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4.xml" ContentType="application/vnd.openxmlformats-officedocument.drawing+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codeName="ThisWorkbook" defaultThemeVersion="166925"/>
  <mc:AlternateContent xmlns:mc="http://schemas.openxmlformats.org/markup-compatibility/2006">
    <mc:Choice Requires="x15">
      <x15ac:absPath xmlns:x15ac="http://schemas.microsoft.com/office/spreadsheetml/2010/11/ac" url="https://worldhealthorg.sharepoint.com/sites/GlobalLaboratoryLeadershipProgram/Shared Documents/Monitoring and Evaluation framework/"/>
    </mc:Choice>
  </mc:AlternateContent>
  <xr:revisionPtr revIDLastSave="1310" documentId="13_ncr:1_{DE6DE9CA-7BC0-4468-B6E6-5EA0E98F3560}" xr6:coauthVersionLast="47" xr6:coauthVersionMax="47" xr10:uidLastSave="{3CDFD09D-77F1-48E1-AEC2-D2C5945FA16F}"/>
  <bookViews>
    <workbookView xWindow="-120" yWindow="-120" windowWidth="29040" windowHeight="15720" xr2:uid="{B92E9E1F-D156-4FC0-A157-CCD9C3529341}"/>
  </bookViews>
  <sheets>
    <sheet name="index" sheetId="17" r:id="rId1"/>
    <sheet name="General progr info" sheetId="1" r:id="rId2"/>
    <sheet name="indicators table" sheetId="23" r:id="rId3"/>
    <sheet name="indicators view_group1" sheetId="24" r:id="rId4"/>
    <sheet name="indicators view_group2" sheetId="25" r:id="rId5"/>
    <sheet name="indicators view_group3" sheetId="26" r:id="rId6"/>
    <sheet name="TWG info" sheetId="5" r:id="rId7"/>
    <sheet name="Programme staff info" sheetId="7" r:id="rId8"/>
    <sheet name="Selection committee info" sheetId="16" r:id="rId9"/>
    <sheet name="Instructors' info" sheetId="4" r:id="rId10"/>
    <sheet name="Mentors' info" sheetId="3" r:id="rId11"/>
    <sheet name="Applicants' info" sheetId="14" r:id="rId12"/>
    <sheet name="Participants' info" sheetId="2" r:id="rId13"/>
    <sheet name="Modules' info" sheetId="6" r:id="rId14"/>
    <sheet name="Didactic sessions" sheetId="9" r:id="rId15"/>
    <sheet name="Mentoring" sheetId="13" r:id="rId16"/>
    <sheet name="Small projects" sheetId="11" r:id="rId17"/>
    <sheet name="Capstone projects" sheetId="12" r:id="rId18"/>
    <sheet name="Participant module evaluation" sheetId="27" r:id="rId19"/>
    <sheet name="Participant session evaluation" sheetId="28" r:id="rId20"/>
    <sheet name="Other participant evaluations" sheetId="29" r:id="rId21"/>
    <sheet name="Instructor module evaluati" sheetId="31" r:id="rId22"/>
    <sheet name="Other instructor evaluat" sheetId="30" r:id="rId23"/>
    <sheet name="Mentor evaluation" sheetId="32" r:id="rId24"/>
    <sheet name="Initial reporting" sheetId="18" r:id="rId25"/>
    <sheet name="Midprogramme reporting" sheetId="19" r:id="rId26"/>
    <sheet name="Final reporting" sheetId="20" r:id="rId27"/>
    <sheet name="Follow-up reporting" sheetId="21" r:id="rId28"/>
    <sheet name="Drop-downs" sheetId="8" state="hidden" r:id="rId29"/>
    <sheet name="Language" sheetId="33" state="hidden" r:id="rId30"/>
    <sheet name="participants' back up" sheetId="10" state="hidden" r:id="rId31"/>
  </sheets>
  <definedNames>
    <definedName name="lst_Applicants">_xlfn.ANCHORARRAY('Drop-downs'!$M$3)</definedName>
    <definedName name="lst_Instructors">_xlfn.ANCHORARRAY('Drop-downs'!$Q$3)</definedName>
    <definedName name="lst_Mentors">_xlfn.ANCHORARRAY('Drop-downs'!$O$3)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3" l="1"/>
  <c r="E328" i="20"/>
  <c r="D97" i="32"/>
  <c r="D81" i="32"/>
  <c r="D75" i="32"/>
  <c r="D68" i="32"/>
  <c r="D54" i="32"/>
  <c r="E96" i="32"/>
  <c r="F96" i="32"/>
  <c r="G96" i="32"/>
  <c r="D96" i="32"/>
  <c r="E80" i="32"/>
  <c r="F80" i="32"/>
  <c r="G80" i="32"/>
  <c r="D80" i="32"/>
  <c r="E74" i="32"/>
  <c r="F74" i="32"/>
  <c r="G74" i="32"/>
  <c r="D74" i="32"/>
  <c r="E67" i="32"/>
  <c r="F67" i="32"/>
  <c r="G67" i="32"/>
  <c r="D67" i="32"/>
  <c r="E51" i="32"/>
  <c r="F51" i="32"/>
  <c r="G51" i="32"/>
  <c r="D51" i="32"/>
  <c r="E46" i="32"/>
  <c r="F46" i="32"/>
  <c r="G46" i="32"/>
  <c r="D46" i="32"/>
  <c r="E35" i="32"/>
  <c r="F35" i="32"/>
  <c r="G35" i="32"/>
  <c r="D35" i="32"/>
  <c r="E28" i="32"/>
  <c r="F28" i="32"/>
  <c r="G28" i="32"/>
  <c r="D28" i="32"/>
  <c r="D88" i="32" s="1"/>
  <c r="E22" i="32"/>
  <c r="F22" i="32"/>
  <c r="G22" i="32"/>
  <c r="D22" i="32"/>
  <c r="D86" i="32" s="1"/>
  <c r="E15" i="32"/>
  <c r="F15" i="32"/>
  <c r="G15" i="32"/>
  <c r="D15" i="32"/>
  <c r="D84" i="32" s="1"/>
  <c r="H63" i="30"/>
  <c r="L63" i="30"/>
  <c r="P63" i="30"/>
  <c r="T63" i="30"/>
  <c r="X63" i="30"/>
  <c r="AB63" i="30"/>
  <c r="AF63" i="30"/>
  <c r="AJ63" i="30"/>
  <c r="AN63" i="30"/>
  <c r="AR63" i="30"/>
  <c r="AV63" i="30"/>
  <c r="AZ63" i="30"/>
  <c r="BD63" i="30"/>
  <c r="BH63" i="30"/>
  <c r="D63" i="30"/>
  <c r="H44" i="30"/>
  <c r="L44" i="30"/>
  <c r="P44" i="30"/>
  <c r="T44" i="30"/>
  <c r="X44" i="30"/>
  <c r="AB44" i="30"/>
  <c r="AF44" i="30"/>
  <c r="AJ44" i="30"/>
  <c r="AN44" i="30"/>
  <c r="AR44" i="30"/>
  <c r="AV44" i="30"/>
  <c r="AZ44" i="30"/>
  <c r="BD44" i="30"/>
  <c r="BH44" i="30"/>
  <c r="D44" i="30"/>
  <c r="H34" i="30"/>
  <c r="L34" i="30"/>
  <c r="P34" i="30"/>
  <c r="T34" i="30"/>
  <c r="X34" i="30"/>
  <c r="AB34" i="30"/>
  <c r="AF34" i="30"/>
  <c r="AJ34" i="30"/>
  <c r="AN34" i="30"/>
  <c r="AR34" i="30"/>
  <c r="AV34" i="30"/>
  <c r="AZ34" i="30"/>
  <c r="BD34" i="30"/>
  <c r="BH34" i="30"/>
  <c r="D34" i="30"/>
  <c r="H22" i="30"/>
  <c r="L22" i="30"/>
  <c r="P22" i="30"/>
  <c r="T22" i="30"/>
  <c r="X22" i="30"/>
  <c r="AB22" i="30"/>
  <c r="AF22" i="30"/>
  <c r="AJ22" i="30"/>
  <c r="AN22" i="30"/>
  <c r="AR22" i="30"/>
  <c r="AV22" i="30"/>
  <c r="AZ22" i="30"/>
  <c r="BD22" i="30"/>
  <c r="BH22" i="30"/>
  <c r="D22" i="30"/>
  <c r="E58" i="30"/>
  <c r="F58" i="30"/>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D58" i="30"/>
  <c r="E39" i="30"/>
  <c r="F39" i="30"/>
  <c r="G39" i="30"/>
  <c r="H39" i="30"/>
  <c r="I39" i="30"/>
  <c r="J39" i="30"/>
  <c r="K39" i="30"/>
  <c r="L39" i="30"/>
  <c r="M39" i="30"/>
  <c r="N39" i="30"/>
  <c r="O39" i="30"/>
  <c r="P39" i="30"/>
  <c r="Q39" i="30"/>
  <c r="R39" i="30"/>
  <c r="S39" i="30"/>
  <c r="T39" i="30"/>
  <c r="U39" i="30"/>
  <c r="V39" i="30"/>
  <c r="W39" i="30"/>
  <c r="X39" i="30"/>
  <c r="Y39" i="30"/>
  <c r="Z39" i="30"/>
  <c r="AA39" i="30"/>
  <c r="AB39" i="30"/>
  <c r="AC39" i="30"/>
  <c r="AD39" i="30"/>
  <c r="AE39" i="30"/>
  <c r="AF39" i="30"/>
  <c r="AG39" i="30"/>
  <c r="AH39" i="30"/>
  <c r="AI39" i="30"/>
  <c r="AJ39" i="30"/>
  <c r="AK39" i="30"/>
  <c r="AL39" i="30"/>
  <c r="AM39" i="30"/>
  <c r="AN39" i="30"/>
  <c r="AO39" i="30"/>
  <c r="AP39" i="30"/>
  <c r="AQ39" i="30"/>
  <c r="AR39" i="30"/>
  <c r="AS39" i="30"/>
  <c r="AT39" i="30"/>
  <c r="AU39" i="30"/>
  <c r="AV39" i="30"/>
  <c r="AW39" i="30"/>
  <c r="AX39" i="30"/>
  <c r="AY39" i="30"/>
  <c r="AZ39" i="30"/>
  <c r="BA39" i="30"/>
  <c r="BB39" i="30"/>
  <c r="BC39" i="30"/>
  <c r="BD39" i="30"/>
  <c r="BE39" i="30"/>
  <c r="BF39" i="30"/>
  <c r="BG39" i="30"/>
  <c r="BH39" i="30"/>
  <c r="BI39" i="30"/>
  <c r="BJ39" i="30"/>
  <c r="BK39" i="30"/>
  <c r="D39" i="30"/>
  <c r="E29" i="30"/>
  <c r="F29" i="30"/>
  <c r="G29" i="30"/>
  <c r="H29" i="30"/>
  <c r="I29" i="30"/>
  <c r="J29" i="30"/>
  <c r="K29" i="30"/>
  <c r="L29" i="30"/>
  <c r="M29" i="30"/>
  <c r="N29" i="30"/>
  <c r="O29" i="30"/>
  <c r="P29" i="30"/>
  <c r="Q29" i="30"/>
  <c r="R29" i="30"/>
  <c r="S29" i="30"/>
  <c r="T29" i="30"/>
  <c r="U29" i="30"/>
  <c r="V29" i="30"/>
  <c r="W29" i="30"/>
  <c r="X29" i="30"/>
  <c r="Y29" i="30"/>
  <c r="Z29" i="30"/>
  <c r="AA29" i="30"/>
  <c r="AB29" i="30"/>
  <c r="AC29" i="30"/>
  <c r="AD29" i="30"/>
  <c r="AE29" i="30"/>
  <c r="AF29" i="30"/>
  <c r="AG29" i="30"/>
  <c r="AH29" i="30"/>
  <c r="AI29" i="30"/>
  <c r="AJ29" i="30"/>
  <c r="AK29" i="30"/>
  <c r="AL29" i="30"/>
  <c r="AM29" i="30"/>
  <c r="AN29" i="30"/>
  <c r="AO29" i="30"/>
  <c r="AP29" i="30"/>
  <c r="AQ29" i="30"/>
  <c r="AR29" i="30"/>
  <c r="AS29" i="30"/>
  <c r="AT29" i="30"/>
  <c r="AU29" i="30"/>
  <c r="AV29" i="30"/>
  <c r="AW29" i="30"/>
  <c r="AX29" i="30"/>
  <c r="AY29" i="30"/>
  <c r="AZ29" i="30"/>
  <c r="BA29" i="30"/>
  <c r="BB29" i="30"/>
  <c r="BC29" i="30"/>
  <c r="BD29" i="30"/>
  <c r="BE29" i="30"/>
  <c r="BF29" i="30"/>
  <c r="BG29" i="30"/>
  <c r="BH29" i="30"/>
  <c r="BI29" i="30"/>
  <c r="BJ29" i="30"/>
  <c r="BK29" i="30"/>
  <c r="D29" i="30"/>
  <c r="E17" i="30"/>
  <c r="F17" i="30"/>
  <c r="G17" i="30"/>
  <c r="H17" i="30"/>
  <c r="I17" i="30"/>
  <c r="J17" i="30"/>
  <c r="K17" i="30"/>
  <c r="L17" i="30"/>
  <c r="M17" i="30"/>
  <c r="N17" i="30"/>
  <c r="O17" i="30"/>
  <c r="P17" i="30"/>
  <c r="Q17" i="30"/>
  <c r="R17" i="30"/>
  <c r="S17" i="30"/>
  <c r="T17" i="30"/>
  <c r="U17" i="30"/>
  <c r="V17" i="30"/>
  <c r="W17" i="30"/>
  <c r="X17" i="30"/>
  <c r="Y17" i="30"/>
  <c r="Z17" i="30"/>
  <c r="AA17" i="30"/>
  <c r="AB17" i="30"/>
  <c r="AC17" i="30"/>
  <c r="AD17" i="30"/>
  <c r="AE17" i="30"/>
  <c r="AF17" i="30"/>
  <c r="AG17" i="30"/>
  <c r="AH17" i="30"/>
  <c r="AI17" i="30"/>
  <c r="AJ17" i="30"/>
  <c r="AK17" i="30"/>
  <c r="AL17" i="30"/>
  <c r="AM17" i="30"/>
  <c r="AN17" i="30"/>
  <c r="AO17" i="30"/>
  <c r="AP17" i="30"/>
  <c r="AQ17" i="30"/>
  <c r="AR17" i="30"/>
  <c r="AS17" i="30"/>
  <c r="AT17" i="30"/>
  <c r="AU17" i="30"/>
  <c r="AV17" i="30"/>
  <c r="AW17" i="30"/>
  <c r="AX17" i="30"/>
  <c r="AY17" i="30"/>
  <c r="AZ17" i="30"/>
  <c r="BA17" i="30"/>
  <c r="BB17" i="30"/>
  <c r="BC17" i="30"/>
  <c r="BD17" i="30"/>
  <c r="BE17" i="30"/>
  <c r="BF17" i="30"/>
  <c r="BG17" i="30"/>
  <c r="BH17" i="30"/>
  <c r="BI17" i="30"/>
  <c r="BJ17" i="30"/>
  <c r="BK17" i="30"/>
  <c r="D17" i="30"/>
  <c r="E73" i="30"/>
  <c r="F73" i="30"/>
  <c r="G73" i="30"/>
  <c r="D73" i="30"/>
  <c r="H31" i="31"/>
  <c r="L31" i="31"/>
  <c r="P31" i="31"/>
  <c r="T31" i="31"/>
  <c r="X31" i="31"/>
  <c r="AB31" i="31"/>
  <c r="AF31" i="31"/>
  <c r="AJ31" i="31"/>
  <c r="AN31" i="31"/>
  <c r="AR31" i="31"/>
  <c r="AV31" i="31"/>
  <c r="AZ31" i="31"/>
  <c r="BD31" i="31"/>
  <c r="BH31" i="31"/>
  <c r="BL31" i="31"/>
  <c r="BP31" i="31"/>
  <c r="BT31" i="31"/>
  <c r="BX31" i="31"/>
  <c r="CB31" i="31"/>
  <c r="CF31" i="31"/>
  <c r="CJ31" i="31"/>
  <c r="CN31" i="31"/>
  <c r="CR31" i="31"/>
  <c r="CV31" i="31"/>
  <c r="CZ31" i="31"/>
  <c r="DD31" i="31"/>
  <c r="DH31" i="31"/>
  <c r="DL31" i="31"/>
  <c r="DP31" i="31"/>
  <c r="DT31" i="31"/>
  <c r="DX31" i="31"/>
  <c r="EB31" i="31"/>
  <c r="EF31" i="31"/>
  <c r="EJ31" i="31"/>
  <c r="EN31" i="31"/>
  <c r="ER31" i="31"/>
  <c r="EV31" i="31"/>
  <c r="EZ31" i="31"/>
  <c r="FD31" i="31"/>
  <c r="FH31" i="31"/>
  <c r="FL31" i="31"/>
  <c r="FP31" i="31"/>
  <c r="FT31" i="31"/>
  <c r="FX31" i="31"/>
  <c r="GB31" i="31"/>
  <c r="GF31" i="31"/>
  <c r="GJ31" i="31"/>
  <c r="D31" i="31"/>
  <c r="H29" i="31"/>
  <c r="L29" i="31"/>
  <c r="P29" i="31"/>
  <c r="T29" i="31"/>
  <c r="X29" i="31"/>
  <c r="AB29" i="31"/>
  <c r="AF29" i="31"/>
  <c r="AJ29" i="31"/>
  <c r="AN29" i="31"/>
  <c r="AR29" i="31"/>
  <c r="AV29" i="31"/>
  <c r="AZ29" i="31"/>
  <c r="BD29" i="31"/>
  <c r="BH29" i="31"/>
  <c r="BL29" i="31"/>
  <c r="BP29" i="31"/>
  <c r="BT29" i="31"/>
  <c r="BX29" i="31"/>
  <c r="CB29" i="31"/>
  <c r="CF29" i="31"/>
  <c r="CJ29" i="31"/>
  <c r="CN29" i="31"/>
  <c r="CR29" i="31"/>
  <c r="CV29" i="31"/>
  <c r="CZ29" i="31"/>
  <c r="DD29" i="31"/>
  <c r="DH29" i="31"/>
  <c r="DL29" i="31"/>
  <c r="DP29" i="31"/>
  <c r="DT29" i="31"/>
  <c r="DX29" i="31"/>
  <c r="EB29" i="31"/>
  <c r="EF29" i="31"/>
  <c r="EJ29" i="31"/>
  <c r="EN29" i="31"/>
  <c r="ER29" i="31"/>
  <c r="EV29" i="31"/>
  <c r="EZ29" i="31"/>
  <c r="FD29" i="31"/>
  <c r="FH29" i="31"/>
  <c r="FL29" i="31"/>
  <c r="FP29" i="31"/>
  <c r="FT29" i="31"/>
  <c r="FX29" i="31"/>
  <c r="GB29" i="31"/>
  <c r="GF29" i="31"/>
  <c r="GJ29" i="31"/>
  <c r="D29" i="31"/>
  <c r="H21" i="31"/>
  <c r="L21" i="31"/>
  <c r="P21" i="31"/>
  <c r="T21" i="31"/>
  <c r="X21" i="31"/>
  <c r="AB21" i="31"/>
  <c r="AF21" i="31"/>
  <c r="AJ21" i="31"/>
  <c r="AN21" i="31"/>
  <c r="AR21" i="31"/>
  <c r="AV21" i="31"/>
  <c r="AZ21" i="31"/>
  <c r="BD21" i="31"/>
  <c r="BH21" i="31"/>
  <c r="BL21" i="31"/>
  <c r="BP21" i="31"/>
  <c r="BT21" i="31"/>
  <c r="BX21" i="31"/>
  <c r="CB21" i="31"/>
  <c r="CF21" i="31"/>
  <c r="CJ21" i="31"/>
  <c r="CN21" i="31"/>
  <c r="CR21" i="31"/>
  <c r="CV21" i="31"/>
  <c r="CZ21" i="31"/>
  <c r="DD21" i="31"/>
  <c r="DH21" i="31"/>
  <c r="DL21" i="31"/>
  <c r="DP21" i="31"/>
  <c r="DT21" i="31"/>
  <c r="DX21" i="31"/>
  <c r="EB21" i="31"/>
  <c r="EF21" i="31"/>
  <c r="EJ21" i="31"/>
  <c r="EN21" i="31"/>
  <c r="ER21" i="31"/>
  <c r="EV21" i="31"/>
  <c r="EZ21" i="31"/>
  <c r="FD21" i="31"/>
  <c r="FH21" i="31"/>
  <c r="FL21" i="31"/>
  <c r="FP21" i="31"/>
  <c r="FT21" i="31"/>
  <c r="FX21" i="31"/>
  <c r="GB21" i="31"/>
  <c r="GF21" i="31"/>
  <c r="GJ21" i="31"/>
  <c r="D21" i="31"/>
  <c r="E28" i="31"/>
  <c r="F28" i="31"/>
  <c r="G28" i="31"/>
  <c r="H28" i="31"/>
  <c r="I28" i="31"/>
  <c r="J28" i="31"/>
  <c r="K28" i="31"/>
  <c r="L28" i="31"/>
  <c r="M28" i="31"/>
  <c r="N28" i="31"/>
  <c r="O28" i="31"/>
  <c r="P28" i="31"/>
  <c r="Q28" i="31"/>
  <c r="R28" i="31"/>
  <c r="S28" i="31"/>
  <c r="T28" i="31"/>
  <c r="U28" i="31"/>
  <c r="V28" i="31"/>
  <c r="W28" i="31"/>
  <c r="X28" i="31"/>
  <c r="Y28" i="31"/>
  <c r="Z28" i="31"/>
  <c r="AA28" i="31"/>
  <c r="AB28" i="31"/>
  <c r="AC28" i="31"/>
  <c r="AD28" i="31"/>
  <c r="AE28" i="31"/>
  <c r="AF28" i="31"/>
  <c r="AG28" i="31"/>
  <c r="AH28" i="31"/>
  <c r="AI28" i="31"/>
  <c r="AJ28" i="31"/>
  <c r="AK28" i="31"/>
  <c r="AL28" i="31"/>
  <c r="AM28" i="31"/>
  <c r="AN28" i="31"/>
  <c r="AO28" i="31"/>
  <c r="AP28" i="31"/>
  <c r="AQ28" i="31"/>
  <c r="AR28" i="31"/>
  <c r="AS28" i="31"/>
  <c r="AT28" i="31"/>
  <c r="AU28" i="31"/>
  <c r="AV28" i="31"/>
  <c r="AW28" i="31"/>
  <c r="AX28" i="31"/>
  <c r="AY28" i="31"/>
  <c r="AZ28" i="31"/>
  <c r="BA28" i="31"/>
  <c r="BB28" i="31"/>
  <c r="BC28" i="31"/>
  <c r="BD28" i="31"/>
  <c r="BE28" i="31"/>
  <c r="BF28" i="31"/>
  <c r="BG28" i="31"/>
  <c r="BH28" i="31"/>
  <c r="BI28" i="31"/>
  <c r="BJ28" i="31"/>
  <c r="BK28" i="31"/>
  <c r="BL28" i="31"/>
  <c r="BM28" i="31"/>
  <c r="BN28" i="31"/>
  <c r="BO28" i="31"/>
  <c r="BP28" i="31"/>
  <c r="BQ28" i="31"/>
  <c r="BR28" i="31"/>
  <c r="BS28" i="31"/>
  <c r="BT28" i="31"/>
  <c r="BU28" i="31"/>
  <c r="BV28" i="31"/>
  <c r="BW28" i="31"/>
  <c r="BX28" i="31"/>
  <c r="BY28" i="31"/>
  <c r="BZ28" i="31"/>
  <c r="CA28" i="31"/>
  <c r="CB28" i="31"/>
  <c r="CC28" i="31"/>
  <c r="CD28" i="31"/>
  <c r="CE28" i="31"/>
  <c r="CF28" i="31"/>
  <c r="CG28" i="31"/>
  <c r="CH28" i="31"/>
  <c r="CI28" i="31"/>
  <c r="CJ28" i="31"/>
  <c r="CK28" i="31"/>
  <c r="CL28" i="31"/>
  <c r="CM28" i="31"/>
  <c r="CN28" i="31"/>
  <c r="CO28" i="31"/>
  <c r="CP28" i="31"/>
  <c r="CQ28" i="31"/>
  <c r="CR28" i="31"/>
  <c r="CS28" i="31"/>
  <c r="CT28" i="31"/>
  <c r="CU28" i="31"/>
  <c r="CV28" i="31"/>
  <c r="CW28" i="31"/>
  <c r="CX28" i="31"/>
  <c r="CY28" i="31"/>
  <c r="CZ28" i="31"/>
  <c r="DA28" i="31"/>
  <c r="DB28" i="31"/>
  <c r="DC28" i="31"/>
  <c r="DD28" i="31"/>
  <c r="DE28" i="31"/>
  <c r="DF28" i="31"/>
  <c r="DG28" i="31"/>
  <c r="DH28" i="31"/>
  <c r="DI28" i="31"/>
  <c r="DJ28" i="31"/>
  <c r="DK28" i="31"/>
  <c r="DL28" i="31"/>
  <c r="DM28" i="31"/>
  <c r="DN28" i="31"/>
  <c r="DO28" i="31"/>
  <c r="DP28" i="31"/>
  <c r="DQ28" i="31"/>
  <c r="DR28" i="31"/>
  <c r="DS28" i="31"/>
  <c r="DT28" i="31"/>
  <c r="DU28" i="31"/>
  <c r="DV28" i="31"/>
  <c r="DW28" i="31"/>
  <c r="DX28" i="31"/>
  <c r="DY28" i="31"/>
  <c r="DZ28" i="31"/>
  <c r="EA28" i="31"/>
  <c r="EB28" i="31"/>
  <c r="EC28" i="31"/>
  <c r="ED28" i="31"/>
  <c r="EE28" i="31"/>
  <c r="EF28" i="31"/>
  <c r="EG28" i="31"/>
  <c r="EH28" i="31"/>
  <c r="EI28" i="31"/>
  <c r="EJ28" i="31"/>
  <c r="EK28" i="31"/>
  <c r="EL28" i="31"/>
  <c r="EM28" i="31"/>
  <c r="EN28" i="31"/>
  <c r="EO28" i="31"/>
  <c r="EP28" i="31"/>
  <c r="EQ28" i="31"/>
  <c r="ER28" i="31"/>
  <c r="ES28" i="31"/>
  <c r="ET28" i="31"/>
  <c r="EU28" i="31"/>
  <c r="EV28" i="31"/>
  <c r="EW28" i="31"/>
  <c r="EX28" i="31"/>
  <c r="EY28" i="31"/>
  <c r="EZ28" i="31"/>
  <c r="FA28" i="31"/>
  <c r="FB28" i="31"/>
  <c r="FC28" i="31"/>
  <c r="FD28" i="31"/>
  <c r="FE28" i="31"/>
  <c r="FF28" i="31"/>
  <c r="FG28" i="31"/>
  <c r="FH28" i="31"/>
  <c r="FI28" i="31"/>
  <c r="FJ28" i="31"/>
  <c r="FK28" i="31"/>
  <c r="FL28" i="31"/>
  <c r="FM28" i="31"/>
  <c r="FN28" i="31"/>
  <c r="FO28" i="31"/>
  <c r="FP28" i="31"/>
  <c r="FQ28" i="31"/>
  <c r="FR28" i="31"/>
  <c r="FS28" i="31"/>
  <c r="FT28" i="31"/>
  <c r="FU28" i="31"/>
  <c r="FV28" i="31"/>
  <c r="FW28" i="31"/>
  <c r="FX28" i="31"/>
  <c r="FY28" i="31"/>
  <c r="FZ28" i="31"/>
  <c r="GA28" i="31"/>
  <c r="GB28" i="31"/>
  <c r="GC28" i="31"/>
  <c r="GD28" i="31"/>
  <c r="GE28" i="31"/>
  <c r="GF28" i="31"/>
  <c r="GG28" i="31"/>
  <c r="GH28" i="31"/>
  <c r="GI28" i="31"/>
  <c r="GJ28" i="31"/>
  <c r="GK28" i="31"/>
  <c r="GL28" i="31"/>
  <c r="GM28" i="31"/>
  <c r="D28" i="31"/>
  <c r="E18" i="31"/>
  <c r="F18" i="31"/>
  <c r="G18" i="31"/>
  <c r="H18" i="31"/>
  <c r="I18" i="31"/>
  <c r="J18" i="31"/>
  <c r="K18" i="31"/>
  <c r="L18" i="31"/>
  <c r="M18" i="31"/>
  <c r="N18" i="31"/>
  <c r="O18" i="31"/>
  <c r="P18" i="31"/>
  <c r="Q18" i="31"/>
  <c r="R18" i="31"/>
  <c r="S18" i="31"/>
  <c r="T18" i="31"/>
  <c r="U18" i="31"/>
  <c r="V18" i="31"/>
  <c r="W18" i="31"/>
  <c r="X18" i="31"/>
  <c r="Y18" i="31"/>
  <c r="Z18" i="31"/>
  <c r="AA18" i="31"/>
  <c r="AB18" i="31"/>
  <c r="AC18" i="31"/>
  <c r="AD18" i="31"/>
  <c r="AE18" i="31"/>
  <c r="AF18" i="31"/>
  <c r="AG18" i="31"/>
  <c r="AH18" i="31"/>
  <c r="AI18" i="31"/>
  <c r="AJ18" i="31"/>
  <c r="AK18" i="31"/>
  <c r="AL18" i="31"/>
  <c r="AM18" i="31"/>
  <c r="AN18" i="31"/>
  <c r="AO18" i="31"/>
  <c r="AP18" i="31"/>
  <c r="AQ18" i="31"/>
  <c r="AR18" i="31"/>
  <c r="AS18" i="31"/>
  <c r="AT18" i="31"/>
  <c r="AU18" i="31"/>
  <c r="AV18" i="31"/>
  <c r="AW18" i="31"/>
  <c r="AX18" i="31"/>
  <c r="AY18" i="31"/>
  <c r="AZ18" i="31"/>
  <c r="BA18" i="31"/>
  <c r="BB18" i="31"/>
  <c r="BC18" i="31"/>
  <c r="BD18" i="31"/>
  <c r="BE18" i="31"/>
  <c r="BF18" i="31"/>
  <c r="BG18" i="31"/>
  <c r="BH18" i="31"/>
  <c r="BI18" i="31"/>
  <c r="BJ18" i="31"/>
  <c r="BK18" i="31"/>
  <c r="BL18" i="31"/>
  <c r="BM18" i="31"/>
  <c r="BN18" i="31"/>
  <c r="BO18" i="31"/>
  <c r="BP18" i="31"/>
  <c r="BQ18" i="31"/>
  <c r="BR18" i="31"/>
  <c r="BS18" i="31"/>
  <c r="BT18" i="31"/>
  <c r="BU18" i="31"/>
  <c r="BV18" i="31"/>
  <c r="BW18" i="31"/>
  <c r="BX18" i="31"/>
  <c r="BY18" i="31"/>
  <c r="BZ18" i="31"/>
  <c r="CA18" i="31"/>
  <c r="CB18" i="31"/>
  <c r="CC18" i="31"/>
  <c r="CD18" i="31"/>
  <c r="CE18" i="31"/>
  <c r="CF18" i="31"/>
  <c r="CG18" i="31"/>
  <c r="CH18" i="31"/>
  <c r="CI18" i="31"/>
  <c r="CJ18" i="31"/>
  <c r="CK18" i="31"/>
  <c r="CL18" i="31"/>
  <c r="CM18" i="31"/>
  <c r="CN18" i="31"/>
  <c r="CO18" i="31"/>
  <c r="CP18" i="31"/>
  <c r="CQ18" i="31"/>
  <c r="CR18" i="31"/>
  <c r="CS18" i="31"/>
  <c r="CT18" i="31"/>
  <c r="CU18" i="31"/>
  <c r="CV18" i="31"/>
  <c r="CW18" i="31"/>
  <c r="CX18" i="31"/>
  <c r="CY18" i="31"/>
  <c r="CZ18" i="31"/>
  <c r="DA18" i="31"/>
  <c r="DB18" i="31"/>
  <c r="DC18" i="31"/>
  <c r="DD18" i="31"/>
  <c r="DE18" i="31"/>
  <c r="DF18" i="31"/>
  <c r="DG18" i="31"/>
  <c r="DH18" i="31"/>
  <c r="DI18" i="31"/>
  <c r="DJ18" i="31"/>
  <c r="DK18" i="31"/>
  <c r="DL18" i="31"/>
  <c r="DM18" i="31"/>
  <c r="DN18" i="31"/>
  <c r="DO18" i="31"/>
  <c r="DP18" i="31"/>
  <c r="DQ18" i="31"/>
  <c r="DR18" i="31"/>
  <c r="DS18" i="31"/>
  <c r="DT18" i="31"/>
  <c r="DU18" i="31"/>
  <c r="DV18" i="31"/>
  <c r="DW18" i="31"/>
  <c r="DX18" i="31"/>
  <c r="DY18" i="31"/>
  <c r="DZ18" i="31"/>
  <c r="EA18" i="31"/>
  <c r="EB18" i="31"/>
  <c r="EC18" i="31"/>
  <c r="ED18" i="31"/>
  <c r="EE18" i="31"/>
  <c r="EF18" i="31"/>
  <c r="EG18" i="31"/>
  <c r="EH18" i="31"/>
  <c r="EI18" i="31"/>
  <c r="EJ18" i="31"/>
  <c r="EK18" i="31"/>
  <c r="EL18" i="31"/>
  <c r="EM18" i="31"/>
  <c r="EN18" i="31"/>
  <c r="EO18" i="31"/>
  <c r="EP18" i="31"/>
  <c r="EQ18" i="31"/>
  <c r="ER18" i="31"/>
  <c r="ES18" i="31"/>
  <c r="ET18" i="31"/>
  <c r="EU18" i="31"/>
  <c r="EV18" i="31"/>
  <c r="EW18" i="31"/>
  <c r="EX18" i="31"/>
  <c r="EY18" i="31"/>
  <c r="EZ18" i="31"/>
  <c r="FA18" i="31"/>
  <c r="FB18" i="31"/>
  <c r="FC18" i="31"/>
  <c r="FD18" i="31"/>
  <c r="FE18" i="31"/>
  <c r="FF18" i="31"/>
  <c r="FG18" i="31"/>
  <c r="FH18" i="31"/>
  <c r="FI18" i="31"/>
  <c r="FJ18" i="31"/>
  <c r="FK18" i="31"/>
  <c r="FL18" i="31"/>
  <c r="FM18" i="31"/>
  <c r="FN18" i="31"/>
  <c r="FO18" i="31"/>
  <c r="FP18" i="31"/>
  <c r="FQ18" i="31"/>
  <c r="FR18" i="31"/>
  <c r="FS18" i="31"/>
  <c r="FT18" i="31"/>
  <c r="FU18" i="31"/>
  <c r="FV18" i="31"/>
  <c r="FW18" i="31"/>
  <c r="FX18" i="31"/>
  <c r="FY18" i="31"/>
  <c r="FZ18" i="31"/>
  <c r="GA18" i="31"/>
  <c r="GB18" i="31"/>
  <c r="GC18" i="31"/>
  <c r="GD18" i="31"/>
  <c r="GE18" i="31"/>
  <c r="GF18" i="31"/>
  <c r="GG18" i="31"/>
  <c r="GH18" i="31"/>
  <c r="GI18" i="31"/>
  <c r="GJ18" i="31"/>
  <c r="GK18" i="31"/>
  <c r="GL18" i="31"/>
  <c r="GM18" i="31"/>
  <c r="D18" i="31"/>
  <c r="I158" i="29"/>
  <c r="J158" i="29"/>
  <c r="K158" i="29"/>
  <c r="H158" i="29"/>
  <c r="E162" i="29"/>
  <c r="F162" i="29"/>
  <c r="G162" i="29"/>
  <c r="D162" i="29"/>
  <c r="D163" i="29" s="1"/>
  <c r="E158" i="29"/>
  <c r="F158" i="29"/>
  <c r="G158" i="29"/>
  <c r="D159" i="29" s="1"/>
  <c r="D158" i="29"/>
  <c r="E137" i="29"/>
  <c r="F137" i="29"/>
  <c r="G137" i="29"/>
  <c r="D137" i="29"/>
  <c r="E130" i="29"/>
  <c r="F130" i="29"/>
  <c r="G130" i="29"/>
  <c r="D130" i="29"/>
  <c r="D131" i="29" s="1"/>
  <c r="E124" i="29"/>
  <c r="F124" i="29"/>
  <c r="G124" i="29"/>
  <c r="D124" i="29"/>
  <c r="D125" i="29" s="1"/>
  <c r="L157" i="29"/>
  <c r="L150" i="29"/>
  <c r="L151" i="29"/>
  <c r="L152" i="29"/>
  <c r="L153" i="29"/>
  <c r="L154" i="29"/>
  <c r="L155" i="29"/>
  <c r="L156" i="29"/>
  <c r="L149" i="29"/>
  <c r="D111" i="29"/>
  <c r="D98" i="29"/>
  <c r="D93" i="29"/>
  <c r="D84" i="29"/>
  <c r="D70" i="29"/>
  <c r="D62" i="29"/>
  <c r="D57" i="29"/>
  <c r="E110" i="29"/>
  <c r="F110" i="29"/>
  <c r="G110" i="29"/>
  <c r="D110" i="29"/>
  <c r="E97" i="29"/>
  <c r="F97" i="29"/>
  <c r="G97" i="29"/>
  <c r="D97" i="29"/>
  <c r="E92" i="29"/>
  <c r="F92" i="29"/>
  <c r="G92" i="29"/>
  <c r="D92" i="29"/>
  <c r="E83" i="29"/>
  <c r="F83" i="29"/>
  <c r="G83" i="29"/>
  <c r="D83" i="29"/>
  <c r="E69" i="29"/>
  <c r="F69" i="29"/>
  <c r="G69" i="29"/>
  <c r="D69" i="29"/>
  <c r="E61" i="29"/>
  <c r="F61" i="29"/>
  <c r="G61" i="29"/>
  <c r="D61" i="29"/>
  <c r="E56" i="29"/>
  <c r="F56" i="29"/>
  <c r="G56" i="29"/>
  <c r="D56" i="29"/>
  <c r="E43" i="29"/>
  <c r="F43" i="29"/>
  <c r="G43" i="29"/>
  <c r="D43" i="29"/>
  <c r="D44" i="29" s="1"/>
  <c r="E35" i="29"/>
  <c r="F35" i="29"/>
  <c r="G35" i="29"/>
  <c r="D35" i="29"/>
  <c r="E21" i="29"/>
  <c r="F21" i="29"/>
  <c r="G21" i="29"/>
  <c r="D21" i="29"/>
  <c r="E16" i="29"/>
  <c r="F16" i="29"/>
  <c r="G16" i="29"/>
  <c r="D16" i="29"/>
  <c r="H65" i="28"/>
  <c r="L65" i="28"/>
  <c r="P65" i="28"/>
  <c r="T65" i="28"/>
  <c r="X65" i="28"/>
  <c r="AB65" i="28"/>
  <c r="AF65" i="28"/>
  <c r="AJ65" i="28"/>
  <c r="AN65" i="28"/>
  <c r="AR65" i="28"/>
  <c r="AV65" i="28"/>
  <c r="AZ65" i="28"/>
  <c r="BD65" i="28"/>
  <c r="BH65" i="28"/>
  <c r="D65" i="28"/>
  <c r="H46" i="28"/>
  <c r="L46" i="28"/>
  <c r="P46" i="28"/>
  <c r="T46" i="28"/>
  <c r="X46" i="28"/>
  <c r="AB46" i="28"/>
  <c r="AF46" i="28"/>
  <c r="AJ46" i="28"/>
  <c r="AN46" i="28"/>
  <c r="AR46" i="28"/>
  <c r="AV46" i="28"/>
  <c r="AZ46" i="28"/>
  <c r="BD46" i="28"/>
  <c r="BH46" i="28"/>
  <c r="D46" i="28"/>
  <c r="H33" i="28"/>
  <c r="L33" i="28"/>
  <c r="P33" i="28"/>
  <c r="T33" i="28"/>
  <c r="X33" i="28"/>
  <c r="AB33" i="28"/>
  <c r="AF33" i="28"/>
  <c r="AJ33" i="28"/>
  <c r="AN33" i="28"/>
  <c r="AR33" i="28"/>
  <c r="AV33" i="28"/>
  <c r="AZ33" i="28"/>
  <c r="BD33" i="28"/>
  <c r="BH33" i="28"/>
  <c r="D33" i="28"/>
  <c r="H21" i="28"/>
  <c r="L21" i="28"/>
  <c r="P21" i="28"/>
  <c r="T21" i="28"/>
  <c r="X21" i="28"/>
  <c r="AB21" i="28"/>
  <c r="AF21" i="28"/>
  <c r="AJ21" i="28"/>
  <c r="AN21" i="28"/>
  <c r="AR21" i="28"/>
  <c r="AV21" i="28"/>
  <c r="AZ21" i="28"/>
  <c r="BD21" i="28"/>
  <c r="BH21" i="28"/>
  <c r="D21" i="28"/>
  <c r="E60" i="28"/>
  <c r="F60" i="28"/>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D60" i="28"/>
  <c r="E41" i="28"/>
  <c r="F41" i="28"/>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D41" i="28"/>
  <c r="E28" i="28"/>
  <c r="F28" i="28"/>
  <c r="G28" i="28"/>
  <c r="H28" i="28"/>
  <c r="I28" i="28"/>
  <c r="J28" i="28"/>
  <c r="K28" i="28"/>
  <c r="L28" i="28"/>
  <c r="M28" i="28"/>
  <c r="N28" i="28"/>
  <c r="O28" i="28"/>
  <c r="P28" i="28"/>
  <c r="Q28" i="28"/>
  <c r="R28" i="28"/>
  <c r="S28" i="28"/>
  <c r="T28" i="28"/>
  <c r="U28" i="28"/>
  <c r="V28" i="28"/>
  <c r="W28" i="28"/>
  <c r="X28" i="28"/>
  <c r="Y28" i="28"/>
  <c r="Z28" i="28"/>
  <c r="AA28" i="28"/>
  <c r="AB28" i="28"/>
  <c r="AC28" i="28"/>
  <c r="AD28" i="28"/>
  <c r="AE28" i="28"/>
  <c r="AF28" i="28"/>
  <c r="AG28" i="28"/>
  <c r="AH28" i="28"/>
  <c r="AI28" i="28"/>
  <c r="AJ28" i="28"/>
  <c r="AK28" i="28"/>
  <c r="AL28" i="28"/>
  <c r="AM28" i="28"/>
  <c r="AN28" i="28"/>
  <c r="AO28" i="28"/>
  <c r="AP28" i="28"/>
  <c r="AQ28" i="28"/>
  <c r="AR28" i="28"/>
  <c r="AS28" i="28"/>
  <c r="AT28" i="28"/>
  <c r="AU28" i="28"/>
  <c r="AV28" i="28"/>
  <c r="AW28" i="28"/>
  <c r="AX28" i="28"/>
  <c r="AY28" i="28"/>
  <c r="AZ28" i="28"/>
  <c r="BA28" i="28"/>
  <c r="BB28" i="28"/>
  <c r="BC28" i="28"/>
  <c r="BD28" i="28"/>
  <c r="BE28" i="28"/>
  <c r="BF28" i="28"/>
  <c r="BG28" i="28"/>
  <c r="BH28" i="28"/>
  <c r="BI28" i="28"/>
  <c r="BJ28" i="28"/>
  <c r="BK28" i="28"/>
  <c r="D28" i="28"/>
  <c r="E16" i="28"/>
  <c r="F16" i="28"/>
  <c r="G16" i="28"/>
  <c r="H16" i="28"/>
  <c r="I16" i="28"/>
  <c r="J16" i="28"/>
  <c r="K16" i="28"/>
  <c r="L16" i="28"/>
  <c r="M16" i="28"/>
  <c r="N16" i="28"/>
  <c r="O16" i="28"/>
  <c r="P16" i="28"/>
  <c r="Q16" i="28"/>
  <c r="R16" i="28"/>
  <c r="S16" i="28"/>
  <c r="T16" i="28"/>
  <c r="U16" i="28"/>
  <c r="V16" i="28"/>
  <c r="W16" i="28"/>
  <c r="X16"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X16" i="28"/>
  <c r="AY16" i="28"/>
  <c r="AZ16" i="28"/>
  <c r="BA16" i="28"/>
  <c r="BB16" i="28"/>
  <c r="BC16" i="28"/>
  <c r="BD16" i="28"/>
  <c r="BE16" i="28"/>
  <c r="BF16" i="28"/>
  <c r="BG16" i="28"/>
  <c r="BH16" i="28"/>
  <c r="BI16" i="28"/>
  <c r="BJ16" i="28"/>
  <c r="BK16" i="28"/>
  <c r="D16" i="28"/>
  <c r="E112" i="27"/>
  <c r="F112" i="27"/>
  <c r="G112" i="27"/>
  <c r="D115" i="27" s="1"/>
  <c r="H112" i="27"/>
  <c r="I112" i="27"/>
  <c r="J112" i="27"/>
  <c r="H115" i="27" s="1"/>
  <c r="K112" i="27"/>
  <c r="L112" i="27"/>
  <c r="M112" i="27"/>
  <c r="N112" i="27"/>
  <c r="O112" i="27"/>
  <c r="L115" i="27" s="1"/>
  <c r="P112" i="27"/>
  <c r="Q112" i="27"/>
  <c r="R112" i="27"/>
  <c r="S112" i="27"/>
  <c r="P115" i="27" s="1"/>
  <c r="T112" i="27"/>
  <c r="U112" i="27"/>
  <c r="V112" i="27"/>
  <c r="W112" i="27"/>
  <c r="T115" i="27" s="1"/>
  <c r="X112" i="27"/>
  <c r="Y112" i="27"/>
  <c r="Z112" i="27"/>
  <c r="X115" i="27" s="1"/>
  <c r="AA112" i="27"/>
  <c r="AB112" i="27"/>
  <c r="AC112" i="27"/>
  <c r="AD112" i="27"/>
  <c r="AE112" i="27"/>
  <c r="AF112" i="27"/>
  <c r="AG112" i="27"/>
  <c r="AH112" i="27"/>
  <c r="AI112" i="27"/>
  <c r="AJ112" i="27"/>
  <c r="AK112" i="27"/>
  <c r="AL112" i="27"/>
  <c r="AM112" i="27"/>
  <c r="AJ115" i="27" s="1"/>
  <c r="AN112" i="27"/>
  <c r="AO112" i="27"/>
  <c r="AP112" i="27"/>
  <c r="AN115" i="27" s="1"/>
  <c r="AQ112" i="27"/>
  <c r="AR112" i="27"/>
  <c r="AS112" i="27"/>
  <c r="AT112" i="27"/>
  <c r="AU112" i="27"/>
  <c r="AR115" i="27" s="1"/>
  <c r="AV112" i="27"/>
  <c r="AW112" i="27"/>
  <c r="AX112" i="27"/>
  <c r="AY112" i="27"/>
  <c r="AV115" i="27" s="1"/>
  <c r="AZ112" i="27"/>
  <c r="BA112" i="27"/>
  <c r="BB112" i="27"/>
  <c r="BC112" i="27"/>
  <c r="AZ115" i="27" s="1"/>
  <c r="BD112" i="27"/>
  <c r="BE112" i="27"/>
  <c r="BF112" i="27"/>
  <c r="BD115" i="27" s="1"/>
  <c r="BG112" i="27"/>
  <c r="BH112" i="27"/>
  <c r="BI112" i="27"/>
  <c r="BJ112" i="27"/>
  <c r="BK112" i="27"/>
  <c r="BL112" i="27"/>
  <c r="BM112" i="27"/>
  <c r="BN112" i="27"/>
  <c r="BO112" i="27"/>
  <c r="BP112" i="27"/>
  <c r="BQ112" i="27"/>
  <c r="BR112" i="27"/>
  <c r="BS112" i="27"/>
  <c r="BP115" i="27" s="1"/>
  <c r="BT112" i="27"/>
  <c r="BU112" i="27"/>
  <c r="BV112" i="27"/>
  <c r="BT115" i="27" s="1"/>
  <c r="BW112" i="27"/>
  <c r="BX112" i="27"/>
  <c r="BY112" i="27"/>
  <c r="BZ112" i="27"/>
  <c r="CA112" i="27"/>
  <c r="BX115" i="27" s="1"/>
  <c r="CB112" i="27"/>
  <c r="CC112" i="27"/>
  <c r="CD112" i="27"/>
  <c r="CE112" i="27"/>
  <c r="CB115" i="27" s="1"/>
  <c r="CF112" i="27"/>
  <c r="CG112" i="27"/>
  <c r="CH112" i="27"/>
  <c r="CI112" i="27"/>
  <c r="CF115" i="27" s="1"/>
  <c r="CJ112" i="27"/>
  <c r="CK112" i="27"/>
  <c r="CL112" i="27"/>
  <c r="CJ115" i="27" s="1"/>
  <c r="CM112" i="27"/>
  <c r="CN112" i="27"/>
  <c r="CO112" i="27"/>
  <c r="CP112" i="27"/>
  <c r="CQ112" i="27"/>
  <c r="CR112" i="27"/>
  <c r="CS112" i="27"/>
  <c r="CT112" i="27"/>
  <c r="CU112" i="27"/>
  <c r="CV112" i="27"/>
  <c r="CW112" i="27"/>
  <c r="CX112" i="27"/>
  <c r="CY112" i="27"/>
  <c r="CV115" i="27" s="1"/>
  <c r="CZ112" i="27"/>
  <c r="DA112" i="27"/>
  <c r="DB112" i="27"/>
  <c r="CZ115" i="27" s="1"/>
  <c r="DC112" i="27"/>
  <c r="DD112" i="27"/>
  <c r="DE112" i="27"/>
  <c r="DF112" i="27"/>
  <c r="DG112" i="27"/>
  <c r="DD115" i="27" s="1"/>
  <c r="DH112" i="27"/>
  <c r="DI112" i="27"/>
  <c r="DJ112" i="27"/>
  <c r="DK112" i="27"/>
  <c r="DH115" i="27" s="1"/>
  <c r="DL112" i="27"/>
  <c r="DM112" i="27"/>
  <c r="DN112" i="27"/>
  <c r="DO112" i="27"/>
  <c r="DL115" i="27" s="1"/>
  <c r="DP112" i="27"/>
  <c r="DQ112" i="27"/>
  <c r="DR112" i="27"/>
  <c r="DP115" i="27" s="1"/>
  <c r="DS112" i="27"/>
  <c r="DT112" i="27"/>
  <c r="DU112" i="27"/>
  <c r="DV112" i="27"/>
  <c r="DW112" i="27"/>
  <c r="DX112" i="27"/>
  <c r="DY112" i="27"/>
  <c r="DZ112" i="27"/>
  <c r="EA112" i="27"/>
  <c r="EB112" i="27"/>
  <c r="EC112" i="27"/>
  <c r="ED112" i="27"/>
  <c r="EE112" i="27"/>
  <c r="EB115" i="27" s="1"/>
  <c r="EF112" i="27"/>
  <c r="EG112" i="27"/>
  <c r="EH112" i="27"/>
  <c r="EF115" i="27" s="1"/>
  <c r="EI112" i="27"/>
  <c r="EJ112" i="27"/>
  <c r="EK112" i="27"/>
  <c r="EL112" i="27"/>
  <c r="EM112" i="27"/>
  <c r="EJ115" i="27" s="1"/>
  <c r="EN112" i="27"/>
  <c r="EO112" i="27"/>
  <c r="EP112" i="27"/>
  <c r="EQ112" i="27"/>
  <c r="EN115" i="27" s="1"/>
  <c r="ER112" i="27"/>
  <c r="ES112" i="27"/>
  <c r="ET112" i="27"/>
  <c r="EU112" i="27"/>
  <c r="ER115" i="27" s="1"/>
  <c r="EV112" i="27"/>
  <c r="EW112" i="27"/>
  <c r="EX112" i="27"/>
  <c r="EV115" i="27" s="1"/>
  <c r="EY112" i="27"/>
  <c r="EZ112" i="27"/>
  <c r="FA112" i="27"/>
  <c r="FB112" i="27"/>
  <c r="FC112" i="27"/>
  <c r="FD112" i="27"/>
  <c r="FE112" i="27"/>
  <c r="FF112" i="27"/>
  <c r="FG112" i="27"/>
  <c r="FH112" i="27"/>
  <c r="FI112" i="27"/>
  <c r="FJ112" i="27"/>
  <c r="FK112" i="27"/>
  <c r="FH115" i="27" s="1"/>
  <c r="FL112" i="27"/>
  <c r="FM112" i="27"/>
  <c r="FN112" i="27"/>
  <c r="FL115" i="27" s="1"/>
  <c r="FO112" i="27"/>
  <c r="FP112" i="27"/>
  <c r="FQ112" i="27"/>
  <c r="FR112" i="27"/>
  <c r="FS112" i="27"/>
  <c r="FP115" i="27" s="1"/>
  <c r="FT112" i="27"/>
  <c r="FU112" i="27"/>
  <c r="FV112" i="27"/>
  <c r="FW112" i="27"/>
  <c r="FT115" i="27" s="1"/>
  <c r="FX112" i="27"/>
  <c r="FY112" i="27"/>
  <c r="FZ112" i="27"/>
  <c r="GA112" i="27"/>
  <c r="FX115" i="27" s="1"/>
  <c r="GB112" i="27"/>
  <c r="GC112" i="27"/>
  <c r="GD112" i="27"/>
  <c r="GB115" i="27" s="1"/>
  <c r="GE112" i="27"/>
  <c r="GF112" i="27"/>
  <c r="GG112" i="27"/>
  <c r="GH112" i="27"/>
  <c r="GI112" i="27"/>
  <c r="GJ112" i="27"/>
  <c r="GK112" i="27"/>
  <c r="GL112" i="27"/>
  <c r="GM112" i="27"/>
  <c r="D112" i="27"/>
  <c r="E95" i="27"/>
  <c r="F95" i="27"/>
  <c r="G95" i="27"/>
  <c r="H95" i="27"/>
  <c r="I95" i="27"/>
  <c r="J95" i="27"/>
  <c r="K95" i="27"/>
  <c r="H100" i="27" s="1"/>
  <c r="L95" i="27"/>
  <c r="L100" i="27" s="1"/>
  <c r="M95" i="27"/>
  <c r="N95" i="27"/>
  <c r="O95" i="27"/>
  <c r="P95" i="27"/>
  <c r="Q95" i="27"/>
  <c r="R95" i="27"/>
  <c r="S95" i="27"/>
  <c r="P100" i="27" s="1"/>
  <c r="T95" i="27"/>
  <c r="T100" i="27" s="1"/>
  <c r="U95" i="27"/>
  <c r="V95" i="27"/>
  <c r="W95" i="27"/>
  <c r="X95" i="27"/>
  <c r="Y95" i="27"/>
  <c r="Z95" i="27"/>
  <c r="AA95" i="27"/>
  <c r="X100" i="27" s="1"/>
  <c r="AB95" i="27"/>
  <c r="AB100" i="27" s="1"/>
  <c r="AC95" i="27"/>
  <c r="AD95" i="27"/>
  <c r="AE95" i="27"/>
  <c r="AF95" i="27"/>
  <c r="AG95" i="27"/>
  <c r="AH95" i="27"/>
  <c r="AI95" i="27"/>
  <c r="AJ95" i="27"/>
  <c r="AK95" i="27"/>
  <c r="AL95" i="27"/>
  <c r="AM95" i="27"/>
  <c r="AN95" i="27"/>
  <c r="AO95" i="27"/>
  <c r="AP95" i="27"/>
  <c r="AQ95" i="27"/>
  <c r="AN100" i="27" s="1"/>
  <c r="AR95" i="27"/>
  <c r="AR100" i="27" s="1"/>
  <c r="AS95" i="27"/>
  <c r="AT95" i="27"/>
  <c r="AU95" i="27"/>
  <c r="AV95" i="27"/>
  <c r="AW95" i="27"/>
  <c r="AX95" i="27"/>
  <c r="AY95" i="27"/>
  <c r="AV100" i="27" s="1"/>
  <c r="AZ95" i="27"/>
  <c r="AZ100" i="27" s="1"/>
  <c r="BA95" i="27"/>
  <c r="BB95" i="27"/>
  <c r="BC95" i="27"/>
  <c r="BD95" i="27"/>
  <c r="BE95" i="27"/>
  <c r="BF95" i="27"/>
  <c r="BG95" i="27"/>
  <c r="BD100" i="27" s="1"/>
  <c r="BH95" i="27"/>
  <c r="BH100" i="27" s="1"/>
  <c r="BI95" i="27"/>
  <c r="BJ95" i="27"/>
  <c r="BK95" i="27"/>
  <c r="BL95" i="27"/>
  <c r="BM95" i="27"/>
  <c r="BN95" i="27"/>
  <c r="BO95" i="27"/>
  <c r="BP95" i="27"/>
  <c r="BQ95" i="27"/>
  <c r="BR95" i="27"/>
  <c r="BS95" i="27"/>
  <c r="BT95" i="27"/>
  <c r="BU95" i="27"/>
  <c r="BV95" i="27"/>
  <c r="BW95" i="27"/>
  <c r="BT100" i="27" s="1"/>
  <c r="BX95" i="27"/>
  <c r="BX100" i="27" s="1"/>
  <c r="BY95" i="27"/>
  <c r="BZ95" i="27"/>
  <c r="CA95" i="27"/>
  <c r="CB95" i="27"/>
  <c r="CC95" i="27"/>
  <c r="CD95" i="27"/>
  <c r="CE95" i="27"/>
  <c r="CB100" i="27" s="1"/>
  <c r="CF95" i="27"/>
  <c r="CF100" i="27" s="1"/>
  <c r="CG95" i="27"/>
  <c r="CH95" i="27"/>
  <c r="CI95" i="27"/>
  <c r="CJ95" i="27"/>
  <c r="CK95" i="27"/>
  <c r="CL95" i="27"/>
  <c r="CM95" i="27"/>
  <c r="CJ100" i="27" s="1"/>
  <c r="CN95" i="27"/>
  <c r="CN100" i="27" s="1"/>
  <c r="CO95" i="27"/>
  <c r="CP95" i="27"/>
  <c r="CQ95" i="27"/>
  <c r="CR95" i="27"/>
  <c r="CS95" i="27"/>
  <c r="CT95" i="27"/>
  <c r="CU95" i="27"/>
  <c r="CV95" i="27"/>
  <c r="CW95" i="27"/>
  <c r="CX95" i="27"/>
  <c r="CY95" i="27"/>
  <c r="CZ95" i="27"/>
  <c r="DA95" i="27"/>
  <c r="DB95" i="27"/>
  <c r="DC95" i="27"/>
  <c r="CZ100" i="27" s="1"/>
  <c r="DD95" i="27"/>
  <c r="DD100" i="27" s="1"/>
  <c r="DE95" i="27"/>
  <c r="DF95" i="27"/>
  <c r="DG95" i="27"/>
  <c r="DH95" i="27"/>
  <c r="DI95" i="27"/>
  <c r="DJ95" i="27"/>
  <c r="DK95" i="27"/>
  <c r="DH100" i="27" s="1"/>
  <c r="DL95" i="27"/>
  <c r="DL100" i="27" s="1"/>
  <c r="DM95" i="27"/>
  <c r="DN95" i="27"/>
  <c r="DO95" i="27"/>
  <c r="DP95" i="27"/>
  <c r="DQ95" i="27"/>
  <c r="DR95" i="27"/>
  <c r="DS95" i="27"/>
  <c r="DP100" i="27" s="1"/>
  <c r="DT95" i="27"/>
  <c r="DT100" i="27" s="1"/>
  <c r="DU95" i="27"/>
  <c r="DV95" i="27"/>
  <c r="DW95" i="27"/>
  <c r="DX95" i="27"/>
  <c r="DY95" i="27"/>
  <c r="DZ95" i="27"/>
  <c r="EA95" i="27"/>
  <c r="EB95" i="27"/>
  <c r="EC95" i="27"/>
  <c r="ED95" i="27"/>
  <c r="EE95" i="27"/>
  <c r="EF95" i="27"/>
  <c r="EG95" i="27"/>
  <c r="EH95" i="27"/>
  <c r="EI95" i="27"/>
  <c r="EF100" i="27" s="1"/>
  <c r="EJ95" i="27"/>
  <c r="EJ100" i="27" s="1"/>
  <c r="EK95" i="27"/>
  <c r="EL95" i="27"/>
  <c r="EM95" i="27"/>
  <c r="EN95" i="27"/>
  <c r="EO95" i="27"/>
  <c r="EP95" i="27"/>
  <c r="EQ95" i="27"/>
  <c r="EN100" i="27" s="1"/>
  <c r="ER95" i="27"/>
  <c r="ER100" i="27" s="1"/>
  <c r="ES95" i="27"/>
  <c r="ET95" i="27"/>
  <c r="EU95" i="27"/>
  <c r="EV95" i="27"/>
  <c r="EW95" i="27"/>
  <c r="EX95" i="27"/>
  <c r="EY95" i="27"/>
  <c r="EV100" i="27" s="1"/>
  <c r="EZ95" i="27"/>
  <c r="EZ100" i="27" s="1"/>
  <c r="FA95" i="27"/>
  <c r="FB95" i="27"/>
  <c r="FC95" i="27"/>
  <c r="FD95" i="27"/>
  <c r="FE95" i="27"/>
  <c r="FF95" i="27"/>
  <c r="FG95" i="27"/>
  <c r="FH95" i="27"/>
  <c r="FI95" i="27"/>
  <c r="FJ95" i="27"/>
  <c r="FK95" i="27"/>
  <c r="FL95" i="27"/>
  <c r="FM95" i="27"/>
  <c r="FN95" i="27"/>
  <c r="FO95" i="27"/>
  <c r="FL100" i="27" s="1"/>
  <c r="FP95" i="27"/>
  <c r="FP100" i="27" s="1"/>
  <c r="FQ95" i="27"/>
  <c r="FR95" i="27"/>
  <c r="FS95" i="27"/>
  <c r="FT95" i="27"/>
  <c r="FU95" i="27"/>
  <c r="FV95" i="27"/>
  <c r="FW95" i="27"/>
  <c r="FT100" i="27" s="1"/>
  <c r="FX95" i="27"/>
  <c r="FX100" i="27" s="1"/>
  <c r="FY95" i="27"/>
  <c r="FZ95" i="27"/>
  <c r="GA95" i="27"/>
  <c r="GB95" i="27"/>
  <c r="GC95" i="27"/>
  <c r="GD95" i="27"/>
  <c r="GE95" i="27"/>
  <c r="GB100" i="27" s="1"/>
  <c r="GF95" i="27"/>
  <c r="GF100" i="27" s="1"/>
  <c r="GG95" i="27"/>
  <c r="GH95" i="27"/>
  <c r="GI95" i="27"/>
  <c r="GJ95" i="27"/>
  <c r="GK95" i="27"/>
  <c r="GL95" i="27"/>
  <c r="GM95" i="27"/>
  <c r="D95" i="27"/>
  <c r="E80" i="27"/>
  <c r="F80" i="27"/>
  <c r="G80" i="27"/>
  <c r="H80" i="27"/>
  <c r="I80" i="27"/>
  <c r="J80" i="27"/>
  <c r="K80" i="27"/>
  <c r="H85" i="27" s="1"/>
  <c r="L80" i="27"/>
  <c r="M80" i="27"/>
  <c r="N80" i="27"/>
  <c r="O80" i="27"/>
  <c r="P80" i="27"/>
  <c r="Q80" i="27"/>
  <c r="R80" i="27"/>
  <c r="S80" i="27"/>
  <c r="P85" i="27" s="1"/>
  <c r="T80" i="27"/>
  <c r="U80" i="27"/>
  <c r="V80" i="27"/>
  <c r="W80" i="27"/>
  <c r="X80" i="27"/>
  <c r="Y80" i="27"/>
  <c r="Z80" i="27"/>
  <c r="AA80" i="27"/>
  <c r="X85" i="27" s="1"/>
  <c r="AB80" i="27"/>
  <c r="AC80" i="27"/>
  <c r="AD80" i="27"/>
  <c r="AE80" i="27"/>
  <c r="AF80" i="27"/>
  <c r="AG80" i="27"/>
  <c r="AH80" i="27"/>
  <c r="AI80" i="27"/>
  <c r="AF85" i="27" s="1"/>
  <c r="AJ80" i="27"/>
  <c r="AK80" i="27"/>
  <c r="AL80" i="27"/>
  <c r="AM80" i="27"/>
  <c r="AN80" i="27"/>
  <c r="AO80" i="27"/>
  <c r="AP80" i="27"/>
  <c r="AQ80" i="27"/>
  <c r="AN85" i="27" s="1"/>
  <c r="AR80" i="27"/>
  <c r="AS80" i="27"/>
  <c r="AT80" i="27"/>
  <c r="AU80" i="27"/>
  <c r="AV80" i="27"/>
  <c r="AW80" i="27"/>
  <c r="AX80" i="27"/>
  <c r="AY80" i="27"/>
  <c r="AV85" i="27" s="1"/>
  <c r="AZ80" i="27"/>
  <c r="BA80" i="27"/>
  <c r="BB80" i="27"/>
  <c r="BC80" i="27"/>
  <c r="BD80" i="27"/>
  <c r="BE80" i="27"/>
  <c r="BF80" i="27"/>
  <c r="BG80" i="27"/>
  <c r="BD85" i="27" s="1"/>
  <c r="BH80" i="27"/>
  <c r="BI80" i="27"/>
  <c r="BJ80" i="27"/>
  <c r="BK80" i="27"/>
  <c r="BL80" i="27"/>
  <c r="BM80" i="27"/>
  <c r="BN80" i="27"/>
  <c r="BO80" i="27"/>
  <c r="BL85" i="27" s="1"/>
  <c r="BP80" i="27"/>
  <c r="BQ80" i="27"/>
  <c r="BR80" i="27"/>
  <c r="BS80" i="27"/>
  <c r="BT80" i="27"/>
  <c r="BU80" i="27"/>
  <c r="BV80" i="27"/>
  <c r="BW80" i="27"/>
  <c r="BT85" i="27" s="1"/>
  <c r="BX80" i="27"/>
  <c r="BY80" i="27"/>
  <c r="BZ80" i="27"/>
  <c r="CA80" i="27"/>
  <c r="CB80" i="27"/>
  <c r="CC80" i="27"/>
  <c r="CD80" i="27"/>
  <c r="CE80" i="27"/>
  <c r="CB85" i="27" s="1"/>
  <c r="CF80" i="27"/>
  <c r="CG80" i="27"/>
  <c r="CH80" i="27"/>
  <c r="CI80" i="27"/>
  <c r="CJ80" i="27"/>
  <c r="CK80" i="27"/>
  <c r="CL80" i="27"/>
  <c r="CM80" i="27"/>
  <c r="CJ85" i="27" s="1"/>
  <c r="CN80" i="27"/>
  <c r="CO80" i="27"/>
  <c r="CP80" i="27"/>
  <c r="CQ80" i="27"/>
  <c r="CR80" i="27"/>
  <c r="CS80" i="27"/>
  <c r="CT80" i="27"/>
  <c r="CU80" i="27"/>
  <c r="CR85" i="27" s="1"/>
  <c r="CV80" i="27"/>
  <c r="CW80" i="27"/>
  <c r="CX80" i="27"/>
  <c r="CY80" i="27"/>
  <c r="CZ80" i="27"/>
  <c r="DA80" i="27"/>
  <c r="DB80" i="27"/>
  <c r="DC80" i="27"/>
  <c r="CZ85" i="27" s="1"/>
  <c r="DD80" i="27"/>
  <c r="DE80" i="27"/>
  <c r="DF80" i="27"/>
  <c r="DG80" i="27"/>
  <c r="DH80" i="27"/>
  <c r="DI80" i="27"/>
  <c r="DJ80" i="27"/>
  <c r="DK80" i="27"/>
  <c r="DH85" i="27" s="1"/>
  <c r="DL80" i="27"/>
  <c r="DM80" i="27"/>
  <c r="DN80" i="27"/>
  <c r="DO80" i="27"/>
  <c r="DP80" i="27"/>
  <c r="DQ80" i="27"/>
  <c r="DR80" i="27"/>
  <c r="DS80" i="27"/>
  <c r="DP85" i="27" s="1"/>
  <c r="DT80" i="27"/>
  <c r="DU80" i="27"/>
  <c r="DV80" i="27"/>
  <c r="DW80" i="27"/>
  <c r="DX80" i="27"/>
  <c r="DY80" i="27"/>
  <c r="DZ80" i="27"/>
  <c r="EA80" i="27"/>
  <c r="DX85" i="27" s="1"/>
  <c r="EB80" i="27"/>
  <c r="EC80" i="27"/>
  <c r="ED80" i="27"/>
  <c r="EE80" i="27"/>
  <c r="EF80" i="27"/>
  <c r="EG80" i="27"/>
  <c r="EH80" i="27"/>
  <c r="EI80" i="27"/>
  <c r="EF85" i="27" s="1"/>
  <c r="EJ80" i="27"/>
  <c r="EK80" i="27"/>
  <c r="EL80" i="27"/>
  <c r="EM80" i="27"/>
  <c r="EN80" i="27"/>
  <c r="EO80" i="27"/>
  <c r="EP80" i="27"/>
  <c r="EQ80" i="27"/>
  <c r="EN85" i="27" s="1"/>
  <c r="ER80" i="27"/>
  <c r="ES80" i="27"/>
  <c r="ET80" i="27"/>
  <c r="EU80" i="27"/>
  <c r="EV80" i="27"/>
  <c r="EW80" i="27"/>
  <c r="EX80" i="27"/>
  <c r="EY80" i="27"/>
  <c r="EV85" i="27" s="1"/>
  <c r="EZ80" i="27"/>
  <c r="FA80" i="27"/>
  <c r="FB80" i="27"/>
  <c r="FC80" i="27"/>
  <c r="FD80" i="27"/>
  <c r="FE80" i="27"/>
  <c r="FF80" i="27"/>
  <c r="FG80" i="27"/>
  <c r="FD85" i="27" s="1"/>
  <c r="FH80" i="27"/>
  <c r="FI80" i="27"/>
  <c r="FJ80" i="27"/>
  <c r="FK80" i="27"/>
  <c r="FL80" i="27"/>
  <c r="FM80" i="27"/>
  <c r="FN80" i="27"/>
  <c r="FO80" i="27"/>
  <c r="FL85" i="27" s="1"/>
  <c r="FP80" i="27"/>
  <c r="FQ80" i="27"/>
  <c r="FR80" i="27"/>
  <c r="FS80" i="27"/>
  <c r="FT80" i="27"/>
  <c r="FU80" i="27"/>
  <c r="FV80" i="27"/>
  <c r="FW80" i="27"/>
  <c r="FT85" i="27" s="1"/>
  <c r="FX80" i="27"/>
  <c r="FY80" i="27"/>
  <c r="FZ80" i="27"/>
  <c r="GA80" i="27"/>
  <c r="GB80" i="27"/>
  <c r="GC80" i="27"/>
  <c r="GD80" i="27"/>
  <c r="GE80" i="27"/>
  <c r="GB85" i="27" s="1"/>
  <c r="GF80" i="27"/>
  <c r="GG80" i="27"/>
  <c r="GH80" i="27"/>
  <c r="GI80" i="27"/>
  <c r="GJ80" i="27"/>
  <c r="GK80" i="27"/>
  <c r="GL80" i="27"/>
  <c r="GM80" i="27"/>
  <c r="GJ85" i="27" s="1"/>
  <c r="D80" i="27"/>
  <c r="E65" i="27"/>
  <c r="F65" i="27"/>
  <c r="G65" i="27"/>
  <c r="H65" i="27"/>
  <c r="I65" i="27"/>
  <c r="J65" i="27"/>
  <c r="K65" i="27"/>
  <c r="L65" i="27"/>
  <c r="L70" i="27" s="1"/>
  <c r="M65" i="27"/>
  <c r="N65" i="27"/>
  <c r="O65" i="27"/>
  <c r="P65" i="27"/>
  <c r="Q65" i="27"/>
  <c r="R65" i="27"/>
  <c r="S65" i="27"/>
  <c r="T65" i="27"/>
  <c r="T70" i="27" s="1"/>
  <c r="U65" i="27"/>
  <c r="V65" i="27"/>
  <c r="W65" i="27"/>
  <c r="X65" i="27"/>
  <c r="Y65" i="27"/>
  <c r="Z65" i="27"/>
  <c r="AA65" i="27"/>
  <c r="AB65" i="27"/>
  <c r="AB70" i="27" s="1"/>
  <c r="AC65" i="27"/>
  <c r="AD65" i="27"/>
  <c r="AE65" i="27"/>
  <c r="AF65" i="27"/>
  <c r="AG65" i="27"/>
  <c r="AH65" i="27"/>
  <c r="AI65" i="27"/>
  <c r="AJ65" i="27"/>
  <c r="AK65" i="27"/>
  <c r="AL65" i="27"/>
  <c r="AM65" i="27"/>
  <c r="AN65" i="27"/>
  <c r="AO65" i="27"/>
  <c r="AP65" i="27"/>
  <c r="AQ65" i="27"/>
  <c r="AR65" i="27"/>
  <c r="AR70" i="27" s="1"/>
  <c r="AS65" i="27"/>
  <c r="AT65" i="27"/>
  <c r="AU65" i="27"/>
  <c r="AV65" i="27"/>
  <c r="AW65" i="27"/>
  <c r="AX65" i="27"/>
  <c r="AY65" i="27"/>
  <c r="AZ65" i="27"/>
  <c r="AZ70" i="27" s="1"/>
  <c r="BA65" i="27"/>
  <c r="BB65" i="27"/>
  <c r="BC65" i="27"/>
  <c r="BD65" i="27"/>
  <c r="BE65" i="27"/>
  <c r="BF65" i="27"/>
  <c r="BG65" i="27"/>
  <c r="BH65" i="27"/>
  <c r="BH70" i="27" s="1"/>
  <c r="BI65" i="27"/>
  <c r="BJ65" i="27"/>
  <c r="BK65" i="27"/>
  <c r="BL65" i="27"/>
  <c r="BM65" i="27"/>
  <c r="BN65" i="27"/>
  <c r="BO65" i="27"/>
  <c r="BP65" i="27"/>
  <c r="BQ65" i="27"/>
  <c r="BR65" i="27"/>
  <c r="BS65" i="27"/>
  <c r="BT65" i="27"/>
  <c r="BU65" i="27"/>
  <c r="BV65" i="27"/>
  <c r="BW65" i="27"/>
  <c r="BX65" i="27"/>
  <c r="BX70" i="27" s="1"/>
  <c r="BY65" i="27"/>
  <c r="BZ65" i="27"/>
  <c r="CA65" i="27"/>
  <c r="CB65" i="27"/>
  <c r="CC65" i="27"/>
  <c r="CD65" i="27"/>
  <c r="CE65" i="27"/>
  <c r="CF65" i="27"/>
  <c r="CF70" i="27" s="1"/>
  <c r="CG65" i="27"/>
  <c r="CH65" i="27"/>
  <c r="CI65" i="27"/>
  <c r="CJ65" i="27"/>
  <c r="CK65" i="27"/>
  <c r="CL65" i="27"/>
  <c r="CM65" i="27"/>
  <c r="CN65" i="27"/>
  <c r="CN70" i="27" s="1"/>
  <c r="CO65" i="27"/>
  <c r="CP65" i="27"/>
  <c r="CQ65" i="27"/>
  <c r="CR65" i="27"/>
  <c r="CS65" i="27"/>
  <c r="CT65" i="27"/>
  <c r="CU65" i="27"/>
  <c r="CV65" i="27"/>
  <c r="CW65" i="27"/>
  <c r="CX65" i="27"/>
  <c r="CY65" i="27"/>
  <c r="CZ65" i="27"/>
  <c r="DA65" i="27"/>
  <c r="DB65" i="27"/>
  <c r="DC65" i="27"/>
  <c r="DD65" i="27"/>
  <c r="DD70" i="27" s="1"/>
  <c r="DE65" i="27"/>
  <c r="DF65" i="27"/>
  <c r="DG65" i="27"/>
  <c r="DH65" i="27"/>
  <c r="DI65" i="27"/>
  <c r="DJ65" i="27"/>
  <c r="DK65" i="27"/>
  <c r="DL65" i="27"/>
  <c r="DL70" i="27" s="1"/>
  <c r="DM65" i="27"/>
  <c r="DN65" i="27"/>
  <c r="DO65" i="27"/>
  <c r="DP65" i="27"/>
  <c r="DQ65" i="27"/>
  <c r="DR65" i="27"/>
  <c r="DS65" i="27"/>
  <c r="DT65" i="27"/>
  <c r="DT70" i="27" s="1"/>
  <c r="DU65" i="27"/>
  <c r="DV65" i="27"/>
  <c r="DW65" i="27"/>
  <c r="DX65" i="27"/>
  <c r="DY65" i="27"/>
  <c r="DZ65" i="27"/>
  <c r="EA65" i="27"/>
  <c r="EB65" i="27"/>
  <c r="EC65" i="27"/>
  <c r="ED65" i="27"/>
  <c r="EE65" i="27"/>
  <c r="EF65" i="27"/>
  <c r="EG65" i="27"/>
  <c r="EH65" i="27"/>
  <c r="EI65" i="27"/>
  <c r="EJ65" i="27"/>
  <c r="EJ70" i="27" s="1"/>
  <c r="EK65" i="27"/>
  <c r="EL65" i="27"/>
  <c r="EM65" i="27"/>
  <c r="EN65" i="27"/>
  <c r="EO65" i="27"/>
  <c r="EP65" i="27"/>
  <c r="EQ65" i="27"/>
  <c r="ER65" i="27"/>
  <c r="ER70" i="27" s="1"/>
  <c r="ES65" i="27"/>
  <c r="ET65" i="27"/>
  <c r="EU65" i="27"/>
  <c r="EV65" i="27"/>
  <c r="EW65" i="27"/>
  <c r="EX65" i="27"/>
  <c r="EY65" i="27"/>
  <c r="EZ65" i="27"/>
  <c r="EZ70" i="27" s="1"/>
  <c r="FA65" i="27"/>
  <c r="FB65" i="27"/>
  <c r="FC65" i="27"/>
  <c r="FD65" i="27"/>
  <c r="FE65" i="27"/>
  <c r="FF65" i="27"/>
  <c r="FG65" i="27"/>
  <c r="FH65" i="27"/>
  <c r="FI65" i="27"/>
  <c r="FJ65" i="27"/>
  <c r="FK65" i="27"/>
  <c r="FL65" i="27"/>
  <c r="FM65" i="27"/>
  <c r="FN65" i="27"/>
  <c r="FO65" i="27"/>
  <c r="FP65" i="27"/>
  <c r="FP70" i="27" s="1"/>
  <c r="FQ65" i="27"/>
  <c r="FR65" i="27"/>
  <c r="FS65" i="27"/>
  <c r="FT65" i="27"/>
  <c r="FU65" i="27"/>
  <c r="FV65" i="27"/>
  <c r="FW65" i="27"/>
  <c r="FX65" i="27"/>
  <c r="FX70" i="27" s="1"/>
  <c r="FY65" i="27"/>
  <c r="FZ65" i="27"/>
  <c r="GA65" i="27"/>
  <c r="GB65" i="27"/>
  <c r="GC65" i="27"/>
  <c r="GD65" i="27"/>
  <c r="GE65" i="27"/>
  <c r="GF65" i="27"/>
  <c r="GF70" i="27" s="1"/>
  <c r="GG65" i="27"/>
  <c r="GH65" i="27"/>
  <c r="GI65" i="27"/>
  <c r="GJ65" i="27"/>
  <c r="GK65" i="27"/>
  <c r="GL65" i="27"/>
  <c r="GM65" i="27"/>
  <c r="D65" i="27"/>
  <c r="D70" i="27" s="1"/>
  <c r="E50" i="27"/>
  <c r="F50" i="27"/>
  <c r="G50" i="27"/>
  <c r="H50" i="27"/>
  <c r="I50" i="27"/>
  <c r="J50" i="27"/>
  <c r="K50" i="27"/>
  <c r="H55" i="27" s="1"/>
  <c r="L50" i="27"/>
  <c r="M50" i="27"/>
  <c r="N50" i="27"/>
  <c r="O50" i="27"/>
  <c r="P50" i="27"/>
  <c r="Q50" i="27"/>
  <c r="R50" i="27"/>
  <c r="S50" i="27"/>
  <c r="P55" i="27" s="1"/>
  <c r="T50" i="27"/>
  <c r="U50" i="27"/>
  <c r="V50" i="27"/>
  <c r="W50" i="27"/>
  <c r="X50" i="27"/>
  <c r="Y50" i="27"/>
  <c r="Z50" i="27"/>
  <c r="AA50" i="27"/>
  <c r="X55" i="27" s="1"/>
  <c r="AB50" i="27"/>
  <c r="AC50" i="27"/>
  <c r="AD50" i="27"/>
  <c r="AE50" i="27"/>
  <c r="AF50" i="27"/>
  <c r="AG50" i="27"/>
  <c r="AH50" i="27"/>
  <c r="AI50" i="27"/>
  <c r="AJ50" i="27"/>
  <c r="AK50" i="27"/>
  <c r="AL50" i="27"/>
  <c r="AM50" i="27"/>
  <c r="AN50" i="27"/>
  <c r="AO50" i="27"/>
  <c r="AP50" i="27"/>
  <c r="AQ50" i="27"/>
  <c r="AN55" i="27" s="1"/>
  <c r="AR50" i="27"/>
  <c r="AS50" i="27"/>
  <c r="AT50" i="27"/>
  <c r="AU50" i="27"/>
  <c r="AV50" i="27"/>
  <c r="AW50" i="27"/>
  <c r="AX50" i="27"/>
  <c r="AY50" i="27"/>
  <c r="AV55" i="27" s="1"/>
  <c r="AZ50" i="27"/>
  <c r="BA50" i="27"/>
  <c r="BB50" i="27"/>
  <c r="BC50" i="27"/>
  <c r="BD50" i="27"/>
  <c r="BE50" i="27"/>
  <c r="BF50" i="27"/>
  <c r="BG50" i="27"/>
  <c r="BD55" i="27" s="1"/>
  <c r="BH50" i="27"/>
  <c r="BI50" i="27"/>
  <c r="BJ50" i="27"/>
  <c r="BK50" i="27"/>
  <c r="BL50" i="27"/>
  <c r="BM50" i="27"/>
  <c r="BN50" i="27"/>
  <c r="BO50" i="27"/>
  <c r="BL55" i="27" s="1"/>
  <c r="BP50" i="27"/>
  <c r="BQ50" i="27"/>
  <c r="BR50" i="27"/>
  <c r="BS50" i="27"/>
  <c r="BT50" i="27"/>
  <c r="BU50" i="27"/>
  <c r="BV50" i="27"/>
  <c r="BW50" i="27"/>
  <c r="BT55" i="27" s="1"/>
  <c r="BX50" i="27"/>
  <c r="BY50" i="27"/>
  <c r="BZ50" i="27"/>
  <c r="CA50" i="27"/>
  <c r="CB50" i="27"/>
  <c r="CC50" i="27"/>
  <c r="CD50" i="27"/>
  <c r="CE50" i="27"/>
  <c r="CB55" i="27" s="1"/>
  <c r="CF50" i="27"/>
  <c r="CG50" i="27"/>
  <c r="CH50" i="27"/>
  <c r="CI50" i="27"/>
  <c r="CJ50" i="27"/>
  <c r="CK50" i="27"/>
  <c r="CL50" i="27"/>
  <c r="CM50" i="27"/>
  <c r="CJ55" i="27" s="1"/>
  <c r="CN50" i="27"/>
  <c r="CO50" i="27"/>
  <c r="CP50" i="27"/>
  <c r="CQ50" i="27"/>
  <c r="CR50" i="27"/>
  <c r="CS50" i="27"/>
  <c r="CT50" i="27"/>
  <c r="CU50" i="27"/>
  <c r="CV50" i="27"/>
  <c r="CW50" i="27"/>
  <c r="CX50" i="27"/>
  <c r="CY50" i="27"/>
  <c r="CZ50" i="27"/>
  <c r="DA50" i="27"/>
  <c r="DB50" i="27"/>
  <c r="DC50" i="27"/>
  <c r="CZ55" i="27" s="1"/>
  <c r="DD50" i="27"/>
  <c r="DE50" i="27"/>
  <c r="DF50" i="27"/>
  <c r="DG50" i="27"/>
  <c r="DH50" i="27"/>
  <c r="DI50" i="27"/>
  <c r="DJ50" i="27"/>
  <c r="DK50" i="27"/>
  <c r="DH55" i="27" s="1"/>
  <c r="DL50" i="27"/>
  <c r="DM50" i="27"/>
  <c r="DN50" i="27"/>
  <c r="DO50" i="27"/>
  <c r="DP50" i="27"/>
  <c r="DQ50" i="27"/>
  <c r="DR50" i="27"/>
  <c r="DS50" i="27"/>
  <c r="DP55" i="27" s="1"/>
  <c r="DT50" i="27"/>
  <c r="DU50" i="27"/>
  <c r="DV50" i="27"/>
  <c r="DW50" i="27"/>
  <c r="DX50" i="27"/>
  <c r="DY50" i="27"/>
  <c r="DZ50" i="27"/>
  <c r="EA50" i="27"/>
  <c r="EB50" i="27"/>
  <c r="EC50" i="27"/>
  <c r="ED50" i="27"/>
  <c r="EE50" i="27"/>
  <c r="EF50" i="27"/>
  <c r="EG50" i="27"/>
  <c r="EH50" i="27"/>
  <c r="EI50" i="27"/>
  <c r="EF55" i="27" s="1"/>
  <c r="EJ50" i="27"/>
  <c r="EK50" i="27"/>
  <c r="EL50" i="27"/>
  <c r="EM50" i="27"/>
  <c r="EN50" i="27"/>
  <c r="EO50" i="27"/>
  <c r="EP50" i="27"/>
  <c r="EQ50" i="27"/>
  <c r="EN55" i="27" s="1"/>
  <c r="ER50" i="27"/>
  <c r="ES50" i="27"/>
  <c r="ET50" i="27"/>
  <c r="EU50" i="27"/>
  <c r="EV50" i="27"/>
  <c r="EW50" i="27"/>
  <c r="EX50" i="27"/>
  <c r="EY50" i="27"/>
  <c r="EV55" i="27" s="1"/>
  <c r="EZ50" i="27"/>
  <c r="FA50" i="27"/>
  <c r="FB50" i="27"/>
  <c r="FC50" i="27"/>
  <c r="FD50" i="27"/>
  <c r="FE50" i="27"/>
  <c r="FF50" i="27"/>
  <c r="FG50" i="27"/>
  <c r="FH50" i="27"/>
  <c r="FI50" i="27"/>
  <c r="FJ50" i="27"/>
  <c r="FK50" i="27"/>
  <c r="FL50" i="27"/>
  <c r="FM50" i="27"/>
  <c r="FN50" i="27"/>
  <c r="FO50" i="27"/>
  <c r="FL55" i="27" s="1"/>
  <c r="FP50" i="27"/>
  <c r="FQ50" i="27"/>
  <c r="FR50" i="27"/>
  <c r="FS50" i="27"/>
  <c r="FT50" i="27"/>
  <c r="FU50" i="27"/>
  <c r="FV50" i="27"/>
  <c r="FW50" i="27"/>
  <c r="FT55" i="27" s="1"/>
  <c r="FX50" i="27"/>
  <c r="FY50" i="27"/>
  <c r="FZ50" i="27"/>
  <c r="GA50" i="27"/>
  <c r="GB50" i="27"/>
  <c r="GC50" i="27"/>
  <c r="GD50" i="27"/>
  <c r="GE50" i="27"/>
  <c r="GB55" i="27" s="1"/>
  <c r="GF50" i="27"/>
  <c r="GG50" i="27"/>
  <c r="GH50" i="27"/>
  <c r="GI50" i="27"/>
  <c r="GJ50" i="27"/>
  <c r="GK50" i="27"/>
  <c r="GL50" i="27"/>
  <c r="GM50" i="27"/>
  <c r="D50" i="27"/>
  <c r="E35" i="27"/>
  <c r="F35" i="27"/>
  <c r="G35" i="27"/>
  <c r="H35" i="27"/>
  <c r="I35" i="27"/>
  <c r="J35" i="27"/>
  <c r="H40" i="27" s="1"/>
  <c r="K35" i="27"/>
  <c r="L35" i="27"/>
  <c r="M35" i="27"/>
  <c r="N35" i="27"/>
  <c r="O35" i="27"/>
  <c r="P35" i="27"/>
  <c r="Q35" i="27"/>
  <c r="R35" i="27"/>
  <c r="P40" i="27" s="1"/>
  <c r="S35" i="27"/>
  <c r="T35" i="27"/>
  <c r="U35" i="27"/>
  <c r="V35" i="27"/>
  <c r="W35" i="27"/>
  <c r="X35" i="27"/>
  <c r="Y35" i="27"/>
  <c r="Z35" i="27"/>
  <c r="X40" i="27" s="1"/>
  <c r="AA35" i="27"/>
  <c r="AB35" i="27"/>
  <c r="AC35" i="27"/>
  <c r="AD35" i="27"/>
  <c r="AE35" i="27"/>
  <c r="AF35" i="27"/>
  <c r="AG35" i="27"/>
  <c r="AH35" i="27"/>
  <c r="AI35" i="27"/>
  <c r="AJ35" i="27"/>
  <c r="AK35" i="27"/>
  <c r="AL35" i="27"/>
  <c r="AM35" i="27"/>
  <c r="AN35" i="27"/>
  <c r="AO35" i="27"/>
  <c r="AP35" i="27"/>
  <c r="AN40" i="27" s="1"/>
  <c r="AQ35" i="27"/>
  <c r="AR35" i="27"/>
  <c r="AS35" i="27"/>
  <c r="AT35" i="27"/>
  <c r="AU35" i="27"/>
  <c r="AV35" i="27"/>
  <c r="AW35" i="27"/>
  <c r="AX35" i="27"/>
  <c r="AV40" i="27" s="1"/>
  <c r="AY35" i="27"/>
  <c r="AZ35" i="27"/>
  <c r="BA35" i="27"/>
  <c r="BB35" i="27"/>
  <c r="BC35" i="27"/>
  <c r="BD35" i="27"/>
  <c r="BE35" i="27"/>
  <c r="BF35" i="27"/>
  <c r="BD40" i="27" s="1"/>
  <c r="BG35" i="27"/>
  <c r="BH35" i="27"/>
  <c r="BI35" i="27"/>
  <c r="BJ35" i="27"/>
  <c r="BK35" i="27"/>
  <c r="BL35" i="27"/>
  <c r="BM35" i="27"/>
  <c r="BN35" i="27"/>
  <c r="BO35" i="27"/>
  <c r="BP35" i="27"/>
  <c r="BQ35" i="27"/>
  <c r="BR35" i="27"/>
  <c r="BS35" i="27"/>
  <c r="BT35" i="27"/>
  <c r="BU35" i="27"/>
  <c r="BV35" i="27"/>
  <c r="BT40" i="27" s="1"/>
  <c r="BW35" i="27"/>
  <c r="BX35" i="27"/>
  <c r="BY35" i="27"/>
  <c r="BZ35" i="27"/>
  <c r="CA35" i="27"/>
  <c r="CB35" i="27"/>
  <c r="CC35" i="27"/>
  <c r="CD35" i="27"/>
  <c r="CB40" i="27" s="1"/>
  <c r="CE35" i="27"/>
  <c r="CF35" i="27"/>
  <c r="CG35" i="27"/>
  <c r="CH35" i="27"/>
  <c r="CI35" i="27"/>
  <c r="CJ35" i="27"/>
  <c r="CK35" i="27"/>
  <c r="CL35" i="27"/>
  <c r="CJ40" i="27" s="1"/>
  <c r="CM35" i="27"/>
  <c r="CN35" i="27"/>
  <c r="CO35" i="27"/>
  <c r="CP35" i="27"/>
  <c r="CQ35" i="27"/>
  <c r="CR35" i="27"/>
  <c r="CS35" i="27"/>
  <c r="CT35" i="27"/>
  <c r="CU35" i="27"/>
  <c r="CV35" i="27"/>
  <c r="CW35" i="27"/>
  <c r="CX35" i="27"/>
  <c r="CY35" i="27"/>
  <c r="CZ35" i="27"/>
  <c r="DA35" i="27"/>
  <c r="DB35" i="27"/>
  <c r="CZ40" i="27" s="1"/>
  <c r="DC35" i="27"/>
  <c r="DD35" i="27"/>
  <c r="DE35" i="27"/>
  <c r="DF35" i="27"/>
  <c r="DG35" i="27"/>
  <c r="DH35" i="27"/>
  <c r="DI35" i="27"/>
  <c r="DJ35" i="27"/>
  <c r="DH40" i="27" s="1"/>
  <c r="DK35" i="27"/>
  <c r="DL35" i="27"/>
  <c r="DM35" i="27"/>
  <c r="DN35" i="27"/>
  <c r="DO35" i="27"/>
  <c r="DP35" i="27"/>
  <c r="DQ35" i="27"/>
  <c r="DR35" i="27"/>
  <c r="DP40" i="27" s="1"/>
  <c r="DS35" i="27"/>
  <c r="DT35" i="27"/>
  <c r="DU35" i="27"/>
  <c r="DV35" i="27"/>
  <c r="DW35" i="27"/>
  <c r="DX35" i="27"/>
  <c r="DY35" i="27"/>
  <c r="DZ35" i="27"/>
  <c r="EA35" i="27"/>
  <c r="EB35" i="27"/>
  <c r="EC35" i="27"/>
  <c r="ED35" i="27"/>
  <c r="EE35" i="27"/>
  <c r="EF35" i="27"/>
  <c r="EG35" i="27"/>
  <c r="EH35" i="27"/>
  <c r="EF40" i="27" s="1"/>
  <c r="EI35" i="27"/>
  <c r="EJ35" i="27"/>
  <c r="EK35" i="27"/>
  <c r="EL35" i="27"/>
  <c r="EM35" i="27"/>
  <c r="EN35" i="27"/>
  <c r="EO35" i="27"/>
  <c r="EP35" i="27"/>
  <c r="EN40" i="27" s="1"/>
  <c r="EQ35" i="27"/>
  <c r="ER35" i="27"/>
  <c r="ES35" i="27"/>
  <c r="ET35" i="27"/>
  <c r="EU35" i="27"/>
  <c r="EV35" i="27"/>
  <c r="EW35" i="27"/>
  <c r="EX35" i="27"/>
  <c r="EV40" i="27" s="1"/>
  <c r="EY35" i="27"/>
  <c r="EZ35" i="27"/>
  <c r="FA35" i="27"/>
  <c r="FB35" i="27"/>
  <c r="FC35" i="27"/>
  <c r="FD35" i="27"/>
  <c r="FE35" i="27"/>
  <c r="FF35" i="27"/>
  <c r="FG35" i="27"/>
  <c r="FH35" i="27"/>
  <c r="FI35" i="27"/>
  <c r="FJ35" i="27"/>
  <c r="FK35" i="27"/>
  <c r="FL35" i="27"/>
  <c r="FM35" i="27"/>
  <c r="FN35" i="27"/>
  <c r="FL40" i="27" s="1"/>
  <c r="FO35" i="27"/>
  <c r="FP35" i="27"/>
  <c r="FQ35" i="27"/>
  <c r="FR35" i="27"/>
  <c r="FS35" i="27"/>
  <c r="FT35" i="27"/>
  <c r="FU35" i="27"/>
  <c r="FV35" i="27"/>
  <c r="FT40" i="27" s="1"/>
  <c r="FW35" i="27"/>
  <c r="FX35" i="27"/>
  <c r="FY35" i="27"/>
  <c r="FZ35" i="27"/>
  <c r="GA35" i="27"/>
  <c r="GB35" i="27"/>
  <c r="GC35" i="27"/>
  <c r="GD35" i="27"/>
  <c r="GB40" i="27" s="1"/>
  <c r="GE35" i="27"/>
  <c r="GF35" i="27"/>
  <c r="GG35" i="27"/>
  <c r="GH35" i="27"/>
  <c r="GI35" i="27"/>
  <c r="GJ35" i="27"/>
  <c r="GK35" i="27"/>
  <c r="GL35" i="27"/>
  <c r="GM35" i="27"/>
  <c r="GJ40" i="27" s="1"/>
  <c r="D35" i="27"/>
  <c r="D19" i="27"/>
  <c r="E19" i="27"/>
  <c r="F19" i="27"/>
  <c r="G19" i="27"/>
  <c r="H19" i="27"/>
  <c r="I19" i="27"/>
  <c r="J19" i="27"/>
  <c r="K19" i="27"/>
  <c r="L19" i="27"/>
  <c r="L24" i="27" s="1"/>
  <c r="M19" i="27"/>
  <c r="N19" i="27"/>
  <c r="O19" i="27"/>
  <c r="P19" i="27"/>
  <c r="Q19" i="27"/>
  <c r="R19" i="27"/>
  <c r="S19" i="27"/>
  <c r="T19" i="27"/>
  <c r="T24" i="27" s="1"/>
  <c r="U19" i="27"/>
  <c r="V19" i="27"/>
  <c r="W19" i="27"/>
  <c r="X19" i="27"/>
  <c r="Y19" i="27"/>
  <c r="Z19" i="27"/>
  <c r="AA19" i="27"/>
  <c r="AB19" i="27"/>
  <c r="AB24" i="27" s="1"/>
  <c r="AC19" i="27"/>
  <c r="AD19" i="27"/>
  <c r="AE19" i="27"/>
  <c r="AF19" i="27"/>
  <c r="AG19" i="27"/>
  <c r="AH19" i="27"/>
  <c r="AI19" i="27"/>
  <c r="AJ19" i="27"/>
  <c r="AK19" i="27"/>
  <c r="AL19" i="27"/>
  <c r="AM19" i="27"/>
  <c r="AN19" i="27"/>
  <c r="AO19" i="27"/>
  <c r="AP19" i="27"/>
  <c r="AQ19" i="27"/>
  <c r="AR19" i="27"/>
  <c r="AR24" i="27" s="1"/>
  <c r="AS19" i="27"/>
  <c r="AT19" i="27"/>
  <c r="AU19" i="27"/>
  <c r="AV19" i="27"/>
  <c r="AW19" i="27"/>
  <c r="AX19" i="27"/>
  <c r="AY19" i="27"/>
  <c r="AZ19" i="27"/>
  <c r="AZ24" i="27" s="1"/>
  <c r="BA19" i="27"/>
  <c r="BB19" i="27"/>
  <c r="BC19" i="27"/>
  <c r="BD19" i="27"/>
  <c r="BE19" i="27"/>
  <c r="BF19" i="27"/>
  <c r="BG19" i="27"/>
  <c r="BH19" i="27"/>
  <c r="BH24" i="27" s="1"/>
  <c r="BI19" i="27"/>
  <c r="BJ19" i="27"/>
  <c r="BK19" i="27"/>
  <c r="BL19" i="27"/>
  <c r="BM19" i="27"/>
  <c r="BN19" i="27"/>
  <c r="BO19" i="27"/>
  <c r="BP19" i="27"/>
  <c r="BQ19" i="27"/>
  <c r="BR19" i="27"/>
  <c r="BS19" i="27"/>
  <c r="BT19" i="27"/>
  <c r="BU19" i="27"/>
  <c r="BV19" i="27"/>
  <c r="BW19" i="27"/>
  <c r="BX19" i="27"/>
  <c r="BX24" i="27" s="1"/>
  <c r="BY19" i="27"/>
  <c r="BZ19" i="27"/>
  <c r="CA19" i="27"/>
  <c r="CB19" i="27"/>
  <c r="CC19" i="27"/>
  <c r="CD19" i="27"/>
  <c r="CE19" i="27"/>
  <c r="CF19" i="27"/>
  <c r="CF24" i="27" s="1"/>
  <c r="CG19" i="27"/>
  <c r="CH19" i="27"/>
  <c r="CI19" i="27"/>
  <c r="CJ19" i="27"/>
  <c r="CK19" i="27"/>
  <c r="CL19" i="27"/>
  <c r="CM19" i="27"/>
  <c r="CN19" i="27"/>
  <c r="CN24" i="27" s="1"/>
  <c r="CO19" i="27"/>
  <c r="CP19" i="27"/>
  <c r="CQ19" i="27"/>
  <c r="CR19" i="27"/>
  <c r="CS19" i="27"/>
  <c r="CT19" i="27"/>
  <c r="CU19" i="27"/>
  <c r="CV19" i="27"/>
  <c r="CW19" i="27"/>
  <c r="CX19" i="27"/>
  <c r="CY19" i="27"/>
  <c r="CZ19" i="27"/>
  <c r="DA19" i="27"/>
  <c r="DB19" i="27"/>
  <c r="DC19" i="27"/>
  <c r="DD19" i="27"/>
  <c r="DD24" i="27" s="1"/>
  <c r="DE19" i="27"/>
  <c r="DF19" i="27"/>
  <c r="DG19" i="27"/>
  <c r="DH19" i="27"/>
  <c r="DI19" i="27"/>
  <c r="DJ19" i="27"/>
  <c r="DK19" i="27"/>
  <c r="DL19" i="27"/>
  <c r="DL24" i="27" s="1"/>
  <c r="DM19" i="27"/>
  <c r="DN19" i="27"/>
  <c r="DO19" i="27"/>
  <c r="DP19" i="27"/>
  <c r="DQ19" i="27"/>
  <c r="DR19" i="27"/>
  <c r="DS19" i="27"/>
  <c r="DT19" i="27"/>
  <c r="DT24" i="27" s="1"/>
  <c r="DU19" i="27"/>
  <c r="DV19" i="27"/>
  <c r="DW19" i="27"/>
  <c r="DX19" i="27"/>
  <c r="DY19" i="27"/>
  <c r="DZ19" i="27"/>
  <c r="EA19" i="27"/>
  <c r="EB19" i="27"/>
  <c r="EC19" i="27"/>
  <c r="ED19" i="27"/>
  <c r="EE19" i="27"/>
  <c r="EF19" i="27"/>
  <c r="EG19" i="27"/>
  <c r="EH19" i="27"/>
  <c r="EI19" i="27"/>
  <c r="EJ19" i="27"/>
  <c r="EJ24" i="27" s="1"/>
  <c r="EK19" i="27"/>
  <c r="EL19" i="27"/>
  <c r="EM19" i="27"/>
  <c r="EN19" i="27"/>
  <c r="EO19" i="27"/>
  <c r="EP19" i="27"/>
  <c r="EQ19" i="27"/>
  <c r="ER19" i="27"/>
  <c r="ER24" i="27" s="1"/>
  <c r="ES19" i="27"/>
  <c r="ET19" i="27"/>
  <c r="EU19" i="27"/>
  <c r="EV19" i="27"/>
  <c r="EW19" i="27"/>
  <c r="EX19" i="27"/>
  <c r="EY19" i="27"/>
  <c r="EZ19" i="27"/>
  <c r="EZ24" i="27" s="1"/>
  <c r="FA19" i="27"/>
  <c r="FB19" i="27"/>
  <c r="FC19" i="27"/>
  <c r="FD19" i="27"/>
  <c r="FE19" i="27"/>
  <c r="FF19" i="27"/>
  <c r="FG19" i="27"/>
  <c r="FH19" i="27"/>
  <c r="FI19" i="27"/>
  <c r="FJ19" i="27"/>
  <c r="FK19" i="27"/>
  <c r="FL19" i="27"/>
  <c r="FM19" i="27"/>
  <c r="FN19" i="27"/>
  <c r="FO19" i="27"/>
  <c r="FP19" i="27"/>
  <c r="FP24" i="27" s="1"/>
  <c r="FQ19" i="27"/>
  <c r="FR19" i="27"/>
  <c r="FS19" i="27"/>
  <c r="FT19" i="27"/>
  <c r="FU19" i="27"/>
  <c r="FV19" i="27"/>
  <c r="FW19" i="27"/>
  <c r="FX19" i="27"/>
  <c r="FX24" i="27" s="1"/>
  <c r="FY19" i="27"/>
  <c r="FZ19" i="27"/>
  <c r="GA19" i="27"/>
  <c r="GB19" i="27"/>
  <c r="GC19" i="27"/>
  <c r="GD19" i="27"/>
  <c r="GE19" i="27"/>
  <c r="GF19" i="27"/>
  <c r="GF24" i="27" s="1"/>
  <c r="GG19" i="27"/>
  <c r="GH19" i="27"/>
  <c r="GI19" i="27"/>
  <c r="GJ19" i="27"/>
  <c r="GK19" i="27"/>
  <c r="GL19" i="27"/>
  <c r="GM19" i="27"/>
  <c r="AB115" i="27"/>
  <c r="AF115" i="27"/>
  <c r="BH115" i="27"/>
  <c r="BL115" i="27"/>
  <c r="CN115" i="27"/>
  <c r="CR115" i="27"/>
  <c r="DT115" i="27"/>
  <c r="DX115" i="27"/>
  <c r="EZ115" i="27"/>
  <c r="FD115" i="27"/>
  <c r="GF115" i="27"/>
  <c r="GJ115" i="27"/>
  <c r="AF100" i="27"/>
  <c r="AJ100" i="27"/>
  <c r="BL100" i="27"/>
  <c r="BP100" i="27"/>
  <c r="CR100" i="27"/>
  <c r="CV100" i="27"/>
  <c r="DX100" i="27"/>
  <c r="EB100" i="27"/>
  <c r="FD100" i="27"/>
  <c r="FH100" i="27"/>
  <c r="GJ100" i="27"/>
  <c r="D100" i="27"/>
  <c r="L85" i="27"/>
  <c r="T85" i="27"/>
  <c r="AB85" i="27"/>
  <c r="AJ85" i="27"/>
  <c r="AR85" i="27"/>
  <c r="AZ85" i="27"/>
  <c r="BH85" i="27"/>
  <c r="BP85" i="27"/>
  <c r="BX85" i="27"/>
  <c r="CF85" i="27"/>
  <c r="CN85" i="27"/>
  <c r="CV85" i="27"/>
  <c r="DD85" i="27"/>
  <c r="DL85" i="27"/>
  <c r="DT85" i="27"/>
  <c r="EB85" i="27"/>
  <c r="EJ85" i="27"/>
  <c r="ER85" i="27"/>
  <c r="EZ85" i="27"/>
  <c r="FH85" i="27"/>
  <c r="FP85" i="27"/>
  <c r="FX85" i="27"/>
  <c r="GF85" i="27"/>
  <c r="D85" i="27"/>
  <c r="H70" i="27"/>
  <c r="P70" i="27"/>
  <c r="X70" i="27"/>
  <c r="AF70" i="27"/>
  <c r="AJ70" i="27"/>
  <c r="AN70" i="27"/>
  <c r="AV70" i="27"/>
  <c r="BD70" i="27"/>
  <c r="BL70" i="27"/>
  <c r="BP70" i="27"/>
  <c r="BT70" i="27"/>
  <c r="CB70" i="27"/>
  <c r="CJ70" i="27"/>
  <c r="CR70" i="27"/>
  <c r="CV70" i="27"/>
  <c r="CZ70" i="27"/>
  <c r="DH70" i="27"/>
  <c r="DP70" i="27"/>
  <c r="DX70" i="27"/>
  <c r="EB70" i="27"/>
  <c r="EF70" i="27"/>
  <c r="EN70" i="27"/>
  <c r="EV70" i="27"/>
  <c r="FD70" i="27"/>
  <c r="FH70" i="27"/>
  <c r="FL70" i="27"/>
  <c r="FT70" i="27"/>
  <c r="GB70" i="27"/>
  <c r="GJ70" i="27"/>
  <c r="L55" i="27"/>
  <c r="T55" i="27"/>
  <c r="AB55" i="27"/>
  <c r="AF55" i="27"/>
  <c r="AJ55" i="27"/>
  <c r="AR55" i="27"/>
  <c r="AZ55" i="27"/>
  <c r="BH55" i="27"/>
  <c r="BP55" i="27"/>
  <c r="BX55" i="27"/>
  <c r="CF55" i="27"/>
  <c r="CN55" i="27"/>
  <c r="CR55" i="27"/>
  <c r="CV55" i="27"/>
  <c r="DD55" i="27"/>
  <c r="DL55" i="27"/>
  <c r="DT55" i="27"/>
  <c r="DX55" i="27"/>
  <c r="EB55" i="27"/>
  <c r="EJ55" i="27"/>
  <c r="ER55" i="27"/>
  <c r="EZ55" i="27"/>
  <c r="FD55" i="27"/>
  <c r="FH55" i="27"/>
  <c r="FP55" i="27"/>
  <c r="FX55" i="27"/>
  <c r="GF55" i="27"/>
  <c r="GJ55" i="27"/>
  <c r="D55" i="27"/>
  <c r="L40" i="27"/>
  <c r="T40" i="27"/>
  <c r="AB40" i="27"/>
  <c r="AF40" i="27"/>
  <c r="AJ40" i="27"/>
  <c r="AR40" i="27"/>
  <c r="AZ40" i="27"/>
  <c r="BH40" i="27"/>
  <c r="BL40" i="27"/>
  <c r="BP40" i="27"/>
  <c r="BX40" i="27"/>
  <c r="CF40" i="27"/>
  <c r="CN40" i="27"/>
  <c r="CR40" i="27"/>
  <c r="CV40" i="27"/>
  <c r="DD40" i="27"/>
  <c r="DL40" i="27"/>
  <c r="DT40" i="27"/>
  <c r="DX40" i="27"/>
  <c r="EB40" i="27"/>
  <c r="EJ40" i="27"/>
  <c r="ER40" i="27"/>
  <c r="EZ40" i="27"/>
  <c r="FD40" i="27"/>
  <c r="FH40" i="27"/>
  <c r="FP40" i="27"/>
  <c r="FX40" i="27"/>
  <c r="GF40" i="27"/>
  <c r="D40" i="27"/>
  <c r="H24" i="27"/>
  <c r="P24" i="27"/>
  <c r="X24" i="27"/>
  <c r="AF24" i="27"/>
  <c r="AJ24" i="27"/>
  <c r="AN24" i="27"/>
  <c r="AV24" i="27"/>
  <c r="BD24" i="27"/>
  <c r="BL24" i="27"/>
  <c r="BP24" i="27"/>
  <c r="BT24" i="27"/>
  <c r="CB24" i="27"/>
  <c r="CJ24" i="27"/>
  <c r="CR24" i="27"/>
  <c r="CV24" i="27"/>
  <c r="CZ24" i="27"/>
  <c r="DH24" i="27"/>
  <c r="DP24" i="27"/>
  <c r="DX24" i="27"/>
  <c r="EB24" i="27"/>
  <c r="EF24" i="27"/>
  <c r="EN24" i="27"/>
  <c r="EV24" i="27"/>
  <c r="FD24" i="27"/>
  <c r="FH24" i="27"/>
  <c r="FL24" i="27"/>
  <c r="FT24" i="27"/>
  <c r="GB24" i="27"/>
  <c r="G55" i="12"/>
  <c r="F55" i="12"/>
  <c r="C37" i="11"/>
  <c r="B34" i="11"/>
  <c r="D38" i="11"/>
  <c r="C39" i="11" a="1"/>
  <c r="C39" i="11" s="1"/>
  <c r="C40" i="11" a="1"/>
  <c r="C40" i="11" s="1"/>
  <c r="C41" i="11" a="1"/>
  <c r="C41" i="11" s="1"/>
  <c r="C42" i="11" a="1"/>
  <c r="C42" i="11" s="1"/>
  <c r="C43" i="11" a="1"/>
  <c r="C43" i="11" s="1"/>
  <c r="C44" i="11" a="1"/>
  <c r="C44" i="11" s="1"/>
  <c r="C45" i="11" a="1"/>
  <c r="C45" i="11" s="1"/>
  <c r="C46" i="11" a="1"/>
  <c r="C46" i="11" s="1"/>
  <c r="C38" i="11" a="1"/>
  <c r="C38" i="11" s="1"/>
  <c r="E84" i="32"/>
  <c r="D72" i="29"/>
  <c r="G171" i="29"/>
  <c r="E171" i="29"/>
  <c r="D232" i="29"/>
  <c r="K150" i="29"/>
  <c r="K151" i="29"/>
  <c r="K152" i="29"/>
  <c r="K153" i="29"/>
  <c r="K154" i="29"/>
  <c r="K155" i="29"/>
  <c r="K156" i="29"/>
  <c r="K157" i="29"/>
  <c r="J150" i="29"/>
  <c r="J151" i="29"/>
  <c r="J152" i="29"/>
  <c r="J153" i="29"/>
  <c r="J154" i="29"/>
  <c r="J155" i="29"/>
  <c r="J156" i="29"/>
  <c r="J157" i="29"/>
  <c r="I150" i="29"/>
  <c r="I151" i="29"/>
  <c r="I152" i="29"/>
  <c r="I153" i="29"/>
  <c r="I154" i="29"/>
  <c r="I155" i="29"/>
  <c r="I156" i="29"/>
  <c r="I157" i="29"/>
  <c r="K149" i="29"/>
  <c r="J149" i="29"/>
  <c r="I149" i="29"/>
  <c r="H150" i="29"/>
  <c r="H151" i="29"/>
  <c r="H152" i="29"/>
  <c r="H153" i="29"/>
  <c r="H154" i="29"/>
  <c r="H155" i="29"/>
  <c r="H156" i="29"/>
  <c r="H157" i="29"/>
  <c r="H149" i="29"/>
  <c r="J196" i="23"/>
  <c r="J195" i="23"/>
  <c r="D1996" i="33"/>
  <c r="C1996" i="33"/>
  <c r="D1617" i="33"/>
  <c r="C1617" i="33"/>
  <c r="C1923" i="33"/>
  <c r="C1618" i="33"/>
  <c r="D1618" i="33"/>
  <c r="G60" i="12" a="1"/>
  <c r="G60" i="12" s="1"/>
  <c r="D1923" i="33"/>
  <c r="D1994" i="33"/>
  <c r="C1994" i="33"/>
  <c r="B236" i="20" a="1"/>
  <c r="B236" i="20" s="1"/>
  <c r="C19" i="20"/>
  <c r="D36" i="32" l="1"/>
  <c r="D52" i="32"/>
  <c r="D47" i="32"/>
  <c r="D16" i="32"/>
  <c r="D85" i="32" s="1"/>
  <c r="D23" i="32"/>
  <c r="D29" i="32"/>
  <c r="D89" i="32" s="1"/>
  <c r="D87" i="32"/>
  <c r="D91" i="32"/>
  <c r="D35" i="30"/>
  <c r="D51" i="30"/>
  <c r="D74" i="30"/>
  <c r="L158" i="29"/>
  <c r="D138" i="29"/>
  <c r="D73" i="29"/>
  <c r="D36" i="29"/>
  <c r="D22" i="29"/>
  <c r="D17" i="29"/>
  <c r="D102" i="27"/>
  <c r="D107" i="27"/>
  <c r="D142" i="29"/>
  <c r="E237" i="20"/>
  <c r="E245" i="20"/>
  <c r="E253" i="20"/>
  <c r="D243" i="20"/>
  <c r="D251" i="20"/>
  <c r="D259" i="20"/>
  <c r="C243" i="20"/>
  <c r="C251" i="20"/>
  <c r="C259" i="20"/>
  <c r="C255" i="20"/>
  <c r="E258" i="20"/>
  <c r="D256" i="20"/>
  <c r="C256" i="20"/>
  <c r="E259" i="20"/>
  <c r="D241" i="20"/>
  <c r="C241" i="20"/>
  <c r="E244" i="20"/>
  <c r="D258" i="20"/>
  <c r="C258" i="20"/>
  <c r="E238" i="20"/>
  <c r="E246" i="20"/>
  <c r="E254" i="20"/>
  <c r="D244" i="20"/>
  <c r="D252" i="20"/>
  <c r="D260" i="20"/>
  <c r="C244" i="20"/>
  <c r="C252" i="20"/>
  <c r="C260" i="20"/>
  <c r="E249" i="20"/>
  <c r="E257" i="20"/>
  <c r="D247" i="20"/>
  <c r="C239" i="20"/>
  <c r="E250" i="20"/>
  <c r="D248" i="20"/>
  <c r="C248" i="20"/>
  <c r="E243" i="20"/>
  <c r="D249" i="20"/>
  <c r="C249" i="20"/>
  <c r="E260" i="20"/>
  <c r="D242" i="20"/>
  <c r="C242" i="20"/>
  <c r="E239" i="20"/>
  <c r="E247" i="20"/>
  <c r="E255" i="20"/>
  <c r="D237" i="20"/>
  <c r="D245" i="20"/>
  <c r="D253" i="20"/>
  <c r="C237" i="20"/>
  <c r="C245" i="20"/>
  <c r="C253" i="20"/>
  <c r="E241" i="20"/>
  <c r="D239" i="20"/>
  <c r="D255" i="20"/>
  <c r="C247" i="20"/>
  <c r="E242" i="20"/>
  <c r="D240" i="20"/>
  <c r="C240" i="20"/>
  <c r="E251" i="20"/>
  <c r="D257" i="20"/>
  <c r="C257" i="20"/>
  <c r="E252" i="20"/>
  <c r="D250" i="20"/>
  <c r="C250" i="20"/>
  <c r="E240" i="20"/>
  <c r="E248" i="20"/>
  <c r="E256" i="20"/>
  <c r="D238" i="20"/>
  <c r="D246" i="20"/>
  <c r="D254" i="20"/>
  <c r="C238" i="20"/>
  <c r="C246" i="20"/>
  <c r="C254" i="20"/>
  <c r="D92" i="32" l="1"/>
  <c r="D25" i="29"/>
  <c r="E236" i="20"/>
  <c r="D236" i="20"/>
  <c r="C236" i="20"/>
  <c r="E10" i="9" l="1"/>
  <c r="E11" i="9"/>
  <c r="E12" i="9"/>
  <c r="E13" i="9"/>
  <c r="E14" i="9"/>
  <c r="E15" i="9"/>
  <c r="E16" i="9"/>
  <c r="E17" i="9"/>
  <c r="E18" i="9"/>
  <c r="E19" i="9"/>
  <c r="E20" i="9"/>
  <c r="E21" i="9"/>
  <c r="E22" i="9"/>
  <c r="E23" i="9"/>
  <c r="E24" i="9"/>
  <c r="E25" i="9"/>
  <c r="E26" i="9"/>
  <c r="E27" i="9"/>
  <c r="E28" i="9"/>
  <c r="E29" i="9"/>
  <c r="E30" i="9"/>
  <c r="E31" i="9"/>
  <c r="E32" i="9"/>
  <c r="E33" i="9"/>
  <c r="E9" i="9"/>
  <c r="D10" i="9"/>
  <c r="D11" i="9"/>
  <c r="D12" i="9"/>
  <c r="D13" i="9"/>
  <c r="D14" i="9"/>
  <c r="D15" i="9"/>
  <c r="D16" i="9"/>
  <c r="D17" i="9"/>
  <c r="D18" i="9"/>
  <c r="D19" i="9"/>
  <c r="D20" i="9"/>
  <c r="D21" i="9"/>
  <c r="D22" i="9"/>
  <c r="D23" i="9"/>
  <c r="D24" i="9"/>
  <c r="D25" i="9"/>
  <c r="D26" i="9"/>
  <c r="D27" i="9"/>
  <c r="D28" i="9"/>
  <c r="D29" i="9"/>
  <c r="D30" i="9"/>
  <c r="D31" i="9"/>
  <c r="D32" i="9"/>
  <c r="D33" i="9"/>
  <c r="D9" i="9"/>
  <c r="F10" i="9"/>
  <c r="F11" i="9"/>
  <c r="F12" i="9"/>
  <c r="F13" i="9"/>
  <c r="F14" i="9"/>
  <c r="F15" i="9"/>
  <c r="F16" i="9"/>
  <c r="F17" i="9"/>
  <c r="F18" i="9"/>
  <c r="F19" i="9"/>
  <c r="F20" i="9"/>
  <c r="F21" i="9"/>
  <c r="F22" i="9"/>
  <c r="F23" i="9"/>
  <c r="F24" i="9"/>
  <c r="F25" i="9"/>
  <c r="F26" i="9"/>
  <c r="F27" i="9"/>
  <c r="F28" i="9"/>
  <c r="F29" i="9"/>
  <c r="F30" i="9"/>
  <c r="F31" i="9"/>
  <c r="F32" i="9"/>
  <c r="F33" i="9"/>
  <c r="F9" i="9"/>
  <c r="C233" i="20"/>
  <c r="B9" i="11" l="1"/>
  <c r="B10" i="11"/>
  <c r="B11" i="11"/>
  <c r="B12" i="11"/>
  <c r="B13" i="11"/>
  <c r="B14" i="11"/>
  <c r="B15" i="11"/>
  <c r="B16" i="11"/>
  <c r="B17" i="11"/>
  <c r="B18" i="11"/>
  <c r="B19" i="11"/>
  <c r="B20" i="11"/>
  <c r="B21" i="11"/>
  <c r="B22" i="11"/>
  <c r="B23" i="11"/>
  <c r="B24" i="11"/>
  <c r="B25" i="11"/>
  <c r="B26" i="11"/>
  <c r="B27" i="11"/>
  <c r="B28" i="11"/>
  <c r="B29" i="11"/>
  <c r="B30" i="11"/>
  <c r="B31" i="11"/>
  <c r="B32" i="11"/>
  <c r="B8" i="11"/>
  <c r="C12" i="19"/>
  <c r="C12" i="21"/>
  <c r="E9" i="13"/>
  <c r="E10" i="13"/>
  <c r="E11" i="13"/>
  <c r="E12" i="13"/>
  <c r="E13" i="13"/>
  <c r="E14" i="13"/>
  <c r="E15" i="13"/>
  <c r="E16" i="13"/>
  <c r="E17" i="13"/>
  <c r="E18" i="13"/>
  <c r="E19" i="13"/>
  <c r="E20" i="13"/>
  <c r="E21" i="13"/>
  <c r="E22" i="13"/>
  <c r="E23" i="13"/>
  <c r="E24" i="13"/>
  <c r="E25" i="13"/>
  <c r="E26" i="13"/>
  <c r="E27" i="13"/>
  <c r="E28" i="13"/>
  <c r="E29" i="13"/>
  <c r="E30" i="13"/>
  <c r="E31" i="13"/>
  <c r="E32" i="13"/>
  <c r="E8" i="13"/>
  <c r="J104" i="23"/>
  <c r="C26" i="18"/>
  <c r="J101" i="23"/>
  <c r="C326" i="20"/>
  <c r="C27" i="18"/>
  <c r="J15" i="23"/>
  <c r="J14" i="23"/>
  <c r="B33" i="11" l="1"/>
  <c r="J10" i="23" l="1"/>
  <c r="C11" i="18"/>
  <c r="C79" i="21" l="1"/>
  <c r="C78" i="21"/>
  <c r="C77" i="21"/>
  <c r="C74" i="21"/>
  <c r="C54" i="20"/>
  <c r="C55" i="20"/>
  <c r="C56" i="20"/>
  <c r="C57" i="20"/>
  <c r="C58" i="20"/>
  <c r="C59" i="20"/>
  <c r="C60" i="20"/>
  <c r="C269" i="20"/>
  <c r="C61" i="20"/>
  <c r="C188" i="19"/>
  <c r="C187" i="19"/>
  <c r="C186" i="19"/>
  <c r="I368" i="23" l="1"/>
  <c r="I363" i="23"/>
  <c r="I359" i="23"/>
  <c r="I354" i="23"/>
  <c r="GJ5" i="31"/>
  <c r="GF5" i="31"/>
  <c r="GB5" i="31"/>
  <c r="FX5" i="31"/>
  <c r="FT5" i="31"/>
  <c r="FP5" i="31"/>
  <c r="FP102" i="27"/>
  <c r="FQ102" i="27"/>
  <c r="FX102" i="27"/>
  <c r="FY102" i="27"/>
  <c r="GF102" i="27"/>
  <c r="GG102" i="27"/>
  <c r="FR102" i="27"/>
  <c r="FS102" i="27"/>
  <c r="FT102" i="27"/>
  <c r="FU102" i="27"/>
  <c r="FW102" i="27"/>
  <c r="FZ102" i="27"/>
  <c r="GA102" i="27"/>
  <c r="GB102" i="27"/>
  <c r="GC102" i="27"/>
  <c r="GD102" i="27"/>
  <c r="GE102" i="27"/>
  <c r="GH102" i="27"/>
  <c r="GI102" i="27"/>
  <c r="GJ102" i="27"/>
  <c r="GK102" i="27"/>
  <c r="GL102" i="27"/>
  <c r="GM102" i="27"/>
  <c r="GJ5" i="27"/>
  <c r="GF5" i="27"/>
  <c r="GB5" i="27"/>
  <c r="FX5" i="27"/>
  <c r="FT5" i="27"/>
  <c r="FP5" i="27"/>
  <c r="G85" i="9"/>
  <c r="G84" i="9"/>
  <c r="G83" i="9"/>
  <c r="G82" i="9"/>
  <c r="G81" i="9"/>
  <c r="G80" i="9"/>
  <c r="F85" i="9"/>
  <c r="F84" i="9"/>
  <c r="F83" i="9"/>
  <c r="F82" i="9"/>
  <c r="F81" i="9"/>
  <c r="F80" i="9"/>
  <c r="E85" i="9"/>
  <c r="E84" i="9"/>
  <c r="E83" i="9"/>
  <c r="E82" i="9"/>
  <c r="E81" i="9"/>
  <c r="E80" i="9"/>
  <c r="D85" i="9"/>
  <c r="D84" i="9"/>
  <c r="D83" i="9"/>
  <c r="D82" i="9"/>
  <c r="D81" i="9"/>
  <c r="D80" i="9"/>
  <c r="C85" i="9"/>
  <c r="C84" i="9"/>
  <c r="C83" i="9"/>
  <c r="C82" i="9"/>
  <c r="C81" i="9"/>
  <c r="C80" i="9"/>
  <c r="KC34" i="9"/>
  <c r="KG33" i="9"/>
  <c r="KE33" i="9"/>
  <c r="KG32" i="9"/>
  <c r="KE32" i="9"/>
  <c r="KG31" i="9"/>
  <c r="KE31" i="9"/>
  <c r="KG30" i="9"/>
  <c r="KE30" i="9"/>
  <c r="KG29" i="9"/>
  <c r="KE29" i="9"/>
  <c r="KG28" i="9"/>
  <c r="KE28" i="9"/>
  <c r="KG27" i="9"/>
  <c r="KE27" i="9"/>
  <c r="KG26" i="9"/>
  <c r="KE26" i="9"/>
  <c r="KG25" i="9"/>
  <c r="KE25" i="9"/>
  <c r="KG24" i="9"/>
  <c r="KE24" i="9"/>
  <c r="KG23" i="9"/>
  <c r="KE23" i="9"/>
  <c r="KG22" i="9"/>
  <c r="KE22" i="9"/>
  <c r="KG21" i="9"/>
  <c r="KE21" i="9"/>
  <c r="KG20" i="9"/>
  <c r="KE20" i="9"/>
  <c r="KG19" i="9"/>
  <c r="KE19" i="9"/>
  <c r="KG18" i="9"/>
  <c r="KE18" i="9"/>
  <c r="KG17" i="9"/>
  <c r="KE17" i="9"/>
  <c r="KG16" i="9"/>
  <c r="KE16" i="9"/>
  <c r="KG15" i="9"/>
  <c r="KE15" i="9"/>
  <c r="KG14" i="9"/>
  <c r="KE14" i="9"/>
  <c r="KG13" i="9"/>
  <c r="KE13" i="9"/>
  <c r="KG12" i="9"/>
  <c r="KE12" i="9"/>
  <c r="KG11" i="9"/>
  <c r="KE11" i="9"/>
  <c r="KG10" i="9"/>
  <c r="KE10" i="9"/>
  <c r="KG9" i="9"/>
  <c r="KE9" i="9"/>
  <c r="JW34" i="9"/>
  <c r="KA33" i="9"/>
  <c r="JY33" i="9"/>
  <c r="KA32" i="9"/>
  <c r="JY32" i="9"/>
  <c r="KA31" i="9"/>
  <c r="JY31" i="9"/>
  <c r="KA30" i="9"/>
  <c r="JY30" i="9"/>
  <c r="KA29" i="9"/>
  <c r="JY29" i="9"/>
  <c r="KA28" i="9"/>
  <c r="JY28" i="9"/>
  <c r="KA27" i="9"/>
  <c r="JY27" i="9"/>
  <c r="KA26" i="9"/>
  <c r="JY26" i="9"/>
  <c r="KA25" i="9"/>
  <c r="JY25" i="9"/>
  <c r="KA24" i="9"/>
  <c r="JY24" i="9"/>
  <c r="KA23" i="9"/>
  <c r="JY23" i="9"/>
  <c r="KA22" i="9"/>
  <c r="JY22" i="9"/>
  <c r="KA21" i="9"/>
  <c r="JY21" i="9"/>
  <c r="KA20" i="9"/>
  <c r="JY20" i="9"/>
  <c r="KA19" i="9"/>
  <c r="JY19" i="9"/>
  <c r="KA18" i="9"/>
  <c r="JY18" i="9"/>
  <c r="KA17" i="9"/>
  <c r="JY17" i="9"/>
  <c r="KA16" i="9"/>
  <c r="JY16" i="9"/>
  <c r="KA15" i="9"/>
  <c r="JY15" i="9"/>
  <c r="KA14" i="9"/>
  <c r="JY14" i="9"/>
  <c r="KA13" i="9"/>
  <c r="JY13" i="9"/>
  <c r="KA12" i="9"/>
  <c r="JY12" i="9"/>
  <c r="KA11" i="9"/>
  <c r="JY11" i="9"/>
  <c r="KA10" i="9"/>
  <c r="JY10" i="9"/>
  <c r="KA9" i="9"/>
  <c r="JY9" i="9"/>
  <c r="JQ34" i="9"/>
  <c r="JU33" i="9"/>
  <c r="JS33" i="9"/>
  <c r="JU32" i="9"/>
  <c r="JS32" i="9"/>
  <c r="JU31" i="9"/>
  <c r="JS31" i="9"/>
  <c r="JU30" i="9"/>
  <c r="JS30" i="9"/>
  <c r="JU29" i="9"/>
  <c r="JS29" i="9"/>
  <c r="JU28" i="9"/>
  <c r="JS28" i="9"/>
  <c r="JU27" i="9"/>
  <c r="JS27" i="9"/>
  <c r="JU26" i="9"/>
  <c r="JS26" i="9"/>
  <c r="JU25" i="9"/>
  <c r="JS25" i="9"/>
  <c r="JU24" i="9"/>
  <c r="JS24" i="9"/>
  <c r="JU23" i="9"/>
  <c r="JS23" i="9"/>
  <c r="JU22" i="9"/>
  <c r="JS22" i="9"/>
  <c r="JU21" i="9"/>
  <c r="JS21" i="9"/>
  <c r="JU20" i="9"/>
  <c r="JS20" i="9"/>
  <c r="JU19" i="9"/>
  <c r="JS19" i="9"/>
  <c r="JU18" i="9"/>
  <c r="JS18" i="9"/>
  <c r="JU17" i="9"/>
  <c r="JS17" i="9"/>
  <c r="JU16" i="9"/>
  <c r="JS16" i="9"/>
  <c r="JU15" i="9"/>
  <c r="JS15" i="9"/>
  <c r="JU14" i="9"/>
  <c r="JS14" i="9"/>
  <c r="JU13" i="9"/>
  <c r="JS13" i="9"/>
  <c r="JU12" i="9"/>
  <c r="JS12" i="9"/>
  <c r="JU11" i="9"/>
  <c r="JS11" i="9"/>
  <c r="JU10" i="9"/>
  <c r="JS10" i="9"/>
  <c r="JU9" i="9"/>
  <c r="JS9" i="9"/>
  <c r="JK34" i="9"/>
  <c r="JO33" i="9"/>
  <c r="JM33" i="9"/>
  <c r="JO32" i="9"/>
  <c r="JM32" i="9"/>
  <c r="JO31" i="9"/>
  <c r="JM31" i="9"/>
  <c r="JO30" i="9"/>
  <c r="JM30" i="9"/>
  <c r="JO29" i="9"/>
  <c r="JM29" i="9"/>
  <c r="JO28" i="9"/>
  <c r="JM28" i="9"/>
  <c r="JO27" i="9"/>
  <c r="JM27" i="9"/>
  <c r="JO26" i="9"/>
  <c r="JM26" i="9"/>
  <c r="JO25" i="9"/>
  <c r="JM25" i="9"/>
  <c r="JO24" i="9"/>
  <c r="JM24" i="9"/>
  <c r="JO23" i="9"/>
  <c r="JM23" i="9"/>
  <c r="JO22" i="9"/>
  <c r="JM22" i="9"/>
  <c r="JO21" i="9"/>
  <c r="JM21" i="9"/>
  <c r="JO20" i="9"/>
  <c r="JM20" i="9"/>
  <c r="JO19" i="9"/>
  <c r="JM19" i="9"/>
  <c r="JO18" i="9"/>
  <c r="JM18" i="9"/>
  <c r="JO17" i="9"/>
  <c r="JM17" i="9"/>
  <c r="JO16" i="9"/>
  <c r="JM16" i="9"/>
  <c r="JO15" i="9"/>
  <c r="JM15" i="9"/>
  <c r="JO14" i="9"/>
  <c r="JM14" i="9"/>
  <c r="JO13" i="9"/>
  <c r="JM13" i="9"/>
  <c r="JO12" i="9"/>
  <c r="JM12" i="9"/>
  <c r="JO11" i="9"/>
  <c r="JM11" i="9"/>
  <c r="JO10" i="9"/>
  <c r="JM10" i="9"/>
  <c r="JO9" i="9"/>
  <c r="JM9" i="9"/>
  <c r="JI33" i="9"/>
  <c r="JG33" i="9"/>
  <c r="JI32" i="9"/>
  <c r="JG32" i="9"/>
  <c r="JI31" i="9"/>
  <c r="JG31" i="9"/>
  <c r="JI30" i="9"/>
  <c r="JG30" i="9"/>
  <c r="JI29" i="9"/>
  <c r="JG29" i="9"/>
  <c r="JI28" i="9"/>
  <c r="JG28" i="9"/>
  <c r="JI27" i="9"/>
  <c r="JG27" i="9"/>
  <c r="JI26" i="9"/>
  <c r="JG26" i="9"/>
  <c r="JI25" i="9"/>
  <c r="JG25" i="9"/>
  <c r="JI24" i="9"/>
  <c r="JG24" i="9"/>
  <c r="JI23" i="9"/>
  <c r="JG23" i="9"/>
  <c r="JI22" i="9"/>
  <c r="JG22" i="9"/>
  <c r="JI21" i="9"/>
  <c r="JG21" i="9"/>
  <c r="JI20" i="9"/>
  <c r="JG20" i="9"/>
  <c r="JI19" i="9"/>
  <c r="JG19" i="9"/>
  <c r="JI18" i="9"/>
  <c r="JG18" i="9"/>
  <c r="JI17" i="9"/>
  <c r="JG17" i="9"/>
  <c r="JI16" i="9"/>
  <c r="JG16" i="9"/>
  <c r="JI15" i="9"/>
  <c r="JG15" i="9"/>
  <c r="JI14" i="9"/>
  <c r="JG14" i="9"/>
  <c r="JI13" i="9"/>
  <c r="JG13" i="9"/>
  <c r="JI12" i="9"/>
  <c r="JG12" i="9"/>
  <c r="JI11" i="9"/>
  <c r="JG11" i="9"/>
  <c r="JI10" i="9"/>
  <c r="JG10" i="9"/>
  <c r="JI9" i="9"/>
  <c r="JG9" i="9"/>
  <c r="I32" i="2" a="1"/>
  <c r="I32" i="2" s="1"/>
  <c r="I31" i="2" a="1"/>
  <c r="I31" i="2" s="1"/>
  <c r="I30" i="2" a="1"/>
  <c r="I30" i="2" s="1"/>
  <c r="I29" i="2" a="1"/>
  <c r="I29" i="2" s="1"/>
  <c r="I28" i="2" a="1"/>
  <c r="I28" i="2" s="1"/>
  <c r="I27" i="2" a="1"/>
  <c r="I27" i="2" s="1"/>
  <c r="I26" i="2" a="1"/>
  <c r="I26" i="2" s="1"/>
  <c r="I25" i="2" a="1"/>
  <c r="I25" i="2" s="1"/>
  <c r="I24" i="2" a="1"/>
  <c r="I24" i="2" s="1"/>
  <c r="I23" i="2" a="1"/>
  <c r="I23" i="2" s="1"/>
  <c r="I22" i="2" a="1"/>
  <c r="I22" i="2" s="1"/>
  <c r="I21" i="2" a="1"/>
  <c r="I21" i="2" s="1"/>
  <c r="I20" i="2" a="1"/>
  <c r="I20" i="2" s="1"/>
  <c r="I19" i="2" a="1"/>
  <c r="I19" i="2" s="1"/>
  <c r="I18" i="2" a="1"/>
  <c r="I18" i="2" s="1"/>
  <c r="I17" i="2" a="1"/>
  <c r="I17" i="2" s="1"/>
  <c r="I16" i="2" a="1"/>
  <c r="I16" i="2" s="1"/>
  <c r="I15" i="2" a="1"/>
  <c r="I15" i="2" s="1"/>
  <c r="I14" i="2" a="1"/>
  <c r="I14" i="2" s="1"/>
  <c r="I13" i="2" a="1"/>
  <c r="I13" i="2" s="1"/>
  <c r="I12" i="2" a="1"/>
  <c r="I12" i="2" s="1"/>
  <c r="I11" i="2" a="1"/>
  <c r="I11" i="2" s="1"/>
  <c r="I10" i="2" a="1"/>
  <c r="I10" i="2" s="1"/>
  <c r="I9" i="2" a="1"/>
  <c r="I9" i="2" s="1"/>
  <c r="I8" i="2" a="1"/>
  <c r="I8" i="2" s="1"/>
  <c r="H32" i="2" a="1"/>
  <c r="H32" i="2" s="1"/>
  <c r="H31" i="2" a="1"/>
  <c r="H31" i="2" s="1"/>
  <c r="H30" i="2" a="1"/>
  <c r="H30" i="2" s="1"/>
  <c r="H29" i="2" a="1"/>
  <c r="H29" i="2" s="1"/>
  <c r="H28" i="2" a="1"/>
  <c r="H28" i="2" s="1"/>
  <c r="H27" i="2" a="1"/>
  <c r="H27" i="2" s="1"/>
  <c r="H26" i="2" a="1"/>
  <c r="H26" i="2" s="1"/>
  <c r="H25" i="2" a="1"/>
  <c r="H25" i="2" s="1"/>
  <c r="H24" i="2" a="1"/>
  <c r="H24" i="2" s="1"/>
  <c r="H23" i="2" a="1"/>
  <c r="H23" i="2" s="1"/>
  <c r="H22" i="2" a="1"/>
  <c r="H22" i="2" s="1"/>
  <c r="H21" i="2" a="1"/>
  <c r="H21" i="2" s="1"/>
  <c r="H20" i="2" a="1"/>
  <c r="H20" i="2" s="1"/>
  <c r="H19" i="2" a="1"/>
  <c r="H19" i="2" s="1"/>
  <c r="H18" i="2" a="1"/>
  <c r="H18" i="2" s="1"/>
  <c r="H17" i="2" a="1"/>
  <c r="H17" i="2" s="1"/>
  <c r="H16" i="2" a="1"/>
  <c r="H16" i="2" s="1"/>
  <c r="H15" i="2" a="1"/>
  <c r="H15" i="2" s="1"/>
  <c r="H14" i="2" a="1"/>
  <c r="H14" i="2" s="1"/>
  <c r="H13" i="2" a="1"/>
  <c r="H13" i="2" s="1"/>
  <c r="H12" i="2" a="1"/>
  <c r="H12" i="2" s="1"/>
  <c r="H11" i="2" a="1"/>
  <c r="H11" i="2" s="1"/>
  <c r="H10" i="2" a="1"/>
  <c r="H10" i="2" s="1"/>
  <c r="H9" i="2" a="1"/>
  <c r="H9" i="2" s="1"/>
  <c r="H8" i="2" a="1"/>
  <c r="H8" i="2" s="1"/>
  <c r="G32" i="2" a="1"/>
  <c r="G32" i="2" s="1"/>
  <c r="G31" i="2" a="1"/>
  <c r="G31" i="2" s="1"/>
  <c r="G30" i="2" a="1"/>
  <c r="G30" i="2" s="1"/>
  <c r="G29" i="2" a="1"/>
  <c r="G29" i="2" s="1"/>
  <c r="G28" i="2" a="1"/>
  <c r="G28" i="2" s="1"/>
  <c r="G27" i="2" a="1"/>
  <c r="G27" i="2" s="1"/>
  <c r="G26" i="2" a="1"/>
  <c r="G26" i="2" s="1"/>
  <c r="G25" i="2" a="1"/>
  <c r="G25" i="2" s="1"/>
  <c r="G24" i="2" a="1"/>
  <c r="G24" i="2" s="1"/>
  <c r="G23" i="2" a="1"/>
  <c r="G23" i="2" s="1"/>
  <c r="G22" i="2" a="1"/>
  <c r="G22" i="2" s="1"/>
  <c r="G21" i="2" a="1"/>
  <c r="G21" i="2" s="1"/>
  <c r="G20" i="2" a="1"/>
  <c r="G20" i="2" s="1"/>
  <c r="G19" i="2" a="1"/>
  <c r="G19" i="2" s="1"/>
  <c r="G18" i="2" a="1"/>
  <c r="G18" i="2" s="1"/>
  <c r="G17" i="2" a="1"/>
  <c r="G17" i="2" s="1"/>
  <c r="G16" i="2" a="1"/>
  <c r="G16" i="2" s="1"/>
  <c r="G15" i="2" a="1"/>
  <c r="G15" i="2" s="1"/>
  <c r="G14" i="2" a="1"/>
  <c r="G14" i="2" s="1"/>
  <c r="G13" i="2" a="1"/>
  <c r="G13" i="2" s="1"/>
  <c r="G12" i="2" a="1"/>
  <c r="G12" i="2" s="1"/>
  <c r="G11" i="2" a="1"/>
  <c r="G11" i="2" s="1"/>
  <c r="G10" i="2" a="1"/>
  <c r="G10" i="2" s="1"/>
  <c r="G9" i="2" a="1"/>
  <c r="G9" i="2" s="1"/>
  <c r="G8" i="2" a="1"/>
  <c r="G8" i="2" s="1"/>
  <c r="F32" i="2" a="1"/>
  <c r="F32" i="2" s="1"/>
  <c r="F31" i="2" a="1"/>
  <c r="F31" i="2" s="1"/>
  <c r="F30" i="2" a="1"/>
  <c r="F30" i="2" s="1"/>
  <c r="F29" i="2" a="1"/>
  <c r="F29" i="2" s="1"/>
  <c r="F28" i="2" a="1"/>
  <c r="F28" i="2" s="1"/>
  <c r="F27" i="2" a="1"/>
  <c r="F27" i="2" s="1"/>
  <c r="F26" i="2" a="1"/>
  <c r="F26" i="2" s="1"/>
  <c r="F25" i="2" a="1"/>
  <c r="F25" i="2" s="1"/>
  <c r="F24" i="2" a="1"/>
  <c r="F24" i="2" s="1"/>
  <c r="F23" i="2" a="1"/>
  <c r="F23" i="2" s="1"/>
  <c r="F22" i="2" a="1"/>
  <c r="F22" i="2" s="1"/>
  <c r="F21" i="2" a="1"/>
  <c r="F21" i="2" s="1"/>
  <c r="F20" i="2" a="1"/>
  <c r="F20" i="2" s="1"/>
  <c r="F19" i="2" a="1"/>
  <c r="F19" i="2" s="1"/>
  <c r="F18" i="2" a="1"/>
  <c r="F18" i="2" s="1"/>
  <c r="F17" i="2" a="1"/>
  <c r="F17" i="2" s="1"/>
  <c r="F16" i="2" a="1"/>
  <c r="F16" i="2" s="1"/>
  <c r="F15" i="2" a="1"/>
  <c r="F15" i="2" s="1"/>
  <c r="F14" i="2" a="1"/>
  <c r="F14" i="2" s="1"/>
  <c r="F13" i="2" a="1"/>
  <c r="F13" i="2" s="1"/>
  <c r="F12" i="2" a="1"/>
  <c r="F12" i="2" s="1"/>
  <c r="F11" i="2" a="1"/>
  <c r="F11" i="2" s="1"/>
  <c r="F10" i="2" a="1"/>
  <c r="F10" i="2" s="1"/>
  <c r="F9" i="2" a="1"/>
  <c r="F9" i="2" s="1"/>
  <c r="F8" i="2" a="1"/>
  <c r="F8" i="2" s="1"/>
  <c r="C6" i="18"/>
  <c r="C8" i="2" a="1"/>
  <c r="C8" i="2" s="1"/>
  <c r="B1" i="33"/>
  <c r="B2" i="33" s="1"/>
  <c r="GJ24" i="27" l="1"/>
  <c r="GB107" i="27"/>
  <c r="FV102" i="27"/>
  <c r="GJ107" i="27"/>
  <c r="GF107" i="27"/>
  <c r="FX107" i="27"/>
  <c r="B2004" i="33"/>
  <c r="Y106" i="24" s="1"/>
  <c r="B2016" i="33"/>
  <c r="A2009" i="33"/>
  <c r="A2017" i="33"/>
  <c r="B2009" i="33"/>
  <c r="E13" i="21" s="1"/>
  <c r="B2017" i="33"/>
  <c r="B2001" i="33"/>
  <c r="Y88" i="24" s="1"/>
  <c r="A2002" i="33"/>
  <c r="A2006" i="33"/>
  <c r="A2010" i="33"/>
  <c r="A2014" i="33"/>
  <c r="A2018" i="33"/>
  <c r="B2002" i="33"/>
  <c r="Y89" i="24" s="1"/>
  <c r="B2006" i="33"/>
  <c r="B2010" i="33"/>
  <c r="B32" i="18" s="1"/>
  <c r="B2014" i="33"/>
  <c r="B2018" i="33"/>
  <c r="A2003" i="33"/>
  <c r="A2007" i="33"/>
  <c r="A2011" i="33"/>
  <c r="A2015" i="33"/>
  <c r="A2019" i="33"/>
  <c r="B2003" i="33"/>
  <c r="Y105" i="24" s="1"/>
  <c r="B2007" i="33"/>
  <c r="B2011" i="33"/>
  <c r="B2015" i="33"/>
  <c r="B2019" i="33"/>
  <c r="B2012" i="33"/>
  <c r="A34" i="11" s="1"/>
  <c r="B2020" i="33"/>
  <c r="A2005" i="33"/>
  <c r="A2004" i="33"/>
  <c r="A2008" i="33"/>
  <c r="A2012" i="33"/>
  <c r="A2016" i="33"/>
  <c r="A2020" i="33"/>
  <c r="B2008" i="33"/>
  <c r="A2001" i="33"/>
  <c r="A2013" i="33"/>
  <c r="B2005" i="33"/>
  <c r="B2013" i="33"/>
  <c r="FP107" i="27"/>
  <c r="FT107" i="27"/>
  <c r="JP25" i="9"/>
  <c r="JV12" i="9"/>
  <c r="JV16" i="9"/>
  <c r="JV20" i="9"/>
  <c r="JV24" i="9"/>
  <c r="JV28" i="9"/>
  <c r="JV32" i="9"/>
  <c r="KH25" i="9"/>
  <c r="KH29" i="9"/>
  <c r="KH33" i="9"/>
  <c r="JP27" i="9"/>
  <c r="JV21" i="9"/>
  <c r="JV25" i="9"/>
  <c r="JV29" i="9"/>
  <c r="KB21" i="9"/>
  <c r="KH10" i="9"/>
  <c r="KB28" i="9"/>
  <c r="KB32" i="9"/>
  <c r="JV18" i="9"/>
  <c r="JV26" i="9"/>
  <c r="JJ10" i="9"/>
  <c r="JJ14" i="9"/>
  <c r="JJ18" i="9"/>
  <c r="KH20" i="9"/>
  <c r="KH28" i="9"/>
  <c r="KH9" i="9"/>
  <c r="JP11" i="9"/>
  <c r="JP18" i="9"/>
  <c r="JP22" i="9"/>
  <c r="KB31" i="9"/>
  <c r="KH19" i="9"/>
  <c r="JJ11" i="9"/>
  <c r="JJ19" i="9"/>
  <c r="JP14" i="9"/>
  <c r="JP29" i="9"/>
  <c r="JP33" i="9"/>
  <c r="KB10" i="9"/>
  <c r="KB30" i="9"/>
  <c r="KH12" i="9"/>
  <c r="KB25" i="9"/>
  <c r="KB11" i="9"/>
  <c r="JJ9" i="9"/>
  <c r="JJ17" i="9"/>
  <c r="JJ25" i="9"/>
  <c r="JJ29" i="9"/>
  <c r="JJ33" i="9"/>
  <c r="KB13" i="9"/>
  <c r="KB17" i="9"/>
  <c r="JV30" i="9"/>
  <c r="JV33" i="9"/>
  <c r="KH23" i="9"/>
  <c r="KH27" i="9"/>
  <c r="KH24" i="9"/>
  <c r="JP32" i="9"/>
  <c r="JJ20" i="9"/>
  <c r="JJ24" i="9"/>
  <c r="JJ28" i="9"/>
  <c r="JJ32" i="9"/>
  <c r="JP10" i="9"/>
  <c r="JV11" i="9"/>
  <c r="JV15" i="9"/>
  <c r="JV19" i="9"/>
  <c r="KB9" i="9"/>
  <c r="KB24" i="9"/>
  <c r="KH13" i="9"/>
  <c r="KH17" i="9"/>
  <c r="JP15" i="9"/>
  <c r="JP26" i="9"/>
  <c r="JP30" i="9"/>
  <c r="KB18" i="9"/>
  <c r="KB22" i="9"/>
  <c r="KB29" i="9"/>
  <c r="KB33" i="9"/>
  <c r="KH11" i="9"/>
  <c r="KH26" i="9"/>
  <c r="KH30" i="9"/>
  <c r="JP23" i="9"/>
  <c r="JV23" i="9"/>
  <c r="KB15" i="9"/>
  <c r="JJ15" i="9"/>
  <c r="JV9" i="9"/>
  <c r="JV27" i="9"/>
  <c r="KB26" i="9"/>
  <c r="JJ23" i="9"/>
  <c r="JJ27" i="9"/>
  <c r="JJ31" i="9"/>
  <c r="JP9" i="9"/>
  <c r="JP13" i="9"/>
  <c r="JP24" i="9"/>
  <c r="JP31" i="9"/>
  <c r="JV13" i="9"/>
  <c r="JV31" i="9"/>
  <c r="KB16" i="9"/>
  <c r="KB23" i="9"/>
  <c r="KH18" i="9"/>
  <c r="KH21" i="9"/>
  <c r="JP16" i="9"/>
  <c r="KB19" i="9"/>
  <c r="KH14" i="9"/>
  <c r="JJ12" i="9"/>
  <c r="JJ16" i="9"/>
  <c r="JP17" i="9"/>
  <c r="JP21" i="9"/>
  <c r="JP28" i="9"/>
  <c r="JV10" i="9"/>
  <c r="JV14" i="9"/>
  <c r="JV17" i="9"/>
  <c r="KB20" i="9"/>
  <c r="KB27" i="9"/>
  <c r="KH15" i="9"/>
  <c r="KH32" i="9"/>
  <c r="JJ26" i="9"/>
  <c r="JP12" i="9"/>
  <c r="KH31" i="9"/>
  <c r="JJ13" i="9"/>
  <c r="KH16" i="9"/>
  <c r="KH22" i="9"/>
  <c r="JP20" i="9"/>
  <c r="KB12" i="9"/>
  <c r="JJ21" i="9"/>
  <c r="JV22" i="9"/>
  <c r="KB14" i="9"/>
  <c r="JJ22" i="9"/>
  <c r="JJ30" i="9"/>
  <c r="JP19" i="9"/>
  <c r="B12" i="33"/>
  <c r="B20" i="33"/>
  <c r="B28" i="33"/>
  <c r="B36" i="33"/>
  <c r="A43" i="17" s="1"/>
  <c r="B44" i="33"/>
  <c r="B24" i="17" s="1"/>
  <c r="B52" i="33"/>
  <c r="B32" i="17" s="1"/>
  <c r="B60" i="33"/>
  <c r="A83" i="17" s="1"/>
  <c r="B68" i="33"/>
  <c r="B85" i="17" s="1"/>
  <c r="B76" i="33"/>
  <c r="B84" i="33"/>
  <c r="B23" i="1" s="1"/>
  <c r="B92" i="33"/>
  <c r="B100" i="33"/>
  <c r="B108" i="33"/>
  <c r="B116" i="33"/>
  <c r="B124" i="33"/>
  <c r="B132" i="33"/>
  <c r="F47" i="8" s="1"/>
  <c r="B140" i="33"/>
  <c r="B148" i="33"/>
  <c r="F65" i="8" s="1"/>
  <c r="B156" i="33"/>
  <c r="B164" i="33"/>
  <c r="B172" i="33"/>
  <c r="I17" i="8" s="1"/>
  <c r="B180" i="33"/>
  <c r="I26" i="8" s="1"/>
  <c r="B188" i="33"/>
  <c r="I36" i="8" s="1"/>
  <c r="B196" i="33"/>
  <c r="I45" i="8" s="1"/>
  <c r="B204" i="33"/>
  <c r="B212" i="33"/>
  <c r="I65" i="8" s="1"/>
  <c r="B220" i="33"/>
  <c r="I80" i="8" s="1"/>
  <c r="B228" i="33"/>
  <c r="F7" i="23" s="1"/>
  <c r="B236" i="33"/>
  <c r="D10" i="23" s="1"/>
  <c r="B244" i="33"/>
  <c r="E11" i="23" s="1"/>
  <c r="B252" i="33"/>
  <c r="D14" i="23" s="1"/>
  <c r="B260" i="33"/>
  <c r="E15" i="23" s="1"/>
  <c r="B268" i="33"/>
  <c r="F16" i="23" s="1"/>
  <c r="B276" i="33"/>
  <c r="B284" i="33"/>
  <c r="B292" i="33"/>
  <c r="G33" i="23" s="1"/>
  <c r="B300" i="33"/>
  <c r="B308" i="33"/>
  <c r="E84" i="23" s="1"/>
  <c r="B316" i="33"/>
  <c r="G101" i="23" s="1"/>
  <c r="B324" i="33"/>
  <c r="H103" i="23" s="1"/>
  <c r="B332" i="33"/>
  <c r="G104" i="23" s="1"/>
  <c r="B340" i="33"/>
  <c r="B348" i="33"/>
  <c r="D137" i="23" s="1"/>
  <c r="B356" i="33"/>
  <c r="F143" i="23" s="1"/>
  <c r="B364" i="33"/>
  <c r="G144" i="23" s="1"/>
  <c r="B372" i="33"/>
  <c r="I155" i="23" s="1"/>
  <c r="B380" i="33"/>
  <c r="D157" i="23" s="1"/>
  <c r="B388" i="33"/>
  <c r="E158" i="23" s="1"/>
  <c r="B396" i="33"/>
  <c r="B404" i="33"/>
  <c r="G161" i="23" s="1"/>
  <c r="B412" i="33"/>
  <c r="B420" i="33"/>
  <c r="D198" i="23" s="1"/>
  <c r="B428" i="33"/>
  <c r="I200" i="23" s="1"/>
  <c r="B436" i="33"/>
  <c r="D217" i="23" s="1"/>
  <c r="B444" i="33"/>
  <c r="E218" i="23" s="1"/>
  <c r="B452" i="33"/>
  <c r="F230" i="23" s="1"/>
  <c r="B460" i="33"/>
  <c r="G236" i="23" s="1"/>
  <c r="B468" i="33"/>
  <c r="B476" i="33"/>
  <c r="B484" i="33"/>
  <c r="E277" i="23" s="1"/>
  <c r="B492" i="33"/>
  <c r="E296" i="23" s="1"/>
  <c r="B500" i="33"/>
  <c r="H308" i="23" s="1"/>
  <c r="B508" i="33"/>
  <c r="B516" i="33"/>
  <c r="H336" i="23" s="1"/>
  <c r="B524" i="33"/>
  <c r="B263" i="20" s="1"/>
  <c r="B532" i="33"/>
  <c r="B540" i="33"/>
  <c r="H373" i="23" s="1"/>
  <c r="B548" i="33"/>
  <c r="I394" i="23" s="1"/>
  <c r="B556" i="33"/>
  <c r="G400" i="23" s="1"/>
  <c r="B564" i="33"/>
  <c r="B572" i="33"/>
  <c r="Y25" i="24" s="1"/>
  <c r="B580" i="33"/>
  <c r="W123" i="24" s="1"/>
  <c r="B588" i="33"/>
  <c r="B596" i="33"/>
  <c r="I62" i="25" s="1"/>
  <c r="B604" i="33"/>
  <c r="I131" i="25" s="1"/>
  <c r="B612" i="33"/>
  <c r="AQ7" i="26" s="1"/>
  <c r="B620" i="33"/>
  <c r="Y84" i="26" s="1"/>
  <c r="B628" i="33"/>
  <c r="I155" i="26" s="1"/>
  <c r="B636" i="33"/>
  <c r="B644" i="33"/>
  <c r="AE5" i="5" s="1"/>
  <c r="B652" i="33"/>
  <c r="A2" i="7" s="1"/>
  <c r="B5" i="33"/>
  <c r="A8" i="17" s="1"/>
  <c r="B13" i="33"/>
  <c r="B21" i="33"/>
  <c r="A28" i="17" s="1"/>
  <c r="B29" i="33"/>
  <c r="A36" i="17" s="1"/>
  <c r="B37" i="33"/>
  <c r="B17" i="17" s="1"/>
  <c r="B45" i="33"/>
  <c r="B25" i="17" s="1"/>
  <c r="B53" i="33"/>
  <c r="B33" i="17" s="1"/>
  <c r="B61" i="33"/>
  <c r="B69" i="33"/>
  <c r="B1" i="1" s="1"/>
  <c r="B77" i="33"/>
  <c r="B85" i="33"/>
  <c r="B24" i="1" s="1"/>
  <c r="B93" i="33"/>
  <c r="D14" i="1" s="1"/>
  <c r="B101" i="33"/>
  <c r="B109" i="33"/>
  <c r="B117" i="33"/>
  <c r="B125" i="33"/>
  <c r="B133" i="33"/>
  <c r="F48" i="8" s="1"/>
  <c r="B141" i="33"/>
  <c r="F57" i="8" s="1"/>
  <c r="B149" i="33"/>
  <c r="F66" i="8" s="1"/>
  <c r="B157" i="33"/>
  <c r="B165" i="33"/>
  <c r="B173" i="33"/>
  <c r="I18" i="8" s="1"/>
  <c r="B181" i="33"/>
  <c r="I27" i="8" s="1"/>
  <c r="B189" i="33"/>
  <c r="B197" i="33"/>
  <c r="I46" i="8" s="1"/>
  <c r="B205" i="33"/>
  <c r="B213" i="33"/>
  <c r="I66" i="8" s="1"/>
  <c r="B221" i="33"/>
  <c r="B1" i="23" s="1"/>
  <c r="B229" i="33"/>
  <c r="G7" i="23" s="1"/>
  <c r="B237" i="33"/>
  <c r="E10" i="23" s="1"/>
  <c r="B245" i="33"/>
  <c r="F11" i="23" s="1"/>
  <c r="B253" i="33"/>
  <c r="B261" i="33"/>
  <c r="F15" i="23" s="1"/>
  <c r="B269" i="33"/>
  <c r="G16" i="23" s="1"/>
  <c r="B277" i="33"/>
  <c r="B285" i="33"/>
  <c r="B293" i="33"/>
  <c r="H33" i="23" s="1"/>
  <c r="B301" i="33"/>
  <c r="D67" i="23" s="1"/>
  <c r="B309" i="33"/>
  <c r="F84" i="23" s="1"/>
  <c r="B317" i="33"/>
  <c r="H101" i="23" s="1"/>
  <c r="B325" i="33"/>
  <c r="B333" i="33"/>
  <c r="B341" i="33"/>
  <c r="B349" i="33"/>
  <c r="B357" i="33"/>
  <c r="G143" i="23" s="1"/>
  <c r="B365" i="33"/>
  <c r="H144" i="23" s="1"/>
  <c r="B373" i="33"/>
  <c r="D156" i="23" s="1"/>
  <c r="B381" i="33"/>
  <c r="E157" i="23" s="1"/>
  <c r="B389" i="33"/>
  <c r="F158" i="23" s="1"/>
  <c r="B397" i="33"/>
  <c r="B405" i="33"/>
  <c r="B413" i="33"/>
  <c r="E195" i="23" s="1"/>
  <c r="B421" i="33"/>
  <c r="D199" i="23" s="1"/>
  <c r="B429" i="33"/>
  <c r="B437" i="33"/>
  <c r="E217" i="23" s="1"/>
  <c r="B445" i="33"/>
  <c r="F218" i="23" s="1"/>
  <c r="B453" i="33"/>
  <c r="G230" i="23" s="1"/>
  <c r="B461" i="33"/>
  <c r="B469" i="33"/>
  <c r="B46" i="21" s="1"/>
  <c r="B477" i="33"/>
  <c r="E276" i="23" s="1"/>
  <c r="B485" i="33"/>
  <c r="F277" i="23" s="1"/>
  <c r="B493" i="33"/>
  <c r="G296" i="23" s="1"/>
  <c r="B501" i="33"/>
  <c r="B509" i="33"/>
  <c r="B517" i="33"/>
  <c r="B525" i="33"/>
  <c r="B264" i="20" s="1"/>
  <c r="B533" i="33"/>
  <c r="B541" i="33"/>
  <c r="B6" i="33"/>
  <c r="A10" i="17" s="1"/>
  <c r="B14" i="33"/>
  <c r="A21" i="17" s="1"/>
  <c r="B22" i="33"/>
  <c r="A29" i="17" s="1"/>
  <c r="B30" i="33"/>
  <c r="A37" i="17" s="1"/>
  <c r="B38" i="33"/>
  <c r="B46" i="33"/>
  <c r="B54" i="33"/>
  <c r="B34" i="17" s="1"/>
  <c r="B62" i="33"/>
  <c r="A85" i="17" s="1"/>
  <c r="B70" i="33"/>
  <c r="B2" i="1" s="1"/>
  <c r="B78" i="33"/>
  <c r="B12" i="1" s="1"/>
  <c r="B86" i="33"/>
  <c r="D6" i="1" s="1"/>
  <c r="B94" i="33"/>
  <c r="D15" i="1" s="1"/>
  <c r="B102" i="33"/>
  <c r="B110" i="33"/>
  <c r="B118" i="33"/>
  <c r="B126" i="33"/>
  <c r="B134" i="33"/>
  <c r="F49" i="8" s="1"/>
  <c r="B142" i="33"/>
  <c r="F58" i="8" s="1"/>
  <c r="B150" i="33"/>
  <c r="F68" i="8" s="1"/>
  <c r="B158" i="33"/>
  <c r="B166" i="33"/>
  <c r="I9" i="8" s="1"/>
  <c r="B174" i="33"/>
  <c r="I20" i="8" s="1"/>
  <c r="B182" i="33"/>
  <c r="I28" i="8" s="1"/>
  <c r="B190" i="33"/>
  <c r="I38" i="8" s="1"/>
  <c r="B198" i="33"/>
  <c r="I47" i="8" s="1"/>
  <c r="B206" i="33"/>
  <c r="I57" i="8" s="1"/>
  <c r="B214" i="33"/>
  <c r="I67" i="8" s="1"/>
  <c r="B222" i="33"/>
  <c r="B2" i="23" s="1"/>
  <c r="B230" i="33"/>
  <c r="H7" i="23" s="1"/>
  <c r="B238" i="33"/>
  <c r="B246" i="33"/>
  <c r="G11" i="23" s="1"/>
  <c r="B254" i="33"/>
  <c r="F14" i="23" s="1"/>
  <c r="B262" i="33"/>
  <c r="G15" i="23" s="1"/>
  <c r="B270" i="33"/>
  <c r="H16" i="23" s="1"/>
  <c r="B278" i="33"/>
  <c r="B286" i="33"/>
  <c r="B294" i="33"/>
  <c r="B302" i="33"/>
  <c r="B310" i="33"/>
  <c r="G84" i="23" s="1"/>
  <c r="B318" i="33"/>
  <c r="B326" i="33"/>
  <c r="B334" i="33"/>
  <c r="B342" i="33"/>
  <c r="D106" i="23" s="1"/>
  <c r="B350" i="33"/>
  <c r="G137" i="23" s="1"/>
  <c r="B358" i="33"/>
  <c r="H143" i="23" s="1"/>
  <c r="B366" i="33"/>
  <c r="B374" i="33"/>
  <c r="E156" i="23" s="1"/>
  <c r="B382" i="33"/>
  <c r="F157" i="23" s="1"/>
  <c r="B390" i="33"/>
  <c r="G158" i="23" s="1"/>
  <c r="B398" i="33"/>
  <c r="B406" i="33"/>
  <c r="B414" i="33"/>
  <c r="F195" i="23" s="1"/>
  <c r="B422" i="33"/>
  <c r="E199" i="23" s="1"/>
  <c r="B430" i="33"/>
  <c r="B438" i="33"/>
  <c r="F217" i="23" s="1"/>
  <c r="B446" i="33"/>
  <c r="G218" i="23" s="1"/>
  <c r="B454" i="33"/>
  <c r="H230" i="23" s="1"/>
  <c r="B462" i="33"/>
  <c r="B470" i="33"/>
  <c r="E259" i="23" s="1"/>
  <c r="B478" i="33"/>
  <c r="F276" i="23" s="1"/>
  <c r="B486" i="33"/>
  <c r="G277" i="23" s="1"/>
  <c r="B494" i="33"/>
  <c r="H296" i="23" s="1"/>
  <c r="B502" i="33"/>
  <c r="B510" i="33"/>
  <c r="B518" i="33"/>
  <c r="B526" i="33"/>
  <c r="B534" i="33"/>
  <c r="B542" i="33"/>
  <c r="I378" i="23" s="1"/>
  <c r="B550" i="33"/>
  <c r="E395" i="23" s="1"/>
  <c r="B558" i="33"/>
  <c r="B566" i="33"/>
  <c r="B1" i="24" s="1"/>
  <c r="B574" i="33"/>
  <c r="Y41" i="24" s="1"/>
  <c r="B582" i="33"/>
  <c r="AD140" i="24" s="1"/>
  <c r="B590" i="33"/>
  <c r="AT9" i="25" s="1"/>
  <c r="B598" i="33"/>
  <c r="AB78" i="25" s="1"/>
  <c r="B606" i="33"/>
  <c r="Y147" i="25" s="1"/>
  <c r="B614" i="33"/>
  <c r="AQ27" i="26" s="1"/>
  <c r="B622" i="33"/>
  <c r="AG100" i="26" s="1"/>
  <c r="B630" i="33"/>
  <c r="Q172" i="26" s="1"/>
  <c r="B638" i="33"/>
  <c r="B646" i="33"/>
  <c r="C29" i="5" s="1"/>
  <c r="B654" i="33"/>
  <c r="B29" i="7" s="1"/>
  <c r="B8" i="33"/>
  <c r="A16" i="17" s="1"/>
  <c r="B19" i="33"/>
  <c r="B33" i="33"/>
  <c r="B47" i="33"/>
  <c r="B58" i="33"/>
  <c r="A81" i="17" s="1"/>
  <c r="B72" i="33"/>
  <c r="B6" i="1" s="1"/>
  <c r="B83" i="33"/>
  <c r="B17" i="1" s="1"/>
  <c r="B97" i="33"/>
  <c r="D23" i="1" s="1"/>
  <c r="B111" i="33"/>
  <c r="B122" i="33"/>
  <c r="F36" i="8" s="1"/>
  <c r="B136" i="33"/>
  <c r="F52" i="8" s="1"/>
  <c r="B147" i="33"/>
  <c r="B161" i="33"/>
  <c r="B175" i="33"/>
  <c r="I21" i="8" s="1"/>
  <c r="B186" i="33"/>
  <c r="I33" i="8" s="1"/>
  <c r="B200" i="33"/>
  <c r="I50" i="8" s="1"/>
  <c r="B211" i="33"/>
  <c r="I63" i="8" s="1"/>
  <c r="B225" i="33"/>
  <c r="C7" i="23" s="1"/>
  <c r="B239" i="33"/>
  <c r="B250" i="33"/>
  <c r="B264" i="33"/>
  <c r="B275" i="33"/>
  <c r="B289" i="33"/>
  <c r="D33" i="23" s="1"/>
  <c r="B303" i="33"/>
  <c r="F67" i="23" s="1"/>
  <c r="B314" i="33"/>
  <c r="E101" i="23" s="1"/>
  <c r="B328" i="33"/>
  <c r="B339" i="33"/>
  <c r="H105" i="23" s="1"/>
  <c r="B353" i="33"/>
  <c r="B367" i="33"/>
  <c r="B378" i="33"/>
  <c r="B392" i="33"/>
  <c r="B403" i="33"/>
  <c r="F161" i="23" s="1"/>
  <c r="B417" i="33"/>
  <c r="B431" i="33"/>
  <c r="F201" i="23" s="1"/>
  <c r="B442" i="33"/>
  <c r="B456" i="33"/>
  <c r="D235" i="23" s="1"/>
  <c r="B467" i="33"/>
  <c r="H254" i="23" s="1"/>
  <c r="B481" i="33"/>
  <c r="B495" i="33"/>
  <c r="B506" i="33"/>
  <c r="H320" i="23" s="1"/>
  <c r="B520" i="33"/>
  <c r="G341" i="23" s="1"/>
  <c r="B531" i="33"/>
  <c r="B545" i="33"/>
  <c r="G379" i="23" s="1"/>
  <c r="B555" i="33"/>
  <c r="E400" i="23" s="1"/>
  <c r="B567" i="33"/>
  <c r="B2" i="24" s="1"/>
  <c r="B577" i="33"/>
  <c r="Y73" i="24" s="1"/>
  <c r="B587" i="33"/>
  <c r="B1" i="25" s="1"/>
  <c r="B599" i="33"/>
  <c r="AB79" i="25" s="1"/>
  <c r="B609" i="33"/>
  <c r="B2" i="26" s="1"/>
  <c r="B619" i="33"/>
  <c r="Y83" i="26" s="1"/>
  <c r="B631" i="33"/>
  <c r="A1" i="5" s="1"/>
  <c r="B641" i="33"/>
  <c r="B651" i="33"/>
  <c r="A1" i="7" s="1"/>
  <c r="B661" i="33"/>
  <c r="B28" i="16" s="1"/>
  <c r="B669" i="33"/>
  <c r="A3" i="4" s="1"/>
  <c r="B677" i="33"/>
  <c r="C35" i="4" s="1"/>
  <c r="B685" i="33"/>
  <c r="E42" i="4" s="1"/>
  <c r="B693" i="33"/>
  <c r="D27" i="3" s="1"/>
  <c r="B701" i="33"/>
  <c r="B709" i="33"/>
  <c r="B717" i="33"/>
  <c r="B157" i="14" s="1"/>
  <c r="B725" i="33"/>
  <c r="A3" i="2" s="1"/>
  <c r="B733" i="33"/>
  <c r="C43" i="2" s="1"/>
  <c r="B741" i="33"/>
  <c r="E50" i="2" s="1"/>
  <c r="B749" i="33"/>
  <c r="A29" i="6" s="1"/>
  <c r="B757" i="33"/>
  <c r="B13" i="6" s="1"/>
  <c r="B765" i="33"/>
  <c r="B773" i="33"/>
  <c r="B781" i="33"/>
  <c r="B53" i="19" s="1"/>
  <c r="B789" i="33"/>
  <c r="B797" i="33"/>
  <c r="E61" i="6" s="1"/>
  <c r="B805" i="33"/>
  <c r="B813" i="33"/>
  <c r="B821" i="33"/>
  <c r="B829" i="33"/>
  <c r="B837" i="33"/>
  <c r="B845" i="33"/>
  <c r="B80" i="9" s="1"/>
  <c r="B853" i="33"/>
  <c r="F8" i="9" s="1"/>
  <c r="B861" i="33"/>
  <c r="B37" i="9" s="1"/>
  <c r="B869" i="33"/>
  <c r="A1" i="13" s="1"/>
  <c r="B877" i="33"/>
  <c r="G7" i="13" s="1"/>
  <c r="B885" i="33"/>
  <c r="B893" i="33"/>
  <c r="B901" i="33"/>
  <c r="B10" i="33"/>
  <c r="A17" i="17" s="1"/>
  <c r="B24" i="33"/>
  <c r="A31" i="17" s="1"/>
  <c r="B35" i="33"/>
  <c r="A42" i="17" s="1"/>
  <c r="B49" i="33"/>
  <c r="B29" i="17" s="1"/>
  <c r="B63" i="33"/>
  <c r="B80" i="17" s="1"/>
  <c r="B74" i="33"/>
  <c r="B8" i="1" s="1"/>
  <c r="B88" i="33"/>
  <c r="D8" i="1" s="1"/>
  <c r="B99" i="33"/>
  <c r="B113" i="33"/>
  <c r="C22" i="19" s="1"/>
  <c r="B127" i="33"/>
  <c r="B138" i="33"/>
  <c r="F54" i="8" s="1"/>
  <c r="B152" i="33"/>
  <c r="B163" i="33"/>
  <c r="I6" i="8" s="1"/>
  <c r="B177" i="33"/>
  <c r="I23" i="8" s="1"/>
  <c r="B191" i="33"/>
  <c r="I39" i="8" s="1"/>
  <c r="B202" i="33"/>
  <c r="B216" i="33"/>
  <c r="I69" i="8" s="1"/>
  <c r="B227" i="33"/>
  <c r="E7" i="23" s="1"/>
  <c r="B241" i="33"/>
  <c r="B255" i="33"/>
  <c r="G14" i="23" s="1"/>
  <c r="B266" i="33"/>
  <c r="D16" i="23" s="1"/>
  <c r="B280" i="33"/>
  <c r="B291" i="33"/>
  <c r="F33" i="23" s="1"/>
  <c r="B305" i="33"/>
  <c r="H67" i="23" s="1"/>
  <c r="B319" i="33"/>
  <c r="D102" i="23" s="1"/>
  <c r="B330" i="33"/>
  <c r="E104" i="23" s="1"/>
  <c r="B344" i="33"/>
  <c r="F106" i="23" s="1"/>
  <c r="B355" i="33"/>
  <c r="E143" i="23" s="1"/>
  <c r="B369" i="33"/>
  <c r="B383" i="33"/>
  <c r="G157" i="23" s="1"/>
  <c r="B394" i="33"/>
  <c r="E159" i="23" s="1"/>
  <c r="B408" i="33"/>
  <c r="E178" i="23" s="1"/>
  <c r="B419" i="33"/>
  <c r="D197" i="23" s="1"/>
  <c r="B433" i="33"/>
  <c r="H201" i="23" s="1"/>
  <c r="B447" i="33"/>
  <c r="H218" i="23" s="1"/>
  <c r="B458" i="33"/>
  <c r="E236" i="23" s="1"/>
  <c r="B472" i="33"/>
  <c r="G259" i="23" s="1"/>
  <c r="B483" i="33"/>
  <c r="B497" i="33"/>
  <c r="D308" i="23" s="1"/>
  <c r="B511" i="33"/>
  <c r="B522" i="33"/>
  <c r="B536" i="33"/>
  <c r="C47" i="12" s="1"/>
  <c r="B547" i="33"/>
  <c r="B559" i="33"/>
  <c r="D410" i="23" s="1"/>
  <c r="B569" i="33"/>
  <c r="Y8" i="24" s="1"/>
  <c r="B579" i="33"/>
  <c r="W122" i="24" s="1"/>
  <c r="B591" i="33"/>
  <c r="AT10" i="25" s="1"/>
  <c r="B601" i="33"/>
  <c r="I99" i="25" s="1"/>
  <c r="B611" i="33"/>
  <c r="AQ6" i="26" s="1"/>
  <c r="B623" i="33"/>
  <c r="AG115" i="26" s="1"/>
  <c r="B633" i="33"/>
  <c r="A3" i="5" s="1"/>
  <c r="B643" i="33"/>
  <c r="B655" i="33"/>
  <c r="C29" i="7" s="1"/>
  <c r="B663" i="33"/>
  <c r="B35" i="16" s="1"/>
  <c r="B671" i="33"/>
  <c r="B679" i="33"/>
  <c r="E35" i="4" s="1"/>
  <c r="B687" i="33"/>
  <c r="G42" i="4" s="1"/>
  <c r="B695" i="33"/>
  <c r="F27" i="3" s="1"/>
  <c r="B703" i="33"/>
  <c r="B41" i="3" s="1"/>
  <c r="B711" i="33"/>
  <c r="K31" i="3" s="1"/>
  <c r="B719" i="33"/>
  <c r="B164" i="14" s="1"/>
  <c r="B727" i="33"/>
  <c r="B735" i="33"/>
  <c r="E43" i="2" s="1"/>
  <c r="B743" i="33"/>
  <c r="G50" i="2" s="1"/>
  <c r="B751" i="33"/>
  <c r="B759" i="33"/>
  <c r="B767" i="33"/>
  <c r="B775" i="33"/>
  <c r="B783" i="33"/>
  <c r="B791" i="33"/>
  <c r="B799" i="33"/>
  <c r="A1" i="9" s="1"/>
  <c r="B807" i="33"/>
  <c r="B815" i="33"/>
  <c r="B823" i="33"/>
  <c r="B831" i="33"/>
  <c r="B839" i="33"/>
  <c r="B847" i="33"/>
  <c r="B855" i="33"/>
  <c r="B863" i="33"/>
  <c r="C67" i="20" s="1"/>
  <c r="B871" i="33"/>
  <c r="A3" i="13" s="1"/>
  <c r="B879" i="33"/>
  <c r="A1" i="11" s="1"/>
  <c r="B887" i="33"/>
  <c r="M6" i="11" s="1"/>
  <c r="B895" i="33"/>
  <c r="B903" i="33"/>
  <c r="D7" i="12" s="1"/>
  <c r="B11" i="33"/>
  <c r="A18" i="17" s="1"/>
  <c r="B25" i="33"/>
  <c r="A32" i="17" s="1"/>
  <c r="B39" i="33"/>
  <c r="B19" i="17" s="1"/>
  <c r="B50" i="33"/>
  <c r="B30" i="17" s="1"/>
  <c r="B64" i="33"/>
  <c r="B75" i="33"/>
  <c r="B9" i="1" s="1"/>
  <c r="B89" i="33"/>
  <c r="D9" i="1" s="1"/>
  <c r="B103" i="33"/>
  <c r="B114" i="33"/>
  <c r="B128" i="33"/>
  <c r="B139" i="33"/>
  <c r="F55" i="8" s="1"/>
  <c r="B153" i="33"/>
  <c r="B167" i="33"/>
  <c r="I11" i="8" s="1"/>
  <c r="B178" i="33"/>
  <c r="I24" i="8" s="1"/>
  <c r="B192" i="33"/>
  <c r="I40" i="8" s="1"/>
  <c r="B203" i="33"/>
  <c r="I54" i="8" s="1"/>
  <c r="B217" i="33"/>
  <c r="I71" i="8" s="1"/>
  <c r="B231" i="33"/>
  <c r="B242" i="33"/>
  <c r="I10" i="23" s="1"/>
  <c r="B256" i="33"/>
  <c r="H14" i="23" s="1"/>
  <c r="B267" i="33"/>
  <c r="E16" i="23" s="1"/>
  <c r="B281" i="33"/>
  <c r="B295" i="33"/>
  <c r="D50" i="23" s="1"/>
  <c r="B306" i="33"/>
  <c r="B320" i="33"/>
  <c r="D103" i="23" s="1"/>
  <c r="B331" i="33"/>
  <c r="F104" i="23" s="1"/>
  <c r="B345" i="33"/>
  <c r="G106" i="23" s="1"/>
  <c r="B359" i="33"/>
  <c r="B370" i="33"/>
  <c r="B384" i="33"/>
  <c r="H157" i="23" s="1"/>
  <c r="B395" i="33"/>
  <c r="F159" i="23" s="1"/>
  <c r="B409" i="33"/>
  <c r="G178" i="23" s="1"/>
  <c r="B423" i="33"/>
  <c r="F199" i="23" s="1"/>
  <c r="B434" i="33"/>
  <c r="B448" i="33"/>
  <c r="B459" i="33"/>
  <c r="F236" i="23" s="1"/>
  <c r="B473" i="33"/>
  <c r="H259" i="23" s="1"/>
  <c r="B487" i="33"/>
  <c r="H277" i="23" s="1"/>
  <c r="B498" i="33"/>
  <c r="E308" i="23" s="1"/>
  <c r="B512" i="33"/>
  <c r="I335" i="23" s="1"/>
  <c r="B523" i="33"/>
  <c r="B537" i="33"/>
  <c r="D373" i="23" s="1"/>
  <c r="B549" i="33"/>
  <c r="B183" i="19" s="1"/>
  <c r="B560" i="33"/>
  <c r="E410" i="23" s="1"/>
  <c r="B570" i="33"/>
  <c r="Y9" i="24" s="1"/>
  <c r="B581" i="33"/>
  <c r="AD139" i="24" s="1"/>
  <c r="B592" i="33"/>
  <c r="W28" i="25" s="1"/>
  <c r="B602" i="33"/>
  <c r="W114" i="25" s="1"/>
  <c r="B613" i="33"/>
  <c r="AQ26" i="26" s="1"/>
  <c r="B624" i="33"/>
  <c r="AG116" i="26" s="1"/>
  <c r="B634" i="33"/>
  <c r="B645" i="33"/>
  <c r="B29" i="5" s="1"/>
  <c r="B656" i="33"/>
  <c r="B35" i="7" s="1"/>
  <c r="B664" i="33"/>
  <c r="C35" i="16" s="1"/>
  <c r="B672" i="33"/>
  <c r="D28" i="4" s="1"/>
  <c r="B680" i="33"/>
  <c r="F35" i="4" s="1"/>
  <c r="B688" i="33"/>
  <c r="A1" i="3" s="1"/>
  <c r="B696" i="33"/>
  <c r="G27" i="3" s="1"/>
  <c r="B704" i="33"/>
  <c r="C41" i="3" s="1"/>
  <c r="B712" i="33"/>
  <c r="I32" i="3" s="1"/>
  <c r="B720" i="33"/>
  <c r="C164" i="14" s="1"/>
  <c r="B728" i="33"/>
  <c r="B736" i="33"/>
  <c r="F43" i="2" s="1"/>
  <c r="B744" i="33"/>
  <c r="A1" i="6" s="1"/>
  <c r="B752" i="33"/>
  <c r="B760" i="33"/>
  <c r="B768" i="33"/>
  <c r="B776" i="33"/>
  <c r="B784" i="33"/>
  <c r="B40" i="6" s="1"/>
  <c r="B792" i="33"/>
  <c r="B800" i="33"/>
  <c r="A2" i="9" s="1"/>
  <c r="B808" i="33"/>
  <c r="B816" i="33"/>
  <c r="B824" i="33"/>
  <c r="B832" i="33"/>
  <c r="B840" i="33"/>
  <c r="B848" i="33"/>
  <c r="A8" i="9" s="1"/>
  <c r="B856" i="33"/>
  <c r="B864" i="33"/>
  <c r="E37" i="9" s="1"/>
  <c r="B872" i="33"/>
  <c r="B880" i="33"/>
  <c r="A2" i="11" s="1"/>
  <c r="B888" i="33"/>
  <c r="O6" i="11" s="1"/>
  <c r="B896" i="33"/>
  <c r="B17" i="33"/>
  <c r="A24" i="17" s="1"/>
  <c r="B31" i="33"/>
  <c r="A38" i="17" s="1"/>
  <c r="B42" i="33"/>
  <c r="B22" i="17" s="1"/>
  <c r="B56" i="33"/>
  <c r="B67" i="33"/>
  <c r="B84" i="17" s="1"/>
  <c r="B81" i="33"/>
  <c r="B15" i="1" s="1"/>
  <c r="B95" i="33"/>
  <c r="D16" i="1" s="1"/>
  <c r="B106" i="33"/>
  <c r="B120" i="33"/>
  <c r="B131" i="33"/>
  <c r="B145" i="33"/>
  <c r="F62" i="8" s="1"/>
  <c r="B159" i="33"/>
  <c r="B170" i="33"/>
  <c r="I15" i="8" s="1"/>
  <c r="B184" i="33"/>
  <c r="I31" i="8" s="1"/>
  <c r="B195" i="33"/>
  <c r="B209" i="33"/>
  <c r="I61" i="8" s="1"/>
  <c r="B223" i="33"/>
  <c r="B3" i="23" s="1"/>
  <c r="B234" i="33"/>
  <c r="D8" i="23" s="1"/>
  <c r="B248" i="33"/>
  <c r="B259" i="33"/>
  <c r="D15" i="23" s="1"/>
  <c r="B273" i="33"/>
  <c r="B287" i="33"/>
  <c r="B298" i="33"/>
  <c r="G50" i="23" s="1"/>
  <c r="B312" i="33"/>
  <c r="B323" i="33"/>
  <c r="G103" i="23" s="1"/>
  <c r="B337" i="33"/>
  <c r="F105" i="23" s="1"/>
  <c r="B351" i="33"/>
  <c r="H137" i="23" s="1"/>
  <c r="B362" i="33"/>
  <c r="E144" i="23" s="1"/>
  <c r="B376" i="33"/>
  <c r="G156" i="23" s="1"/>
  <c r="B387" i="33"/>
  <c r="D158" i="23" s="1"/>
  <c r="B401" i="33"/>
  <c r="D161" i="23" s="1"/>
  <c r="B415" i="33"/>
  <c r="G195" i="23" s="1"/>
  <c r="B426" i="33"/>
  <c r="B440" i="33"/>
  <c r="H217" i="23" s="1"/>
  <c r="B451" i="33"/>
  <c r="E230" i="23" s="1"/>
  <c r="B465" i="33"/>
  <c r="E254" i="23" s="1"/>
  <c r="B479" i="33"/>
  <c r="G276" i="23" s="1"/>
  <c r="B490" i="33"/>
  <c r="D295" i="23" s="1"/>
  <c r="B504" i="33"/>
  <c r="E320" i="23" s="1"/>
  <c r="B515" i="33"/>
  <c r="G336" i="23" s="1"/>
  <c r="B529" i="33"/>
  <c r="H354" i="23" s="1"/>
  <c r="B543" i="33"/>
  <c r="D379" i="23" s="1"/>
  <c r="B553" i="33"/>
  <c r="B563" i="33"/>
  <c r="H410" i="23" s="1"/>
  <c r="B575" i="33"/>
  <c r="Y57" i="24" s="1"/>
  <c r="B585" i="33"/>
  <c r="Y171" i="24" s="1"/>
  <c r="B595" i="33"/>
  <c r="K48" i="25" s="1"/>
  <c r="B607" i="33"/>
  <c r="Y148" i="25" s="1"/>
  <c r="B617" i="33"/>
  <c r="I67" i="26" s="1"/>
  <c r="B627" i="33"/>
  <c r="I154" i="26" s="1"/>
  <c r="B639" i="33"/>
  <c r="B649" i="33"/>
  <c r="B43" i="5" s="1"/>
  <c r="B659" i="33"/>
  <c r="A2" i="16" s="1"/>
  <c r="B667" i="33"/>
  <c r="A1" i="4" s="1"/>
  <c r="B675" i="33"/>
  <c r="G28" i="4" s="1"/>
  <c r="B683" i="33"/>
  <c r="C42" i="4" s="1"/>
  <c r="B691" i="33"/>
  <c r="B27" i="3" s="1"/>
  <c r="B699" i="33"/>
  <c r="D34" i="3" s="1"/>
  <c r="B707" i="33"/>
  <c r="F41" i="3" s="1"/>
  <c r="B715" i="33"/>
  <c r="A2" i="14" s="1"/>
  <c r="B723" i="33"/>
  <c r="A1" i="2" s="1"/>
  <c r="B731" i="33"/>
  <c r="G36" i="2" s="1"/>
  <c r="B739" i="33"/>
  <c r="C50" i="2" s="1"/>
  <c r="B747" i="33"/>
  <c r="B755" i="33"/>
  <c r="B11" i="6" s="1"/>
  <c r="B763" i="33"/>
  <c r="B771" i="33"/>
  <c r="B27" i="6" s="1"/>
  <c r="B779" i="33"/>
  <c r="B787" i="33"/>
  <c r="B795" i="33"/>
  <c r="D57" i="6" s="1"/>
  <c r="B803" i="33"/>
  <c r="B811" i="33"/>
  <c r="B819" i="33"/>
  <c r="B827" i="33"/>
  <c r="B835" i="33"/>
  <c r="B843" i="33"/>
  <c r="B851" i="33"/>
  <c r="D8" i="9" s="1"/>
  <c r="B859" i="33"/>
  <c r="B867" i="33"/>
  <c r="H37" i="9" s="1"/>
  <c r="B875" i="33"/>
  <c r="B883" i="33"/>
  <c r="E6" i="11" s="1"/>
  <c r="B891" i="33"/>
  <c r="U6" i="11" s="1"/>
  <c r="B899" i="33"/>
  <c r="A2" i="12" s="1"/>
  <c r="B9" i="33"/>
  <c r="B16" i="17" s="1"/>
  <c r="B34" i="33"/>
  <c r="A41" i="17" s="1"/>
  <c r="B59" i="33"/>
  <c r="B87" i="33"/>
  <c r="D7" i="1" s="1"/>
  <c r="B112" i="33"/>
  <c r="B137" i="33"/>
  <c r="F53" i="8" s="1"/>
  <c r="B162" i="33"/>
  <c r="B187" i="33"/>
  <c r="I35" i="8" s="1"/>
  <c r="B215" i="33"/>
  <c r="I68" i="8" s="1"/>
  <c r="B240" i="33"/>
  <c r="H10" i="23" s="1"/>
  <c r="B265" i="33"/>
  <c r="B290" i="33"/>
  <c r="E33" i="23" s="1"/>
  <c r="B315" i="33"/>
  <c r="F101" i="23" s="1"/>
  <c r="B343" i="33"/>
  <c r="E106" i="23" s="1"/>
  <c r="B368" i="33"/>
  <c r="B393" i="33"/>
  <c r="D159" i="23" s="1"/>
  <c r="B418" i="33"/>
  <c r="B443" i="33"/>
  <c r="D218" i="23" s="1"/>
  <c r="B471" i="33"/>
  <c r="B496" i="33"/>
  <c r="B521" i="33"/>
  <c r="H341" i="23" s="1"/>
  <c r="B546" i="33"/>
  <c r="H379" i="23" s="1"/>
  <c r="B568" i="33"/>
  <c r="B3" i="24" s="1"/>
  <c r="B589" i="33"/>
  <c r="B3" i="25" s="1"/>
  <c r="B610" i="33"/>
  <c r="B3" i="26" s="1"/>
  <c r="B632" i="33"/>
  <c r="A2" i="5" s="1"/>
  <c r="B653" i="33"/>
  <c r="A3" i="7" s="1"/>
  <c r="B670" i="33"/>
  <c r="B28" i="4" s="1"/>
  <c r="B686" i="33"/>
  <c r="F42" i="4" s="1"/>
  <c r="B702" i="33"/>
  <c r="G34" i="3" s="1"/>
  <c r="B718" i="33"/>
  <c r="C157" i="14" s="1"/>
  <c r="B734" i="33"/>
  <c r="D43" i="2" s="1"/>
  <c r="B750" i="33"/>
  <c r="A41" i="6" s="1"/>
  <c r="B766" i="33"/>
  <c r="B782" i="33"/>
  <c r="B798" i="33"/>
  <c r="C61" i="6" s="1"/>
  <c r="B814" i="33"/>
  <c r="B830" i="33"/>
  <c r="B846" i="33"/>
  <c r="B862" i="33"/>
  <c r="B878" i="33"/>
  <c r="G8" i="13" s="1"/>
  <c r="B894" i="33"/>
  <c r="B907" i="33"/>
  <c r="H7" i="12" s="1"/>
  <c r="B915" i="33"/>
  <c r="C37" i="12" s="1"/>
  <c r="B923" i="33"/>
  <c r="B931" i="33"/>
  <c r="A1" i="27" s="1"/>
  <c r="B939" i="33"/>
  <c r="B13" i="27" s="1"/>
  <c r="B947" i="33"/>
  <c r="A22" i="27" s="1"/>
  <c r="B955" i="33"/>
  <c r="B963" i="33"/>
  <c r="A41" i="27" s="1"/>
  <c r="B971" i="33"/>
  <c r="A107" i="27" s="1"/>
  <c r="B979" i="33"/>
  <c r="A116" i="27" s="1"/>
  <c r="B987" i="33"/>
  <c r="D5" i="28" s="1"/>
  <c r="B995" i="33"/>
  <c r="AJ5" i="30" s="1"/>
  <c r="B1003" i="33"/>
  <c r="B10" i="28" s="1"/>
  <c r="B1011" i="33"/>
  <c r="A19" i="28" s="1"/>
  <c r="B1019" i="33"/>
  <c r="A28" i="28" s="1"/>
  <c r="B1027" i="33"/>
  <c r="B38" i="28" s="1"/>
  <c r="B1035" i="33"/>
  <c r="A48" i="28" s="1"/>
  <c r="B1043" i="33"/>
  <c r="B58" i="28" s="1"/>
  <c r="B1051" i="33"/>
  <c r="A2" i="29" s="1"/>
  <c r="B1059" i="33"/>
  <c r="B15" i="29" s="1"/>
  <c r="B1067" i="33"/>
  <c r="A26" i="29" s="1"/>
  <c r="B1075" i="33"/>
  <c r="B34" i="29" s="1"/>
  <c r="B1083" i="33"/>
  <c r="B42" i="29" s="1"/>
  <c r="B1091" i="33"/>
  <c r="B54" i="29" s="1"/>
  <c r="B1099" i="33"/>
  <c r="B1107" i="33"/>
  <c r="B1115" i="33"/>
  <c r="A74" i="29" s="1"/>
  <c r="B1123" i="33"/>
  <c r="B1131" i="33"/>
  <c r="B90" i="29" s="1"/>
  <c r="B1139" i="33"/>
  <c r="B1147" i="33"/>
  <c r="B1155" i="33"/>
  <c r="B122" i="29" s="1"/>
  <c r="B1163" i="33"/>
  <c r="B1171" i="33"/>
  <c r="B1179" i="33"/>
  <c r="B147" i="29" s="1"/>
  <c r="B1187" i="33"/>
  <c r="B155" i="29" s="1"/>
  <c r="B1195" i="33"/>
  <c r="B1203" i="33"/>
  <c r="B1211" i="33"/>
  <c r="B1219" i="33"/>
  <c r="B1227" i="33"/>
  <c r="B175" i="29" s="1"/>
  <c r="B1235" i="33"/>
  <c r="B183" i="29" s="1"/>
  <c r="B1243" i="33"/>
  <c r="B191" i="29" s="1"/>
  <c r="B1251" i="33"/>
  <c r="B199" i="29" s="1"/>
  <c r="B1259" i="33"/>
  <c r="B207" i="29" s="1"/>
  <c r="B1267" i="33"/>
  <c r="B215" i="29" s="1"/>
  <c r="B1275" i="33"/>
  <c r="B223" i="29" s="1"/>
  <c r="B1283" i="33"/>
  <c r="A1" i="31" s="1"/>
  <c r="B1291" i="33"/>
  <c r="B12" i="31" s="1"/>
  <c r="B1299" i="33"/>
  <c r="A21" i="31" s="1"/>
  <c r="B1307" i="33"/>
  <c r="A29" i="31" s="1"/>
  <c r="B1315" i="33"/>
  <c r="A10" i="30" s="1"/>
  <c r="B1323" i="33"/>
  <c r="B1331" i="33"/>
  <c r="B28" i="30" s="1"/>
  <c r="B1339" i="33"/>
  <c r="B55" i="30" s="1"/>
  <c r="B1347" i="33"/>
  <c r="A1" i="32" s="1"/>
  <c r="B1355" i="33"/>
  <c r="B12" i="32" s="1"/>
  <c r="B1363" i="33"/>
  <c r="B20" i="32" s="1"/>
  <c r="B1371" i="33"/>
  <c r="B1379" i="33"/>
  <c r="B1387" i="33"/>
  <c r="B44" i="32" s="1"/>
  <c r="B1395" i="33"/>
  <c r="B53" i="32" s="1"/>
  <c r="B1403" i="33"/>
  <c r="B65" i="32" s="1"/>
  <c r="B1411" i="33"/>
  <c r="B73" i="32" s="1"/>
  <c r="B1419" i="33"/>
  <c r="B1427" i="33"/>
  <c r="A89" i="32" s="1"/>
  <c r="B1435" i="33"/>
  <c r="A4" i="14" s="1"/>
  <c r="B1443" i="33"/>
  <c r="B1451" i="33"/>
  <c r="M4" i="4" s="1"/>
  <c r="B1459" i="33"/>
  <c r="N6" i="2" s="1"/>
  <c r="B1467" i="33"/>
  <c r="F5" i="6" s="1"/>
  <c r="B1475" i="33"/>
  <c r="A2" i="18" s="1"/>
  <c r="B1483" i="33"/>
  <c r="B8" i="18" s="1"/>
  <c r="B1491" i="33"/>
  <c r="B16" i="18" s="1"/>
  <c r="B1499" i="33"/>
  <c r="B1507" i="33"/>
  <c r="B1515" i="33"/>
  <c r="B25" i="18" s="1"/>
  <c r="B1523" i="33"/>
  <c r="B28" i="18" s="1"/>
  <c r="B1531" i="33"/>
  <c r="B1539" i="33"/>
  <c r="B1547" i="33"/>
  <c r="B1556" i="33"/>
  <c r="B1564" i="33"/>
  <c r="B1572" i="33"/>
  <c r="B79" i="18" s="1"/>
  <c r="B1580" i="33"/>
  <c r="B1588" i="33"/>
  <c r="D102" i="18" s="1"/>
  <c r="B1596" i="33"/>
  <c r="B1604" i="33"/>
  <c r="B1612" i="33"/>
  <c r="B15" i="19" s="1"/>
  <c r="B1622" i="33"/>
  <c r="B1630" i="33"/>
  <c r="B1638" i="33"/>
  <c r="E17" i="19" s="1"/>
  <c r="B1646" i="33"/>
  <c r="B1654" i="33"/>
  <c r="B14" i="20" s="1"/>
  <c r="B1662" i="33"/>
  <c r="B1670" i="33"/>
  <c r="B22" i="20" s="1"/>
  <c r="B1678" i="33"/>
  <c r="B1686" i="33"/>
  <c r="B1694" i="33"/>
  <c r="B1702" i="33"/>
  <c r="B1710" i="33"/>
  <c r="B1718" i="33"/>
  <c r="B1726" i="33"/>
  <c r="B1734" i="33"/>
  <c r="B221" i="20" s="1"/>
  <c r="B1742" i="33"/>
  <c r="E234" i="20" s="1"/>
  <c r="B1750" i="33"/>
  <c r="B289" i="20" s="1"/>
  <c r="B1758" i="33"/>
  <c r="D277" i="20" s="1"/>
  <c r="B1766" i="33"/>
  <c r="E305" i="20" s="1"/>
  <c r="B1774" i="33"/>
  <c r="B328" i="20" s="1"/>
  <c r="B1782" i="33"/>
  <c r="B1790" i="33"/>
  <c r="B15" i="21" s="1"/>
  <c r="B1798" i="33"/>
  <c r="B1806" i="33"/>
  <c r="B45" i="32" s="1"/>
  <c r="B1814" i="33"/>
  <c r="B51" i="17" s="1"/>
  <c r="B1822" i="33"/>
  <c r="B58" i="17" s="1"/>
  <c r="B1830" i="33"/>
  <c r="A65" i="17" s="1"/>
  <c r="B1838" i="33"/>
  <c r="B70" i="17" s="1"/>
  <c r="B1846" i="33"/>
  <c r="B76" i="17" s="1"/>
  <c r="B1854" i="33"/>
  <c r="B1862" i="33"/>
  <c r="B1870" i="33"/>
  <c r="B1878" i="33"/>
  <c r="B1886" i="33"/>
  <c r="B1894" i="33"/>
  <c r="B1902" i="33"/>
  <c r="B1910" i="33"/>
  <c r="B1918" i="33"/>
  <c r="B16" i="33"/>
  <c r="A23" i="17" s="1"/>
  <c r="B41" i="33"/>
  <c r="B21" i="17" s="1"/>
  <c r="B66" i="33"/>
  <c r="B91" i="33"/>
  <c r="D12" i="1" s="1"/>
  <c r="B119" i="33"/>
  <c r="B144" i="33"/>
  <c r="F61" i="8" s="1"/>
  <c r="B169" i="33"/>
  <c r="I13" i="8" s="1"/>
  <c r="B194" i="33"/>
  <c r="I42" i="8" s="1"/>
  <c r="B219" i="33"/>
  <c r="I73" i="8" s="1"/>
  <c r="K30" i="4" s="1"/>
  <c r="B247" i="33"/>
  <c r="H11" i="23" s="1"/>
  <c r="B272" i="33"/>
  <c r="B33" i="18" s="1"/>
  <c r="B297" i="33"/>
  <c r="F50" i="23" s="1"/>
  <c r="B322" i="33"/>
  <c r="F103" i="23" s="1"/>
  <c r="B347" i="33"/>
  <c r="B375" i="33"/>
  <c r="F156" i="23" s="1"/>
  <c r="B400" i="33"/>
  <c r="D160" i="23" s="1"/>
  <c r="B425" i="33"/>
  <c r="H199" i="23" s="1"/>
  <c r="B450" i="33"/>
  <c r="D230" i="23" s="1"/>
  <c r="B475" i="33"/>
  <c r="D275" i="23" s="1"/>
  <c r="B503" i="33"/>
  <c r="D320" i="23" s="1"/>
  <c r="B528" i="33"/>
  <c r="G354" i="23" s="1"/>
  <c r="B552" i="33"/>
  <c r="H395" i="23" s="1"/>
  <c r="B573" i="33"/>
  <c r="Y40" i="24" s="1"/>
  <c r="B594" i="33"/>
  <c r="K47" i="25" s="1"/>
  <c r="B616" i="33"/>
  <c r="AJ51" i="26" s="1"/>
  <c r="B637" i="33"/>
  <c r="B658" i="33"/>
  <c r="A1" i="16" s="1"/>
  <c r="B674" i="33"/>
  <c r="F28" i="4" s="1"/>
  <c r="B690" i="33"/>
  <c r="A3" i="3" s="1"/>
  <c r="B706" i="33"/>
  <c r="E41" i="3" s="1"/>
  <c r="B722" i="33"/>
  <c r="C171" i="14" s="1"/>
  <c r="B738" i="33"/>
  <c r="B50" i="2" s="1"/>
  <c r="B754" i="33"/>
  <c r="B770" i="33"/>
  <c r="B786" i="33"/>
  <c r="B802" i="33"/>
  <c r="A6" i="9" s="1"/>
  <c r="B818" i="33"/>
  <c r="B834" i="33"/>
  <c r="B850" i="33"/>
  <c r="C8" i="9" s="1"/>
  <c r="B866" i="33"/>
  <c r="G37" i="9" s="1"/>
  <c r="B882" i="33"/>
  <c r="C6" i="11" s="1"/>
  <c r="B898" i="33"/>
  <c r="A1" i="12" s="1"/>
  <c r="B909" i="33"/>
  <c r="J7" i="12" s="1"/>
  <c r="B917" i="33"/>
  <c r="E37" i="12" s="1"/>
  <c r="B925" i="33"/>
  <c r="G50" i="12" s="1"/>
  <c r="B933" i="33"/>
  <c r="A3" i="27" s="1"/>
  <c r="B941" i="33"/>
  <c r="B15" i="27" s="1"/>
  <c r="B949" i="33"/>
  <c r="A25" i="27" s="1"/>
  <c r="B957" i="33"/>
  <c r="B965" i="33"/>
  <c r="A71" i="27" s="1"/>
  <c r="B973" i="33"/>
  <c r="B981" i="33"/>
  <c r="A2" i="28" s="1"/>
  <c r="B989" i="33"/>
  <c r="L5" i="30" s="1"/>
  <c r="B997" i="33"/>
  <c r="AR5" i="28" s="1"/>
  <c r="B1005" i="33"/>
  <c r="B12" i="28" s="1"/>
  <c r="B1013" i="33"/>
  <c r="A22" i="28" s="1"/>
  <c r="B1021" i="33"/>
  <c r="A31" i="28" s="1"/>
  <c r="B1029" i="33"/>
  <c r="B40" i="28" s="1"/>
  <c r="B1037" i="33"/>
  <c r="A51" i="28" s="1"/>
  <c r="B1045" i="33"/>
  <c r="A60" i="28" s="1"/>
  <c r="B1053" i="33"/>
  <c r="A9" i="29" s="1"/>
  <c r="B1061" i="33"/>
  <c r="B1069" i="33"/>
  <c r="B28" i="29" s="1"/>
  <c r="B1077" i="33"/>
  <c r="B1085" i="33"/>
  <c r="B1093" i="33"/>
  <c r="B1101" i="33"/>
  <c r="B64" i="29" s="1"/>
  <c r="B1109" i="33"/>
  <c r="B1117" i="33"/>
  <c r="B76" i="29" s="1"/>
  <c r="B1125" i="33"/>
  <c r="B1133" i="33"/>
  <c r="B1141" i="33"/>
  <c r="A104" i="29" s="1"/>
  <c r="B1149" i="33"/>
  <c r="A116" i="29" s="1"/>
  <c r="B1157" i="33"/>
  <c r="B1165" i="33"/>
  <c r="A132" i="29" s="1"/>
  <c r="B1173" i="33"/>
  <c r="A140" i="29" s="1"/>
  <c r="B1181" i="33"/>
  <c r="B149" i="29" s="1"/>
  <c r="B1189" i="33"/>
  <c r="B157" i="29" s="1"/>
  <c r="B1197" i="33"/>
  <c r="Z175" i="29" s="1"/>
  <c r="B1205" i="33"/>
  <c r="B1213" i="33"/>
  <c r="B1221" i="33"/>
  <c r="A169" i="29" s="1"/>
  <c r="B1229" i="33"/>
  <c r="B177" i="29" s="1"/>
  <c r="B1237" i="33"/>
  <c r="B185" i="29" s="1"/>
  <c r="B1245" i="33"/>
  <c r="B193" i="29" s="1"/>
  <c r="B1253" i="33"/>
  <c r="B201" i="29" s="1"/>
  <c r="B1261" i="33"/>
  <c r="B209" i="29" s="1"/>
  <c r="B1269" i="33"/>
  <c r="B217" i="29" s="1"/>
  <c r="B1277" i="33"/>
  <c r="B225" i="29" s="1"/>
  <c r="B1285" i="33"/>
  <c r="A3" i="31" s="1"/>
  <c r="B1293" i="33"/>
  <c r="B14" i="31" s="1"/>
  <c r="B1301" i="33"/>
  <c r="A23" i="31" s="1"/>
  <c r="B1309" i="33"/>
  <c r="A31" i="31" s="1"/>
  <c r="B1317" i="33"/>
  <c r="B12" i="30" s="1"/>
  <c r="B1325" i="33"/>
  <c r="B1333" i="33"/>
  <c r="B37" i="30" s="1"/>
  <c r="B1341" i="33"/>
  <c r="B57" i="30" s="1"/>
  <c r="B1349" i="33"/>
  <c r="A3" i="32" s="1"/>
  <c r="B1357" i="33"/>
  <c r="B14" i="32" s="1"/>
  <c r="B1365" i="33"/>
  <c r="B1373" i="33"/>
  <c r="A30" i="32" s="1"/>
  <c r="B1381" i="33"/>
  <c r="B38" i="32" s="1"/>
  <c r="B1389" i="33"/>
  <c r="B1397" i="33"/>
  <c r="A59" i="32" s="1"/>
  <c r="B1405" i="33"/>
  <c r="B1413" i="33"/>
  <c r="B1421" i="33"/>
  <c r="A83" i="32" s="1"/>
  <c r="B1429" i="33"/>
  <c r="A92" i="32" s="1"/>
  <c r="B1437" i="33"/>
  <c r="C4" i="7" s="1"/>
  <c r="B1445" i="33"/>
  <c r="C6" i="2" s="1"/>
  <c r="B1453" i="33"/>
  <c r="N4" i="3" s="1"/>
  <c r="B1461" i="33"/>
  <c r="P6" i="2" s="1"/>
  <c r="B1469" i="33"/>
  <c r="H5" i="6" s="1"/>
  <c r="B1477" i="33"/>
  <c r="B1485" i="33"/>
  <c r="B10" i="18" s="1"/>
  <c r="B1493" i="33"/>
  <c r="B18" i="18" s="1"/>
  <c r="B1501" i="33"/>
  <c r="B1509" i="33"/>
  <c r="B1517" i="33"/>
  <c r="B1525" i="33"/>
  <c r="D26" i="18" s="1"/>
  <c r="B1533" i="33"/>
  <c r="B1541" i="33"/>
  <c r="B1550" i="33"/>
  <c r="B1558" i="33"/>
  <c r="B1566" i="33"/>
  <c r="E32" i="18" s="1"/>
  <c r="B1574" i="33"/>
  <c r="B1582" i="33"/>
  <c r="A101" i="18" s="1"/>
  <c r="B1590" i="33"/>
  <c r="B1598" i="33"/>
  <c r="B1606" i="33"/>
  <c r="B1614" i="33"/>
  <c r="B17" i="19" s="1"/>
  <c r="B1624" i="33"/>
  <c r="B1632" i="33"/>
  <c r="B1640" i="33"/>
  <c r="E20" i="19" s="1"/>
  <c r="B1648" i="33"/>
  <c r="B1656" i="33"/>
  <c r="B16" i="20" s="1"/>
  <c r="B1664" i="33"/>
  <c r="B1672" i="33"/>
  <c r="B1680" i="33"/>
  <c r="B1688" i="33"/>
  <c r="B1696" i="33"/>
  <c r="D64" i="20" s="1"/>
  <c r="B1704" i="33"/>
  <c r="B1712" i="33"/>
  <c r="B1720" i="33"/>
  <c r="B1728" i="33"/>
  <c r="B1736" i="33"/>
  <c r="B1744" i="33"/>
  <c r="C235" i="20" s="1"/>
  <c r="B1752" i="33"/>
  <c r="B1760" i="33"/>
  <c r="D291" i="20" s="1"/>
  <c r="B1768" i="33"/>
  <c r="A321" i="20" s="1"/>
  <c r="B1776" i="33"/>
  <c r="D326" i="20" s="1"/>
  <c r="B1784" i="33"/>
  <c r="A2" i="21" s="1"/>
  <c r="B1792" i="33"/>
  <c r="B17" i="21" s="1"/>
  <c r="B1800" i="33"/>
  <c r="B1808" i="33"/>
  <c r="A46" i="17" s="1"/>
  <c r="B1816" i="33"/>
  <c r="B53" i="17" s="1"/>
  <c r="B1824" i="33"/>
  <c r="B60" i="17" s="1"/>
  <c r="B1832" i="33"/>
  <c r="B66" i="17" s="1"/>
  <c r="B1840" i="33"/>
  <c r="A72" i="17" s="1"/>
  <c r="B1848" i="33"/>
  <c r="B1856" i="33"/>
  <c r="B1864" i="33"/>
  <c r="B1872" i="33"/>
  <c r="B1880" i="33"/>
  <c r="B1888" i="33"/>
  <c r="B1896" i="33"/>
  <c r="B1904" i="33"/>
  <c r="B1912" i="33"/>
  <c r="B1920" i="33"/>
  <c r="B18" i="33"/>
  <c r="A25" i="17" s="1"/>
  <c r="B43" i="33"/>
  <c r="B23" i="17" s="1"/>
  <c r="B71" i="33"/>
  <c r="B3" i="1" s="1"/>
  <c r="B96" i="33"/>
  <c r="D17" i="1" s="1"/>
  <c r="B121" i="33"/>
  <c r="B146" i="33"/>
  <c r="F63" i="8" s="1"/>
  <c r="B171" i="33"/>
  <c r="I16" i="8" s="1"/>
  <c r="B199" i="33"/>
  <c r="I49" i="8" s="1"/>
  <c r="B224" i="33"/>
  <c r="B7" i="23" s="1"/>
  <c r="B249" i="33"/>
  <c r="I11" i="23" s="1"/>
  <c r="B274" i="33"/>
  <c r="B299" i="33"/>
  <c r="H50" i="23" s="1"/>
  <c r="B327" i="33"/>
  <c r="B352" i="33"/>
  <c r="B377" i="33"/>
  <c r="H156" i="23" s="1"/>
  <c r="B402" i="33"/>
  <c r="E161" i="23" s="1"/>
  <c r="B427" i="33"/>
  <c r="I199" i="23" s="1"/>
  <c r="B455" i="33"/>
  <c r="B480" i="33"/>
  <c r="H276" i="23" s="1"/>
  <c r="B505" i="33"/>
  <c r="G320" i="23" s="1"/>
  <c r="B530" i="33"/>
  <c r="B554" i="33"/>
  <c r="D400" i="23" s="1"/>
  <c r="B576" i="33"/>
  <c r="Y58" i="24" s="1"/>
  <c r="B597" i="33"/>
  <c r="I63" i="25" s="1"/>
  <c r="B618" i="33"/>
  <c r="I68" i="26" s="1"/>
  <c r="B640" i="33"/>
  <c r="B660" i="33"/>
  <c r="A3" i="16" s="1"/>
  <c r="B676" i="33"/>
  <c r="B35" i="4" s="1"/>
  <c r="B692" i="33"/>
  <c r="C27" i="3" s="1"/>
  <c r="B708" i="33"/>
  <c r="G41" i="3" s="1"/>
  <c r="B724" i="33"/>
  <c r="A2" i="2" s="1"/>
  <c r="B740" i="33"/>
  <c r="D50" i="2" s="1"/>
  <c r="B756" i="33"/>
  <c r="B772" i="33"/>
  <c r="B788" i="33"/>
  <c r="B804" i="33"/>
  <c r="B820" i="33"/>
  <c r="B836" i="33"/>
  <c r="B852" i="33"/>
  <c r="E8" i="9" s="1"/>
  <c r="B868" i="33"/>
  <c r="I37" i="9" s="1"/>
  <c r="B884" i="33"/>
  <c r="G6" i="11" s="1"/>
  <c r="B900" i="33"/>
  <c r="A3" i="12" s="1"/>
  <c r="B910" i="33"/>
  <c r="K7" i="12" s="1"/>
  <c r="B918" i="33"/>
  <c r="F37" i="12" s="1"/>
  <c r="B926" i="33"/>
  <c r="H59" i="12" s="1"/>
  <c r="B934" i="33"/>
  <c r="C8" i="27" s="1"/>
  <c r="B942" i="33"/>
  <c r="B16" i="27" s="1"/>
  <c r="B950" i="33"/>
  <c r="A26" i="27" s="1"/>
  <c r="B958" i="33"/>
  <c r="B966" i="33"/>
  <c r="A86" i="27" s="1"/>
  <c r="B974" i="33"/>
  <c r="B982" i="33"/>
  <c r="A3" i="28" s="1"/>
  <c r="B990" i="33"/>
  <c r="P5" i="28" s="1"/>
  <c r="B998" i="33"/>
  <c r="AV5" i="30" s="1"/>
  <c r="B1006" i="33"/>
  <c r="B13" i="28" s="1"/>
  <c r="B1014" i="33"/>
  <c r="A23" i="28" s="1"/>
  <c r="B1022" i="33"/>
  <c r="A33" i="28" s="1"/>
  <c r="B1030" i="33"/>
  <c r="A41" i="28" s="1"/>
  <c r="B1038" i="33"/>
  <c r="A53" i="28" s="1"/>
  <c r="B1046" i="33"/>
  <c r="A61" i="28" s="1"/>
  <c r="B1054" i="33"/>
  <c r="B1062" i="33"/>
  <c r="A18" i="29" s="1"/>
  <c r="B1070" i="33"/>
  <c r="B29" i="29" s="1"/>
  <c r="B1078" i="33"/>
  <c r="A37" i="29" s="1"/>
  <c r="B1086" i="33"/>
  <c r="A49" i="29" s="1"/>
  <c r="B1094" i="33"/>
  <c r="B1102" i="33"/>
  <c r="B65" i="29" s="1"/>
  <c r="B1110" i="33"/>
  <c r="B1118" i="33"/>
  <c r="B77" i="29" s="1"/>
  <c r="B1126" i="33"/>
  <c r="A85" i="29" s="1"/>
  <c r="B1134" i="33"/>
  <c r="B1142" i="33"/>
  <c r="B105" i="29" s="1"/>
  <c r="B1150" i="33"/>
  <c r="A117" i="29" s="1"/>
  <c r="B1158" i="33"/>
  <c r="B1166" i="33"/>
  <c r="B133" i="29" s="1"/>
  <c r="B1174" i="33"/>
  <c r="A142" i="29" s="1"/>
  <c r="B1182" i="33"/>
  <c r="B150" i="29" s="1"/>
  <c r="B1190" i="33"/>
  <c r="B1198" i="33"/>
  <c r="B1206" i="33"/>
  <c r="B1214" i="33"/>
  <c r="B1222" i="33"/>
  <c r="B170" i="29" s="1"/>
  <c r="B1230" i="33"/>
  <c r="B178" i="29" s="1"/>
  <c r="B1238" i="33"/>
  <c r="B186" i="29" s="1"/>
  <c r="B1246" i="33"/>
  <c r="B194" i="29" s="1"/>
  <c r="B1254" i="33"/>
  <c r="B202" i="29" s="1"/>
  <c r="B1262" i="33"/>
  <c r="B210" i="29" s="1"/>
  <c r="B1270" i="33"/>
  <c r="B218" i="29" s="1"/>
  <c r="B1278" i="33"/>
  <c r="B226" i="29" s="1"/>
  <c r="B1286" i="33"/>
  <c r="C5" i="31" s="1"/>
  <c r="B1294" i="33"/>
  <c r="B15" i="31" s="1"/>
  <c r="B1302" i="33"/>
  <c r="B24" i="31" s="1"/>
  <c r="B1310" i="33"/>
  <c r="A32" i="31" s="1"/>
  <c r="B1318" i="33"/>
  <c r="B13" i="30" s="1"/>
  <c r="B1326" i="33"/>
  <c r="B1334" i="33"/>
  <c r="B38" i="30" s="1"/>
  <c r="B1342" i="33"/>
  <c r="A70" i="30" s="1"/>
  <c r="B1350" i="33"/>
  <c r="A7" i="32" s="1"/>
  <c r="B1358" i="33"/>
  <c r="B1366" i="33"/>
  <c r="B1374" i="33"/>
  <c r="B31" i="32" s="1"/>
  <c r="B1382" i="33"/>
  <c r="B39" i="32" s="1"/>
  <c r="B1390" i="33"/>
  <c r="A48" i="32" s="1"/>
  <c r="B1398" i="33"/>
  <c r="A60" i="32" s="1"/>
  <c r="B1406" i="33"/>
  <c r="B1414" i="33"/>
  <c r="A76" i="32" s="1"/>
  <c r="B1422" i="33"/>
  <c r="A84" i="32" s="1"/>
  <c r="B1430" i="33"/>
  <c r="A93" i="32" s="1"/>
  <c r="B1438" i="33"/>
  <c r="B1446" i="33"/>
  <c r="H4" i="4" s="1"/>
  <c r="B1454" i="33"/>
  <c r="O4" i="3" s="1"/>
  <c r="B1462" i="33"/>
  <c r="A5" i="6" s="1"/>
  <c r="B1470" i="33"/>
  <c r="I5" i="6" s="1"/>
  <c r="B1478" i="33"/>
  <c r="B1486" i="33"/>
  <c r="B1494" i="33"/>
  <c r="B19" i="18" s="1"/>
  <c r="B1502" i="33"/>
  <c r="B1510" i="33"/>
  <c r="B1518" i="33"/>
  <c r="B1526" i="33"/>
  <c r="B1534" i="33"/>
  <c r="E29" i="5" s="1"/>
  <c r="B1542" i="33"/>
  <c r="B1551" i="33"/>
  <c r="B1559" i="33"/>
  <c r="B1567" i="33"/>
  <c r="B1575" i="33"/>
  <c r="D55" i="18" s="1"/>
  <c r="B1583" i="33"/>
  <c r="B102" i="18" s="1"/>
  <c r="B1591" i="33"/>
  <c r="B1599" i="33"/>
  <c r="B1607" i="33"/>
  <c r="B1615" i="33"/>
  <c r="B19" i="19" s="1"/>
  <c r="B1625" i="33"/>
  <c r="D12" i="19" s="1"/>
  <c r="B1633" i="33"/>
  <c r="B1641" i="33"/>
  <c r="C66" i="19" s="1"/>
  <c r="B1649" i="33"/>
  <c r="B1657" i="33"/>
  <c r="B17" i="20" s="1"/>
  <c r="B1665" i="33"/>
  <c r="B1673" i="33"/>
  <c r="B1681" i="33"/>
  <c r="B1689" i="33"/>
  <c r="E43" i="20" s="1"/>
  <c r="B1697" i="33"/>
  <c r="B1705" i="33"/>
  <c r="B1713" i="33"/>
  <c r="B1721" i="33"/>
  <c r="B1729" i="33"/>
  <c r="B1737" i="33"/>
  <c r="B1745" i="33"/>
  <c r="D235" i="20" s="1"/>
  <c r="B1753" i="33"/>
  <c r="B291" i="20" s="1"/>
  <c r="B1761" i="33"/>
  <c r="E277" i="20" s="1"/>
  <c r="B1769" i="33"/>
  <c r="B322" i="20" s="1"/>
  <c r="B1777" i="33"/>
  <c r="E322" i="20" s="1"/>
  <c r="B1785" i="33"/>
  <c r="B1793" i="33"/>
  <c r="B19" i="21" s="1"/>
  <c r="B1801" i="33"/>
  <c r="B1809" i="33"/>
  <c r="A47" i="17" s="1"/>
  <c r="B1817" i="33"/>
  <c r="B54" i="17" s="1"/>
  <c r="B1825" i="33"/>
  <c r="A61" i="17" s="1"/>
  <c r="B1833" i="33"/>
  <c r="A67" i="17" s="1"/>
  <c r="B1841" i="33"/>
  <c r="B72" i="17" s="1"/>
  <c r="B1849" i="33"/>
  <c r="B1857" i="33"/>
  <c r="B1865" i="33"/>
  <c r="B1873" i="33"/>
  <c r="B1881" i="33"/>
  <c r="B1889" i="33"/>
  <c r="B1897" i="33"/>
  <c r="B1905" i="33"/>
  <c r="B1913" i="33"/>
  <c r="B1921" i="33"/>
  <c r="B27" i="33"/>
  <c r="A34" i="17" s="1"/>
  <c r="B73" i="33"/>
  <c r="B7" i="1" s="1"/>
  <c r="B107" i="33"/>
  <c r="B154" i="33"/>
  <c r="B193" i="33"/>
  <c r="I41" i="8" s="1"/>
  <c r="B233" i="33"/>
  <c r="J7" i="23" s="1"/>
  <c r="B279" i="33"/>
  <c r="B313" i="33"/>
  <c r="D101" i="23" s="1"/>
  <c r="B360" i="33"/>
  <c r="B399" i="33"/>
  <c r="B439" i="33"/>
  <c r="G217" i="23" s="1"/>
  <c r="B482" i="33"/>
  <c r="B519" i="33"/>
  <c r="E341" i="23" s="1"/>
  <c r="B561" i="33"/>
  <c r="F410" i="23" s="1"/>
  <c r="B593" i="33"/>
  <c r="W29" i="25" s="1"/>
  <c r="B626" i="33"/>
  <c r="AH139" i="26" s="1"/>
  <c r="B662" i="33"/>
  <c r="C28" i="16" s="1"/>
  <c r="B684" i="33"/>
  <c r="D42" i="4" s="1"/>
  <c r="B713" i="33"/>
  <c r="I33" i="3" s="1"/>
  <c r="B737" i="33"/>
  <c r="G43" i="2" s="1"/>
  <c r="B762" i="33"/>
  <c r="B790" i="33"/>
  <c r="B812" i="33"/>
  <c r="B841" i="33"/>
  <c r="B865" i="33"/>
  <c r="F37" i="9" s="1"/>
  <c r="B890" i="33"/>
  <c r="S6" i="11" s="1"/>
  <c r="B911" i="33"/>
  <c r="L7" i="12" s="1"/>
  <c r="B922" i="33"/>
  <c r="D50" i="12" s="1"/>
  <c r="B936" i="33"/>
  <c r="B10" i="27" s="1"/>
  <c r="B948" i="33"/>
  <c r="A24" i="27" s="1"/>
  <c r="B961" i="33"/>
  <c r="B975" i="33"/>
  <c r="B111" i="27" s="1"/>
  <c r="B986" i="33"/>
  <c r="B1000" i="33"/>
  <c r="BD5" i="30" s="1"/>
  <c r="B1012" i="33"/>
  <c r="A21" i="28" s="1"/>
  <c r="B1025" i="33"/>
  <c r="B36" i="28" s="1"/>
  <c r="B1039" i="33"/>
  <c r="A54" i="28" s="1"/>
  <c r="B1050" i="33"/>
  <c r="A1" i="29" s="1"/>
  <c r="B1064" i="33"/>
  <c r="B20" i="29" s="1"/>
  <c r="B1076" i="33"/>
  <c r="B1089" i="33"/>
  <c r="B52" i="29" s="1"/>
  <c r="B1103" i="33"/>
  <c r="B66" i="29" s="1"/>
  <c r="B1114" i="33"/>
  <c r="B1128" i="33"/>
  <c r="B87" i="29" s="1"/>
  <c r="B1140" i="33"/>
  <c r="A103" i="29" s="1"/>
  <c r="B1153" i="33"/>
  <c r="B120" i="29" s="1"/>
  <c r="B1167" i="33"/>
  <c r="B134" i="29" s="1"/>
  <c r="B1178" i="33"/>
  <c r="B146" i="29" s="1"/>
  <c r="B1192" i="33"/>
  <c r="A160" i="29" s="1"/>
  <c r="B1204" i="33"/>
  <c r="B1217" i="33"/>
  <c r="B1231" i="33"/>
  <c r="B179" i="29" s="1"/>
  <c r="B1242" i="33"/>
  <c r="B190" i="29" s="1"/>
  <c r="B1256" i="33"/>
  <c r="B204" i="29" s="1"/>
  <c r="B1268" i="33"/>
  <c r="B216" i="29" s="1"/>
  <c r="B1281" i="33"/>
  <c r="B229" i="29" s="1"/>
  <c r="B1295" i="33"/>
  <c r="B16" i="31" s="1"/>
  <c r="B1306" i="33"/>
  <c r="A28" i="31" s="1"/>
  <c r="B1320" i="33"/>
  <c r="B15" i="30" s="1"/>
  <c r="B1332" i="33"/>
  <c r="A36" i="30" s="1"/>
  <c r="B1345" i="33"/>
  <c r="A73" i="30" s="1"/>
  <c r="B1359" i="33"/>
  <c r="B1370" i="33"/>
  <c r="B27" i="32" s="1"/>
  <c r="B1384" i="33"/>
  <c r="B41" i="32" s="1"/>
  <c r="B1396" i="33"/>
  <c r="A54" i="32" s="1"/>
  <c r="B1409" i="33"/>
  <c r="B71" i="32" s="1"/>
  <c r="B1423" i="33"/>
  <c r="A85" i="32" s="1"/>
  <c r="B1434" i="33"/>
  <c r="A97" i="32" s="1"/>
  <c r="B1448" i="33"/>
  <c r="J4" i="4" s="1"/>
  <c r="B1460" i="33"/>
  <c r="O6" i="2" s="1"/>
  <c r="B1473" i="33"/>
  <c r="L5" i="6" s="1"/>
  <c r="B1487" i="33"/>
  <c r="B12" i="18" s="1"/>
  <c r="B1498" i="33"/>
  <c r="B1512" i="33"/>
  <c r="A22" i="18" s="1"/>
  <c r="B1524" i="33"/>
  <c r="B1537" i="33"/>
  <c r="B1552" i="33"/>
  <c r="B1563" i="33"/>
  <c r="D32" i="18" s="1"/>
  <c r="B1577" i="33"/>
  <c r="B1589" i="33"/>
  <c r="E102" i="18" s="1"/>
  <c r="B1602" i="33"/>
  <c r="B1616" i="33"/>
  <c r="B1629" i="33"/>
  <c r="B1643" i="33"/>
  <c r="A2" i="20" s="1"/>
  <c r="B1655" i="33"/>
  <c r="B15" i="20" s="1"/>
  <c r="B1668" i="33"/>
  <c r="E12" i="20" s="1"/>
  <c r="B1682" i="33"/>
  <c r="B43" i="20" s="1"/>
  <c r="B1693" i="33"/>
  <c r="B1707" i="33"/>
  <c r="B1719" i="33"/>
  <c r="B1732" i="33"/>
  <c r="A219" i="20" s="1"/>
  <c r="B1746" i="33"/>
  <c r="E235" i="20" s="1"/>
  <c r="B1757" i="33"/>
  <c r="B306" i="20" s="1"/>
  <c r="B1771" i="33"/>
  <c r="B325" i="20" s="1"/>
  <c r="B1783" i="33"/>
  <c r="A1" i="21" s="1"/>
  <c r="B1796" i="33"/>
  <c r="D16" i="21" s="1"/>
  <c r="B1810" i="33"/>
  <c r="B47" i="17" s="1"/>
  <c r="B1821" i="33"/>
  <c r="B57" i="17" s="1"/>
  <c r="B1835" i="33"/>
  <c r="B68" i="17" s="1"/>
  <c r="B1847" i="33"/>
  <c r="B77" i="17" s="1"/>
  <c r="B1860" i="33"/>
  <c r="B1874" i="33"/>
  <c r="B1885" i="33"/>
  <c r="B1899" i="33"/>
  <c r="B1911" i="33"/>
  <c r="B1924" i="33"/>
  <c r="D107" i="23" s="1"/>
  <c r="B1932" i="33"/>
  <c r="B77" i="18" s="1"/>
  <c r="B1940" i="33"/>
  <c r="B1948" i="33"/>
  <c r="D46" i="21" s="1"/>
  <c r="B1956" i="33"/>
  <c r="B1964" i="33"/>
  <c r="B1972" i="33"/>
  <c r="E63" i="21" s="1"/>
  <c r="B1980" i="33"/>
  <c r="B1988" i="33"/>
  <c r="I84" i="8" s="1"/>
  <c r="B32" i="33"/>
  <c r="A39" i="17" s="1"/>
  <c r="B79" i="33"/>
  <c r="B13" i="1" s="1"/>
  <c r="B115" i="33"/>
  <c r="B155" i="33"/>
  <c r="B201" i="33"/>
  <c r="I51" i="8" s="1"/>
  <c r="B235" i="33"/>
  <c r="D9" i="23" s="1"/>
  <c r="B282" i="33"/>
  <c r="B321" i="33"/>
  <c r="E103" i="23" s="1"/>
  <c r="B361" i="33"/>
  <c r="D144" i="23" s="1"/>
  <c r="B407" i="33"/>
  <c r="D178" i="23" s="1"/>
  <c r="B441" i="33"/>
  <c r="B488" i="33"/>
  <c r="B527" i="33"/>
  <c r="E354" i="23" s="1"/>
  <c r="B562" i="33"/>
  <c r="G410" i="23" s="1"/>
  <c r="B600" i="33"/>
  <c r="I98" i="25" s="1"/>
  <c r="B629" i="33"/>
  <c r="B665" i="33"/>
  <c r="B42" i="16" s="1"/>
  <c r="B689" i="33"/>
  <c r="A2" i="3" s="1"/>
  <c r="B714" i="33"/>
  <c r="A1" i="14" s="1"/>
  <c r="B742" i="33"/>
  <c r="F50" i="2" s="1"/>
  <c r="B764" i="33"/>
  <c r="B793" i="33"/>
  <c r="B817" i="33"/>
  <c r="B842" i="33"/>
  <c r="B870" i="33"/>
  <c r="A2" i="13" s="1"/>
  <c r="B892" i="33"/>
  <c r="B7" i="11" s="1"/>
  <c r="B912" i="33"/>
  <c r="M7" i="12" s="1"/>
  <c r="B924" i="33"/>
  <c r="F50" i="12" s="1"/>
  <c r="B937" i="33"/>
  <c r="B11" i="27" s="1"/>
  <c r="B951" i="33"/>
  <c r="B962" i="33"/>
  <c r="B976" i="33"/>
  <c r="A112" i="27" s="1"/>
  <c r="B988" i="33"/>
  <c r="H5" i="30" s="1"/>
  <c r="B1001" i="33"/>
  <c r="BH5" i="30" s="1"/>
  <c r="B1015" i="33"/>
  <c r="B24" i="28" s="1"/>
  <c r="B1026" i="33"/>
  <c r="B37" i="28" s="1"/>
  <c r="B1040" i="33"/>
  <c r="A55" i="28" s="1"/>
  <c r="B1052" i="33"/>
  <c r="A3" i="29" s="1"/>
  <c r="B1065" i="33"/>
  <c r="B1079" i="33"/>
  <c r="B38" i="29" s="1"/>
  <c r="B1090" i="33"/>
  <c r="B53" i="29" s="1"/>
  <c r="B1104" i="33"/>
  <c r="B67" i="29" s="1"/>
  <c r="B1116" i="33"/>
  <c r="B75" i="29" s="1"/>
  <c r="B1129" i="33"/>
  <c r="B88" i="29" s="1"/>
  <c r="B1143" i="33"/>
  <c r="B106" i="29" s="1"/>
  <c r="B1154" i="33"/>
  <c r="B121" i="29" s="1"/>
  <c r="B1168" i="33"/>
  <c r="B135" i="29" s="1"/>
  <c r="B1180" i="33"/>
  <c r="B148" i="29" s="1"/>
  <c r="B1193" i="33"/>
  <c r="B161" i="29" s="1"/>
  <c r="B1207" i="33"/>
  <c r="B1218" i="33"/>
  <c r="B1232" i="33"/>
  <c r="B180" i="29" s="1"/>
  <c r="B1244" i="33"/>
  <c r="B192" i="29" s="1"/>
  <c r="B1257" i="33"/>
  <c r="B205" i="29" s="1"/>
  <c r="B1271" i="33"/>
  <c r="B219" i="29" s="1"/>
  <c r="B1282" i="33"/>
  <c r="B1296" i="33"/>
  <c r="B17" i="31" s="1"/>
  <c r="B1308" i="33"/>
  <c r="B30" i="31" s="1"/>
  <c r="B1321" i="33"/>
  <c r="B16" i="30" s="1"/>
  <c r="B1335" i="33"/>
  <c r="A46" i="30" s="1"/>
  <c r="B1346" i="33"/>
  <c r="A74" i="30" s="1"/>
  <c r="B1360" i="33"/>
  <c r="A17" i="32" s="1"/>
  <c r="B1372" i="33"/>
  <c r="B1385" i="33"/>
  <c r="B42" i="32" s="1"/>
  <c r="B1399" i="33"/>
  <c r="B61" i="32" s="1"/>
  <c r="B1410" i="33"/>
  <c r="B72" i="32" s="1"/>
  <c r="B1424" i="33"/>
  <c r="A86" i="32" s="1"/>
  <c r="B1436" i="33"/>
  <c r="B1449" i="33"/>
  <c r="K4" i="3" s="1"/>
  <c r="B1463" i="33"/>
  <c r="B5" i="6" s="1"/>
  <c r="B1474" i="33"/>
  <c r="A1" i="18" s="1"/>
  <c r="B1488" i="33"/>
  <c r="B13" i="18" s="1"/>
  <c r="B1500" i="33"/>
  <c r="B1513" i="33"/>
  <c r="B23" i="18" s="1"/>
  <c r="B1527" i="33"/>
  <c r="D27" i="18" s="1"/>
  <c r="B1538" i="33"/>
  <c r="B1553" i="33"/>
  <c r="B1565" i="33"/>
  <c r="B1578" i="33"/>
  <c r="B1592" i="33"/>
  <c r="B1603" i="33"/>
  <c r="B1619" i="33"/>
  <c r="B1631" i="33"/>
  <c r="B1644" i="33"/>
  <c r="B1658" i="33"/>
  <c r="B18" i="20" s="1"/>
  <c r="B1669" i="33"/>
  <c r="B1683" i="33"/>
  <c r="D22" i="20" s="1"/>
  <c r="B1695" i="33"/>
  <c r="C111" i="20" s="1"/>
  <c r="B1708" i="33"/>
  <c r="B1722" i="33"/>
  <c r="B1733" i="33"/>
  <c r="B220" i="20" s="1"/>
  <c r="B1747" i="33"/>
  <c r="A276" i="20" s="1"/>
  <c r="B1759" i="33"/>
  <c r="D289" i="20" s="1"/>
  <c r="B1772" i="33"/>
  <c r="B1786" i="33"/>
  <c r="B1797" i="33"/>
  <c r="B1811" i="33"/>
  <c r="B48" i="17" s="1"/>
  <c r="B1823" i="33"/>
  <c r="B59" i="17" s="1"/>
  <c r="B1836" i="33"/>
  <c r="B69" i="17" s="1"/>
  <c r="B1850" i="33"/>
  <c r="B1861" i="33"/>
  <c r="B1875" i="33"/>
  <c r="B1887" i="33"/>
  <c r="B1900" i="33"/>
  <c r="B1914" i="33"/>
  <c r="B1925" i="33"/>
  <c r="D122" i="23" s="1"/>
  <c r="B1933" i="33"/>
  <c r="B78" i="18" s="1"/>
  <c r="B1941" i="33"/>
  <c r="B1949" i="33"/>
  <c r="D63" i="21" s="1"/>
  <c r="B1957" i="33"/>
  <c r="B1965" i="33"/>
  <c r="E45" i="20" s="1"/>
  <c r="B1973" i="33"/>
  <c r="B51" i="6" s="1"/>
  <c r="B1981" i="33"/>
  <c r="B1989" i="33"/>
  <c r="I85" i="8" s="1"/>
  <c r="B1997" i="33"/>
  <c r="D22" i="1" s="1"/>
  <c r="B1804" i="33"/>
  <c r="B1882" i="33"/>
  <c r="B1945" i="33"/>
  <c r="D21" i="21" s="1"/>
  <c r="B1985" i="33"/>
  <c r="D21" i="1" s="1"/>
  <c r="B104" i="33"/>
  <c r="B226" i="33"/>
  <c r="D7" i="23" s="1"/>
  <c r="B346" i="33"/>
  <c r="H106" i="23" s="1"/>
  <c r="B466" i="33"/>
  <c r="G254" i="23" s="1"/>
  <c r="B584" i="33"/>
  <c r="Y156" i="24" s="1"/>
  <c r="B705" i="33"/>
  <c r="D41" i="3" s="1"/>
  <c r="B809" i="33"/>
  <c r="B920" i="33"/>
  <c r="H37" i="12" s="1"/>
  <c r="B984" i="33"/>
  <c r="C6" i="30" s="1"/>
  <c r="B1048" i="33"/>
  <c r="A65" i="28" s="1"/>
  <c r="B1087" i="33"/>
  <c r="A50" i="29" s="1"/>
  <c r="B1124" i="33"/>
  <c r="B1188" i="33"/>
  <c r="B156" i="29" s="1"/>
  <c r="B1279" i="33"/>
  <c r="B227" i="29" s="1"/>
  <c r="B1343" i="33"/>
  <c r="A71" i="30" s="1"/>
  <c r="B1407" i="33"/>
  <c r="A69" i="32" s="1"/>
  <c r="B1471" i="33"/>
  <c r="J5" i="6" s="1"/>
  <c r="B1521" i="33"/>
  <c r="B20" i="1" s="1"/>
  <c r="B1573" i="33"/>
  <c r="B1639" i="33"/>
  <c r="B1677" i="33"/>
  <c r="B1730" i="33"/>
  <c r="B1780" i="33"/>
  <c r="B1844" i="33"/>
  <c r="B75" i="17" s="1"/>
  <c r="B1895" i="33"/>
  <c r="B1938" i="33"/>
  <c r="B1962" i="33"/>
  <c r="B105" i="33"/>
  <c r="B732" i="33"/>
  <c r="B43" i="2" s="1"/>
  <c r="B908" i="33"/>
  <c r="I7" i="12" s="1"/>
  <c r="B999" i="33"/>
  <c r="AZ5" i="30" s="1"/>
  <c r="B1063" i="33"/>
  <c r="B19" i="29" s="1"/>
  <c r="B1127" i="33"/>
  <c r="B86" i="29" s="1"/>
  <c r="B1216" i="33"/>
  <c r="B1280" i="33"/>
  <c r="B228" i="29" s="1"/>
  <c r="B1344" i="33"/>
  <c r="B72" i="30" s="1"/>
  <c r="B1394" i="33"/>
  <c r="A52" i="32" s="1"/>
  <c r="B1447" i="33"/>
  <c r="I4" i="4" s="1"/>
  <c r="B1484" i="33"/>
  <c r="B9" i="18" s="1"/>
  <c r="B1536" i="33"/>
  <c r="B1587" i="33"/>
  <c r="B1653" i="33"/>
  <c r="B13" i="20" s="1"/>
  <c r="B1706" i="33"/>
  <c r="B1756" i="33"/>
  <c r="B305" i="20" s="1"/>
  <c r="B1795" i="33"/>
  <c r="D12" i="21" s="1"/>
  <c r="B1834" i="33"/>
  <c r="B67" i="17" s="1"/>
  <c r="B1884" i="33"/>
  <c r="B1947" i="33"/>
  <c r="D39" i="21" s="1"/>
  <c r="B1971" i="33"/>
  <c r="E46" i="21" s="1"/>
  <c r="B1995" i="33"/>
  <c r="B40" i="33"/>
  <c r="B20" i="17" s="1"/>
  <c r="B80" i="33"/>
  <c r="B14" i="1" s="1"/>
  <c r="B123" i="33"/>
  <c r="B160" i="33"/>
  <c r="B207" i="33"/>
  <c r="I59" i="8" s="1"/>
  <c r="B243" i="33"/>
  <c r="D11" i="23" s="1"/>
  <c r="B283" i="33"/>
  <c r="B329" i="33"/>
  <c r="D104" i="23" s="1"/>
  <c r="B363" i="33"/>
  <c r="F144" i="23" s="1"/>
  <c r="B410" i="33"/>
  <c r="H178" i="23" s="1"/>
  <c r="B449" i="33"/>
  <c r="B489" i="33"/>
  <c r="D294" i="23" s="1"/>
  <c r="B535" i="33"/>
  <c r="B318" i="20" s="1"/>
  <c r="B565" i="33"/>
  <c r="B603" i="33"/>
  <c r="W115" i="25" s="1"/>
  <c r="B635" i="33"/>
  <c r="B666" i="33"/>
  <c r="C42" i="16" s="1"/>
  <c r="B694" i="33"/>
  <c r="E27" i="3" s="1"/>
  <c r="B716" i="33"/>
  <c r="A3" i="14" s="1"/>
  <c r="B745" i="33"/>
  <c r="A2" i="6" s="1"/>
  <c r="B769" i="33"/>
  <c r="B41" i="19" s="1"/>
  <c r="B794" i="33"/>
  <c r="C57" i="6" s="1"/>
  <c r="B822" i="33"/>
  <c r="B844" i="33"/>
  <c r="B873" i="33"/>
  <c r="B7" i="13" s="1"/>
  <c r="B897" i="33"/>
  <c r="B37" i="11" s="1"/>
  <c r="B913" i="33"/>
  <c r="N7" i="12" s="1"/>
  <c r="B927" i="33"/>
  <c r="I59" i="12" s="1"/>
  <c r="B938" i="33"/>
  <c r="B12" i="27" s="1"/>
  <c r="B952" i="33"/>
  <c r="B964" i="33"/>
  <c r="A56" i="27" s="1"/>
  <c r="B977" i="33"/>
  <c r="A113" i="27" s="1"/>
  <c r="B991" i="33"/>
  <c r="T5" i="28" s="1"/>
  <c r="B1002" i="33"/>
  <c r="A9" i="28" s="1"/>
  <c r="B1016" i="33"/>
  <c r="B25" i="28" s="1"/>
  <c r="B1028" i="33"/>
  <c r="B39" i="28" s="1"/>
  <c r="B1041" i="33"/>
  <c r="B56" i="28" s="1"/>
  <c r="B1055" i="33"/>
  <c r="B11" i="29" s="1"/>
  <c r="B1066" i="33"/>
  <c r="B1080" i="33"/>
  <c r="B39" i="29" s="1"/>
  <c r="B1092" i="33"/>
  <c r="B55" i="29" s="1"/>
  <c r="B1105" i="33"/>
  <c r="B68" i="29" s="1"/>
  <c r="B1119" i="33"/>
  <c r="B78" i="29" s="1"/>
  <c r="B1130" i="33"/>
  <c r="B89" i="29" s="1"/>
  <c r="B1144" i="33"/>
  <c r="B107" i="29" s="1"/>
  <c r="B1156" i="33"/>
  <c r="B123" i="29" s="1"/>
  <c r="B1169" i="33"/>
  <c r="B136" i="29" s="1"/>
  <c r="B1183" i="33"/>
  <c r="B151" i="29" s="1"/>
  <c r="B1194" i="33"/>
  <c r="B1208" i="33"/>
  <c r="B1220" i="33"/>
  <c r="A168" i="29" s="1"/>
  <c r="B1233" i="33"/>
  <c r="B181" i="29" s="1"/>
  <c r="B1247" i="33"/>
  <c r="B195" i="29" s="1"/>
  <c r="B1258" i="33"/>
  <c r="B206" i="29" s="1"/>
  <c r="B1272" i="33"/>
  <c r="B220" i="29" s="1"/>
  <c r="B1284" i="33"/>
  <c r="A2" i="31" s="1"/>
  <c r="B1297" i="33"/>
  <c r="A18" i="31" s="1"/>
  <c r="B1311" i="33"/>
  <c r="A1" i="30" s="1"/>
  <c r="B1322" i="33"/>
  <c r="B1336" i="33"/>
  <c r="B1348" i="33"/>
  <c r="A2" i="32" s="1"/>
  <c r="B1361" i="33"/>
  <c r="B18" i="32" s="1"/>
  <c r="B1375" i="33"/>
  <c r="B32" i="32" s="1"/>
  <c r="B1386" i="33"/>
  <c r="B43" i="32" s="1"/>
  <c r="B1400" i="33"/>
  <c r="B62" i="32" s="1"/>
  <c r="B1412" i="33"/>
  <c r="B1425" i="33"/>
  <c r="A87" i="32" s="1"/>
  <c r="B1439" i="33"/>
  <c r="B1450" i="33"/>
  <c r="L4" i="4" s="1"/>
  <c r="B1464" i="33"/>
  <c r="C5" i="6" s="1"/>
  <c r="B1476" i="33"/>
  <c r="B1489" i="33"/>
  <c r="B14" i="18" s="1"/>
  <c r="B1503" i="33"/>
  <c r="B1514" i="33"/>
  <c r="B24" i="18" s="1"/>
  <c r="B1528" i="33"/>
  <c r="E23" i="18" s="1"/>
  <c r="B1540" i="33"/>
  <c r="B1554" i="33"/>
  <c r="B1568" i="33"/>
  <c r="B1579" i="33"/>
  <c r="B1593" i="33"/>
  <c r="B1605" i="33"/>
  <c r="B1620" i="33"/>
  <c r="B1634" i="33"/>
  <c r="B1645" i="33"/>
  <c r="B1659" i="33"/>
  <c r="B19" i="20" s="1"/>
  <c r="B1671" i="33"/>
  <c r="B1684" i="33"/>
  <c r="B1698" i="33"/>
  <c r="D65" i="20" s="1"/>
  <c r="B1709" i="33"/>
  <c r="B1723" i="33"/>
  <c r="B1735" i="33"/>
  <c r="D220" i="20" s="1"/>
  <c r="B1748" i="33"/>
  <c r="B277" i="20" s="1"/>
  <c r="B1762" i="33"/>
  <c r="E289" i="20" s="1"/>
  <c r="B1773" i="33"/>
  <c r="B327" i="20" s="1"/>
  <c r="B1787" i="33"/>
  <c r="Q6" i="2" s="1"/>
  <c r="B1799" i="33"/>
  <c r="B1812" i="33"/>
  <c r="B49" i="17" s="1"/>
  <c r="B1826" i="33"/>
  <c r="B61" i="17" s="1"/>
  <c r="B1837" i="33"/>
  <c r="A70" i="17" s="1"/>
  <c r="B1851" i="33"/>
  <c r="B1863" i="33"/>
  <c r="B1876" i="33"/>
  <c r="B1890" i="33"/>
  <c r="B1901" i="33"/>
  <c r="B1915" i="33"/>
  <c r="I78" i="8" s="1"/>
  <c r="B1926" i="33"/>
  <c r="E107" i="23" s="1"/>
  <c r="B1934" i="33"/>
  <c r="B124" i="18" s="1"/>
  <c r="B1942" i="33"/>
  <c r="B1950" i="33"/>
  <c r="B1958" i="33"/>
  <c r="B1966" i="33"/>
  <c r="E261" i="20" s="1"/>
  <c r="B1974" i="33"/>
  <c r="B52" i="6" s="1"/>
  <c r="B1982" i="33"/>
  <c r="B1990" i="33"/>
  <c r="I86" i="8" s="1"/>
  <c r="B1998" i="33"/>
  <c r="B51" i="33"/>
  <c r="B31" i="17" s="1"/>
  <c r="B90" i="33"/>
  <c r="D10" i="1" s="1"/>
  <c r="B176" i="33"/>
  <c r="I22" i="8" s="1"/>
  <c r="B257" i="33"/>
  <c r="B336" i="33"/>
  <c r="E105" i="23" s="1"/>
  <c r="B416" i="33"/>
  <c r="H195" i="23" s="1"/>
  <c r="B499" i="33"/>
  <c r="G308" i="23" s="1"/>
  <c r="B578" i="33"/>
  <c r="Y74" i="24" s="1"/>
  <c r="B647" i="33"/>
  <c r="B36" i="5" s="1"/>
  <c r="B698" i="33"/>
  <c r="C34" i="3" s="1"/>
  <c r="B748" i="33"/>
  <c r="A9" i="6" s="1"/>
  <c r="B801" i="33"/>
  <c r="A3" i="9" s="1"/>
  <c r="B854" i="33"/>
  <c r="B904" i="33"/>
  <c r="E7" i="12" s="1"/>
  <c r="B929" i="33"/>
  <c r="C59" i="12" s="1"/>
  <c r="B954" i="33"/>
  <c r="B980" i="33"/>
  <c r="A1" i="28" s="1"/>
  <c r="B1007" i="33"/>
  <c r="B14" i="28" s="1"/>
  <c r="B1032" i="33"/>
  <c r="A44" i="28" s="1"/>
  <c r="B1057" i="33"/>
  <c r="B13" i="29" s="1"/>
  <c r="B1082" i="33"/>
  <c r="B41" i="29" s="1"/>
  <c r="B1108" i="33"/>
  <c r="B1135" i="33"/>
  <c r="A94" i="29" s="1"/>
  <c r="B1160" i="33"/>
  <c r="B127" i="29" s="1"/>
  <c r="B1185" i="33"/>
  <c r="B153" i="29" s="1"/>
  <c r="B1210" i="33"/>
  <c r="B1236" i="33"/>
  <c r="B184" i="29" s="1"/>
  <c r="B1263" i="33"/>
  <c r="B211" i="29" s="1"/>
  <c r="B1288" i="33"/>
  <c r="B9" i="31" s="1"/>
  <c r="B1313" i="33"/>
  <c r="A3" i="30" s="1"/>
  <c r="B1338" i="33"/>
  <c r="B54" i="30" s="1"/>
  <c r="B1364" i="33"/>
  <c r="B21" i="32" s="1"/>
  <c r="B1391" i="33"/>
  <c r="B49" i="32" s="1"/>
  <c r="B1416" i="33"/>
  <c r="B78" i="32" s="1"/>
  <c r="B1441" i="33"/>
  <c r="B1466" i="33"/>
  <c r="E5" i="6" s="1"/>
  <c r="B1492" i="33"/>
  <c r="B17" i="18" s="1"/>
  <c r="B1519" i="33"/>
  <c r="B1544" i="33"/>
  <c r="B1570" i="33"/>
  <c r="B55" i="18" s="1"/>
  <c r="B1595" i="33"/>
  <c r="A2" i="19" s="1"/>
  <c r="B1623" i="33"/>
  <c r="B1650" i="33"/>
  <c r="B1675" i="33"/>
  <c r="B1700" i="33"/>
  <c r="B1725" i="33"/>
  <c r="B1751" i="33"/>
  <c r="B290" i="20" s="1"/>
  <c r="B1778" i="33"/>
  <c r="B1803" i="33"/>
  <c r="E16" i="21" s="1"/>
  <c r="B1828" i="33"/>
  <c r="B63" i="17" s="1"/>
  <c r="B1853" i="33"/>
  <c r="B1879" i="33"/>
  <c r="B1906" i="33"/>
  <c r="B1928" i="33"/>
  <c r="G107" i="23" s="1"/>
  <c r="B1944" i="33"/>
  <c r="A71" i="29" s="1"/>
  <c r="B1960" i="33"/>
  <c r="E122" i="19" s="1"/>
  <c r="B1976" i="33"/>
  <c r="B54" i="6" s="1"/>
  <c r="B1992" i="33"/>
  <c r="D19" i="1" s="1"/>
  <c r="B55" i="33"/>
  <c r="B40" i="17" s="1"/>
  <c r="B98" i="33"/>
  <c r="D24" i="1" s="1"/>
  <c r="B179" i="33"/>
  <c r="I25" i="8" s="1"/>
  <c r="B258" i="33"/>
  <c r="I14" i="23" s="1"/>
  <c r="B338" i="33"/>
  <c r="G105" i="23" s="1"/>
  <c r="B424" i="33"/>
  <c r="G199" i="23" s="1"/>
  <c r="B507" i="33"/>
  <c r="B583" i="33"/>
  <c r="Y155" i="24" s="1"/>
  <c r="B648" i="33"/>
  <c r="C36" i="5" s="1"/>
  <c r="B700" i="33"/>
  <c r="E34" i="3" s="1"/>
  <c r="B753" i="33"/>
  <c r="B806" i="33"/>
  <c r="B857" i="33"/>
  <c r="B905" i="33"/>
  <c r="F7" i="12" s="1"/>
  <c r="B930" i="33"/>
  <c r="D59" i="12" s="1"/>
  <c r="B956" i="33"/>
  <c r="B983" i="33"/>
  <c r="C5" i="30" s="1"/>
  <c r="B1008" i="33"/>
  <c r="B15" i="28" s="1"/>
  <c r="B1033" i="33"/>
  <c r="A46" i="28" s="1"/>
  <c r="B1058" i="33"/>
  <c r="B14" i="29" s="1"/>
  <c r="B1084" i="33"/>
  <c r="B1111" i="33"/>
  <c r="B1136" i="33"/>
  <c r="B95" i="29" s="1"/>
  <c r="B1161" i="33"/>
  <c r="B128" i="29" s="1"/>
  <c r="B1186" i="33"/>
  <c r="B154" i="29" s="1"/>
  <c r="B1212" i="33"/>
  <c r="B1239" i="33"/>
  <c r="B187" i="29" s="1"/>
  <c r="B1264" i="33"/>
  <c r="B212" i="29" s="1"/>
  <c r="B1289" i="33"/>
  <c r="B10" i="31" s="1"/>
  <c r="B1314" i="33"/>
  <c r="A9" i="30" s="1"/>
  <c r="B1340" i="33"/>
  <c r="B56" i="30" s="1"/>
  <c r="B1367" i="33"/>
  <c r="A24" i="32" s="1"/>
  <c r="B1392" i="33"/>
  <c r="B50" i="32" s="1"/>
  <c r="B1417" i="33"/>
  <c r="B79" i="32" s="1"/>
  <c r="B1442" i="33"/>
  <c r="H4" i="7" s="1"/>
  <c r="B1468" i="33"/>
  <c r="G5" i="6" s="1"/>
  <c r="B1495" i="33"/>
  <c r="B20" i="18" s="1"/>
  <c r="B1520" i="33"/>
  <c r="B1545" i="33"/>
  <c r="B1571" i="33"/>
  <c r="B76" i="18" s="1"/>
  <c r="B1597" i="33"/>
  <c r="B1626" i="33"/>
  <c r="D16" i="19" s="1"/>
  <c r="B1651" i="33"/>
  <c r="B1676" i="33"/>
  <c r="B1701" i="33"/>
  <c r="E65" i="20" s="1"/>
  <c r="B1727" i="33"/>
  <c r="B1754" i="33"/>
  <c r="B303" i="20" s="1"/>
  <c r="B1779" i="33"/>
  <c r="B1818" i="33"/>
  <c r="A55" i="17" s="1"/>
  <c r="B1843" i="33"/>
  <c r="B74" i="17" s="1"/>
  <c r="B1868" i="33"/>
  <c r="B1907" i="33"/>
  <c r="B1929" i="33"/>
  <c r="G122" i="23" s="1"/>
  <c r="B1953" i="33"/>
  <c r="A308" i="20" s="1"/>
  <c r="B1969" i="33"/>
  <c r="E21" i="21" s="1"/>
  <c r="B1993" i="33"/>
  <c r="K6" i="2" s="1"/>
  <c r="B57" i="33"/>
  <c r="B143" i="33"/>
  <c r="F60" i="8" s="1"/>
  <c r="B263" i="33"/>
  <c r="H15" i="23" s="1"/>
  <c r="B386" i="33"/>
  <c r="B513" i="33"/>
  <c r="D336" i="23" s="1"/>
  <c r="B621" i="33"/>
  <c r="AG99" i="26" s="1"/>
  <c r="B681" i="33"/>
  <c r="G35" i="4" s="1"/>
  <c r="B758" i="33"/>
  <c r="B30" i="19" s="1"/>
  <c r="B833" i="33"/>
  <c r="B886" i="33"/>
  <c r="K6" i="11" s="1"/>
  <c r="B932" i="33"/>
  <c r="A2" i="27" s="1"/>
  <c r="B959" i="33"/>
  <c r="B996" i="33"/>
  <c r="AN5" i="28" s="1"/>
  <c r="B1023" i="33"/>
  <c r="A34" i="28" s="1"/>
  <c r="B1060" i="33"/>
  <c r="B1098" i="33"/>
  <c r="B1151" i="33"/>
  <c r="B118" i="29" s="1"/>
  <c r="B1176" i="33"/>
  <c r="B144" i="29" s="1"/>
  <c r="B1215" i="33"/>
  <c r="B1240" i="33"/>
  <c r="B188" i="29" s="1"/>
  <c r="B1265" i="33"/>
  <c r="B213" i="29" s="1"/>
  <c r="B1290" i="33"/>
  <c r="B11" i="31" s="1"/>
  <c r="B1316" i="33"/>
  <c r="B11" i="30" s="1"/>
  <c r="B1354" i="33"/>
  <c r="B11" i="32" s="1"/>
  <c r="B1380" i="33"/>
  <c r="A37" i="32" s="1"/>
  <c r="B1418" i="33"/>
  <c r="B1444" i="33"/>
  <c r="J4" i="7" s="1"/>
  <c r="B1482" i="33"/>
  <c r="B7" i="18" s="1"/>
  <c r="B1508" i="33"/>
  <c r="B1546" i="33"/>
  <c r="B1586" i="33"/>
  <c r="B1627" i="33"/>
  <c r="D20" i="19" s="1"/>
  <c r="B1666" i="33"/>
  <c r="B1703" i="33"/>
  <c r="B1741" i="33"/>
  <c r="B1767" i="33"/>
  <c r="B1805" i="33"/>
  <c r="B1831" i="33"/>
  <c r="B65" i="17" s="1"/>
  <c r="B1869" i="33"/>
  <c r="B1908" i="33"/>
  <c r="B1930" i="33"/>
  <c r="B1954" i="33"/>
  <c r="B1978" i="33"/>
  <c r="B26" i="33"/>
  <c r="A33" i="17" s="1"/>
  <c r="B185" i="33"/>
  <c r="I32" i="8" s="1"/>
  <c r="B271" i="33"/>
  <c r="B354" i="33"/>
  <c r="D143" i="23" s="1"/>
  <c r="B435" i="33"/>
  <c r="B514" i="33"/>
  <c r="E336" i="23" s="1"/>
  <c r="B586" i="33"/>
  <c r="Y172" i="24" s="1"/>
  <c r="B657" i="33"/>
  <c r="C35" i="7" s="1"/>
  <c r="B710" i="33"/>
  <c r="J31" i="3" s="1"/>
  <c r="B761" i="33"/>
  <c r="B810" i="33"/>
  <c r="B860" i="33"/>
  <c r="B921" i="33"/>
  <c r="I37" i="12" s="1"/>
  <c r="B946" i="33"/>
  <c r="A20" i="27" s="1"/>
  <c r="B972" i="33"/>
  <c r="A108" i="27" s="1"/>
  <c r="B1010" i="33"/>
  <c r="A17" i="28" s="1"/>
  <c r="B1036" i="33"/>
  <c r="A49" i="28" s="1"/>
  <c r="B1074" i="33"/>
  <c r="B33" i="29" s="1"/>
  <c r="B1100" i="33"/>
  <c r="A63" i="29" s="1"/>
  <c r="B1138" i="33"/>
  <c r="B1164" i="33"/>
  <c r="B1191" i="33"/>
  <c r="B1228" i="33"/>
  <c r="B176" i="29" s="1"/>
  <c r="B1255" i="33"/>
  <c r="B203" i="29" s="1"/>
  <c r="B1292" i="33"/>
  <c r="B13" i="31" s="1"/>
  <c r="B1319" i="33"/>
  <c r="B14" i="30" s="1"/>
  <c r="B1356" i="33"/>
  <c r="B13" i="32" s="1"/>
  <c r="B1383" i="33"/>
  <c r="B40" i="32" s="1"/>
  <c r="B1420" i="33"/>
  <c r="A82" i="32" s="1"/>
  <c r="B1458" i="33"/>
  <c r="M6" i="2" s="1"/>
  <c r="B1497" i="33"/>
  <c r="E6" i="18" s="1"/>
  <c r="B1522" i="33"/>
  <c r="B1562" i="33"/>
  <c r="B1601" i="33"/>
  <c r="B1628" i="33"/>
  <c r="B1667" i="33"/>
  <c r="B1692" i="33"/>
  <c r="B1731" i="33"/>
  <c r="B1770" i="33"/>
  <c r="B323" i="20" s="1"/>
  <c r="B1807" i="33"/>
  <c r="A13" i="17" s="1"/>
  <c r="B1859" i="33"/>
  <c r="B1898" i="33"/>
  <c r="B1931" i="33"/>
  <c r="B1955" i="33"/>
  <c r="D183" i="19" s="1"/>
  <c r="B1979" i="33"/>
  <c r="B48" i="33"/>
  <c r="B28" i="17" s="1"/>
  <c r="B82" i="33"/>
  <c r="B16" i="1" s="1"/>
  <c r="B129" i="33"/>
  <c r="B168" i="33"/>
  <c r="I12" i="8" s="1"/>
  <c r="B208" i="33"/>
  <c r="I60" i="8" s="1"/>
  <c r="B251" i="33"/>
  <c r="I13" i="23" s="1"/>
  <c r="B288" i="33"/>
  <c r="B80" i="21" s="1"/>
  <c r="B335" i="33"/>
  <c r="D105" i="23" s="1"/>
  <c r="B371" i="33"/>
  <c r="B411" i="33"/>
  <c r="B457" i="33"/>
  <c r="B491" i="33"/>
  <c r="B538" i="33"/>
  <c r="E373" i="23" s="1"/>
  <c r="B571" i="33"/>
  <c r="Y24" i="24" s="1"/>
  <c r="B605" i="33"/>
  <c r="I132" i="25" s="1"/>
  <c r="B642" i="33"/>
  <c r="B668" i="33"/>
  <c r="A2" i="4" s="1"/>
  <c r="B697" i="33"/>
  <c r="B34" i="3" s="1"/>
  <c r="B721" i="33"/>
  <c r="B171" i="14" s="1"/>
  <c r="B746" i="33"/>
  <c r="A3" i="6" s="1"/>
  <c r="B774" i="33"/>
  <c r="B796" i="33"/>
  <c r="D61" i="6" s="1"/>
  <c r="B825" i="33"/>
  <c r="B849" i="33"/>
  <c r="B8" i="9" s="1"/>
  <c r="B874" i="33"/>
  <c r="C7" i="13" s="1"/>
  <c r="B902" i="33"/>
  <c r="C7" i="12" s="1"/>
  <c r="B914" i="33"/>
  <c r="O7" i="12" s="1"/>
  <c r="B928" i="33"/>
  <c r="C58" i="12" s="1"/>
  <c r="B940" i="33"/>
  <c r="B14" i="27" s="1"/>
  <c r="B953" i="33"/>
  <c r="B967" i="33"/>
  <c r="A101" i="27" s="1"/>
  <c r="B978" i="33"/>
  <c r="B992" i="33"/>
  <c r="X5" i="28" s="1"/>
  <c r="B1004" i="33"/>
  <c r="B11" i="28" s="1"/>
  <c r="B1017" i="33"/>
  <c r="B26" i="28" s="1"/>
  <c r="B1031" i="33"/>
  <c r="A42" i="28" s="1"/>
  <c r="B1042" i="33"/>
  <c r="B57" i="28" s="1"/>
  <c r="B1056" i="33"/>
  <c r="B12" i="29" s="1"/>
  <c r="B1068" i="33"/>
  <c r="B27" i="29" s="1"/>
  <c r="B1081" i="33"/>
  <c r="B40" i="29" s="1"/>
  <c r="B1095" i="33"/>
  <c r="A58" i="29" s="1"/>
  <c r="B1106" i="33"/>
  <c r="B1120" i="33"/>
  <c r="B79" i="29" s="1"/>
  <c r="B1132" i="33"/>
  <c r="B91" i="29" s="1"/>
  <c r="B1145" i="33"/>
  <c r="B108" i="29" s="1"/>
  <c r="B1159" i="33"/>
  <c r="A126" i="29" s="1"/>
  <c r="B1170" i="33"/>
  <c r="B1184" i="33"/>
  <c r="B152" i="29" s="1"/>
  <c r="B1196" i="33"/>
  <c r="H147" i="29" s="1"/>
  <c r="B1209" i="33"/>
  <c r="B1223" i="33"/>
  <c r="B171" i="29" s="1"/>
  <c r="B1234" i="33"/>
  <c r="B182" i="29" s="1"/>
  <c r="B1248" i="33"/>
  <c r="B196" i="29" s="1"/>
  <c r="B1260" i="33"/>
  <c r="B208" i="29" s="1"/>
  <c r="B1273" i="33"/>
  <c r="B221" i="29" s="1"/>
  <c r="B1287" i="33"/>
  <c r="A8" i="31" s="1"/>
  <c r="B1298" i="33"/>
  <c r="A19" i="31" s="1"/>
  <c r="B1312" i="33"/>
  <c r="A2" i="30" s="1"/>
  <c r="B1324" i="33"/>
  <c r="B1337" i="33"/>
  <c r="A53" i="30" s="1"/>
  <c r="B1351" i="33"/>
  <c r="A8" i="32" s="1"/>
  <c r="B1362" i="33"/>
  <c r="B19" i="32" s="1"/>
  <c r="B1376" i="33"/>
  <c r="B33" i="32" s="1"/>
  <c r="B1388" i="33"/>
  <c r="B1401" i="33"/>
  <c r="B63" i="32" s="1"/>
  <c r="B1415" i="33"/>
  <c r="B77" i="32" s="1"/>
  <c r="B1426" i="33"/>
  <c r="A88" i="32" s="1"/>
  <c r="B1440" i="33"/>
  <c r="B1452" i="33"/>
  <c r="N4" i="4" s="1"/>
  <c r="B1465" i="33"/>
  <c r="D5" i="6" s="1"/>
  <c r="B1479" i="33"/>
  <c r="B1490" i="33"/>
  <c r="B15" i="18" s="1"/>
  <c r="B1504" i="33"/>
  <c r="E13" i="18" s="1"/>
  <c r="B1516" i="33"/>
  <c r="B1529" i="33"/>
  <c r="B1543" i="33"/>
  <c r="B1555" i="33"/>
  <c r="B1569" i="33"/>
  <c r="A54" i="18" s="1"/>
  <c r="B1581" i="33"/>
  <c r="B1594" i="33"/>
  <c r="A1" i="19" s="1"/>
  <c r="B1608" i="33"/>
  <c r="B1621" i="33"/>
  <c r="B1635" i="33"/>
  <c r="E13" i="19" s="1"/>
  <c r="B1647" i="33"/>
  <c r="B1660" i="33"/>
  <c r="B1674" i="33"/>
  <c r="B1685" i="33"/>
  <c r="E22" i="20" s="1"/>
  <c r="B1699" i="33"/>
  <c r="E64" i="20" s="1"/>
  <c r="B1711" i="33"/>
  <c r="B1724" i="33"/>
  <c r="B1738" i="33"/>
  <c r="A232" i="20" s="1"/>
  <c r="B1749" i="33"/>
  <c r="B283" i="20" s="1"/>
  <c r="B1763" i="33"/>
  <c r="B1775" i="33"/>
  <c r="D322" i="20" s="1"/>
  <c r="B1788" i="33"/>
  <c r="B12" i="21" s="1"/>
  <c r="B1802" i="33"/>
  <c r="B1813" i="33"/>
  <c r="B50" i="17" s="1"/>
  <c r="B1827" i="33"/>
  <c r="B62" i="17" s="1"/>
  <c r="B1839" i="33"/>
  <c r="B71" i="17" s="1"/>
  <c r="B1852" i="33"/>
  <c r="B1866" i="33"/>
  <c r="B1877" i="33"/>
  <c r="B1891" i="33"/>
  <c r="B1903" i="33"/>
  <c r="B1916" i="33"/>
  <c r="A50" i="6" s="1"/>
  <c r="B1927" i="33"/>
  <c r="E122" i="23" s="1"/>
  <c r="B1935" i="33"/>
  <c r="B125" i="18" s="1"/>
  <c r="B1943" i="33"/>
  <c r="A23" i="29" s="1"/>
  <c r="B1951" i="33"/>
  <c r="D261" i="20" s="1"/>
  <c r="B1959" i="33"/>
  <c r="B1967" i="33"/>
  <c r="B1975" i="33"/>
  <c r="B53" i="6" s="1"/>
  <c r="B1983" i="33"/>
  <c r="D18" i="1" s="1"/>
  <c r="B1991" i="33"/>
  <c r="I87" i="8" s="1"/>
  <c r="B1999" i="33"/>
  <c r="G59" i="12" s="1"/>
  <c r="B7" i="33"/>
  <c r="A15" i="17" s="1"/>
  <c r="B130" i="33"/>
  <c r="B210" i="33"/>
  <c r="I62" i="8" s="1"/>
  <c r="B296" i="33"/>
  <c r="E50" i="23" s="1"/>
  <c r="B379" i="33"/>
  <c r="B463" i="33"/>
  <c r="D253" i="23" s="1"/>
  <c r="B539" i="33"/>
  <c r="G373" i="23" s="1"/>
  <c r="B608" i="33"/>
  <c r="B1" i="26" s="1"/>
  <c r="B673" i="33"/>
  <c r="E28" i="4" s="1"/>
  <c r="B726" i="33"/>
  <c r="B36" i="2" s="1"/>
  <c r="B777" i="33"/>
  <c r="B826" i="33"/>
  <c r="B876" i="33"/>
  <c r="E7" i="13" s="1"/>
  <c r="B916" i="33"/>
  <c r="D37" i="12" s="1"/>
  <c r="B943" i="33"/>
  <c r="B17" i="27" s="1"/>
  <c r="B968" i="33"/>
  <c r="A102" i="27" s="1"/>
  <c r="B993" i="33"/>
  <c r="AB5" i="30" s="1"/>
  <c r="B1018" i="33"/>
  <c r="B27" i="28" s="1"/>
  <c r="B1044" i="33"/>
  <c r="B59" i="28" s="1"/>
  <c r="B1071" i="33"/>
  <c r="B30" i="29" s="1"/>
  <c r="B1096" i="33"/>
  <c r="B59" i="29" s="1"/>
  <c r="B1121" i="33"/>
  <c r="B80" i="29" s="1"/>
  <c r="B1146" i="33"/>
  <c r="B109" i="29" s="1"/>
  <c r="B1172" i="33"/>
  <c r="A139" i="29" s="1"/>
  <c r="B1199" i="33"/>
  <c r="B1224" i="33"/>
  <c r="B172" i="29" s="1"/>
  <c r="B1249" i="33"/>
  <c r="B197" i="29" s="1"/>
  <c r="B1274" i="33"/>
  <c r="B222" i="29" s="1"/>
  <c r="B1300" i="33"/>
  <c r="A22" i="31" s="1"/>
  <c r="B1327" i="33"/>
  <c r="A24" i="30" s="1"/>
  <c r="B1352" i="33"/>
  <c r="B9" i="32" s="1"/>
  <c r="B1377" i="33"/>
  <c r="B34" i="32" s="1"/>
  <c r="B1402" i="33"/>
  <c r="B64" i="32" s="1"/>
  <c r="B1428" i="33"/>
  <c r="A90" i="32" s="1"/>
  <c r="B1455" i="33"/>
  <c r="A6" i="2" s="1"/>
  <c r="B1480" i="33"/>
  <c r="A5" i="18" s="1"/>
  <c r="B1505" i="33"/>
  <c r="B1530" i="33"/>
  <c r="B1557" i="33"/>
  <c r="B1584" i="33"/>
  <c r="B123" i="18" s="1"/>
  <c r="B1609" i="33"/>
  <c r="B1636" i="33"/>
  <c r="B1661" i="33"/>
  <c r="B1687" i="33"/>
  <c r="B1714" i="33"/>
  <c r="B1739" i="33"/>
  <c r="B233" i="20" s="1"/>
  <c r="B1764" i="33"/>
  <c r="E291" i="20" s="1"/>
  <c r="B1789" i="33"/>
  <c r="B13" i="21" s="1"/>
  <c r="B1815" i="33"/>
  <c r="B52" i="17" s="1"/>
  <c r="B1842" i="33"/>
  <c r="B73" i="17" s="1"/>
  <c r="B1867" i="33"/>
  <c r="B1892" i="33"/>
  <c r="B1917" i="33"/>
  <c r="B1936" i="33"/>
  <c r="B1952" i="33"/>
  <c r="B1968" i="33"/>
  <c r="B1984" i="33"/>
  <c r="D20" i="1" s="1"/>
  <c r="B2000" i="33"/>
  <c r="E233" i="20" s="1"/>
  <c r="B15" i="33"/>
  <c r="A22" i="17" s="1"/>
  <c r="B135" i="33"/>
  <c r="F50" i="8" s="1"/>
  <c r="B218" i="33"/>
  <c r="I72" i="8" s="1"/>
  <c r="B304" i="33"/>
  <c r="G67" i="23" s="1"/>
  <c r="B385" i="33"/>
  <c r="B464" i="33"/>
  <c r="B544" i="33"/>
  <c r="E379" i="23" s="1"/>
  <c r="B615" i="33"/>
  <c r="AJ50" i="26" s="1"/>
  <c r="B678" i="33"/>
  <c r="D35" i="4" s="1"/>
  <c r="B729" i="33"/>
  <c r="E36" i="2" s="1"/>
  <c r="B778" i="33"/>
  <c r="B34" i="6" s="1"/>
  <c r="B828" i="33"/>
  <c r="B881" i="33"/>
  <c r="A3" i="11" s="1"/>
  <c r="B919" i="33"/>
  <c r="G37" i="12" s="1"/>
  <c r="B944" i="33"/>
  <c r="B18" i="27" s="1"/>
  <c r="B969" i="33"/>
  <c r="A103" i="27" s="1"/>
  <c r="B994" i="33"/>
  <c r="AF5" i="30" s="1"/>
  <c r="B1020" i="33"/>
  <c r="A29" i="28" s="1"/>
  <c r="B1047" i="33"/>
  <c r="A63" i="28" s="1"/>
  <c r="B1072" i="33"/>
  <c r="B31" i="29" s="1"/>
  <c r="B1097" i="33"/>
  <c r="B60" i="29" s="1"/>
  <c r="B1122" i="33"/>
  <c r="B81" i="29" s="1"/>
  <c r="B1148" i="33"/>
  <c r="B1175" i="33"/>
  <c r="A143" i="29" s="1"/>
  <c r="B1200" i="33"/>
  <c r="B1225" i="33"/>
  <c r="B173" i="29" s="1"/>
  <c r="B1250" i="33"/>
  <c r="B198" i="29" s="1"/>
  <c r="B1276" i="33"/>
  <c r="B224" i="29" s="1"/>
  <c r="B1303" i="33"/>
  <c r="B25" i="31" s="1"/>
  <c r="B1328" i="33"/>
  <c r="B25" i="30" s="1"/>
  <c r="B1353" i="33"/>
  <c r="B10" i="32" s="1"/>
  <c r="B1378" i="33"/>
  <c r="B1404" i="33"/>
  <c r="B66" i="32" s="1"/>
  <c r="B1431" i="33"/>
  <c r="B94" i="32" s="1"/>
  <c r="B1456" i="33"/>
  <c r="J6" i="2" s="1"/>
  <c r="B1481" i="33"/>
  <c r="B6" i="18" s="1"/>
  <c r="B1506" i="33"/>
  <c r="E15" i="18" s="1"/>
  <c r="B1532" i="33"/>
  <c r="B1560" i="33"/>
  <c r="A31" i="18" s="1"/>
  <c r="B1585" i="33"/>
  <c r="B126" i="18" s="1"/>
  <c r="B1610" i="33"/>
  <c r="B13" i="19" s="1"/>
  <c r="B1637" i="33"/>
  <c r="E16" i="19" s="1"/>
  <c r="B1663" i="33"/>
  <c r="B1690" i="33"/>
  <c r="A63" i="20" s="1"/>
  <c r="B1715" i="33"/>
  <c r="B1740" i="33"/>
  <c r="B234" i="20" s="1"/>
  <c r="B1765" i="33"/>
  <c r="E304" i="20" s="1"/>
  <c r="B1791" i="33"/>
  <c r="B16" i="21" s="1"/>
  <c r="B1829" i="33"/>
  <c r="B64" i="17" s="1"/>
  <c r="B1855" i="33"/>
  <c r="B1893" i="33"/>
  <c r="B1919" i="33"/>
  <c r="B1937" i="33"/>
  <c r="B1961" i="33"/>
  <c r="E309" i="20" s="1"/>
  <c r="B1977" i="33"/>
  <c r="B23" i="33"/>
  <c r="A30" i="17" s="1"/>
  <c r="B183" i="33"/>
  <c r="I30" i="8" s="1"/>
  <c r="B307" i="33"/>
  <c r="D84" i="23" s="1"/>
  <c r="B432" i="33"/>
  <c r="G201" i="23" s="1"/>
  <c r="B551" i="33"/>
  <c r="G395" i="23" s="1"/>
  <c r="B650" i="33"/>
  <c r="C43" i="5" s="1"/>
  <c r="B730" i="33"/>
  <c r="F36" i="2" s="1"/>
  <c r="B780" i="33"/>
  <c r="B858" i="33"/>
  <c r="B906" i="33"/>
  <c r="G7" i="12" s="1"/>
  <c r="B945" i="33"/>
  <c r="A19" i="27" s="1"/>
  <c r="B970" i="33"/>
  <c r="A105" i="27" s="1"/>
  <c r="B1009" i="33"/>
  <c r="A16" i="28" s="1"/>
  <c r="B1034" i="33"/>
  <c r="A47" i="28" s="1"/>
  <c r="B1073" i="33"/>
  <c r="B32" i="29" s="1"/>
  <c r="B1112" i="33"/>
  <c r="B1137" i="33"/>
  <c r="B96" i="29" s="1"/>
  <c r="B1162" i="33"/>
  <c r="B129" i="29" s="1"/>
  <c r="B1201" i="33"/>
  <c r="B1226" i="33"/>
  <c r="B174" i="29" s="1"/>
  <c r="B1252" i="33"/>
  <c r="B200" i="29" s="1"/>
  <c r="B1304" i="33"/>
  <c r="B26" i="31" s="1"/>
  <c r="B1329" i="33"/>
  <c r="B26" i="30" s="1"/>
  <c r="B1368" i="33"/>
  <c r="B25" i="32" s="1"/>
  <c r="B1393" i="33"/>
  <c r="A51" i="32" s="1"/>
  <c r="B1432" i="33"/>
  <c r="B95" i="32" s="1"/>
  <c r="B1457" i="33"/>
  <c r="L6" i="2" s="1"/>
  <c r="B1496" i="33"/>
  <c r="D11" i="18" s="1"/>
  <c r="B1535" i="33"/>
  <c r="B1561" i="33"/>
  <c r="B1600" i="33"/>
  <c r="B1611" i="33"/>
  <c r="B1652" i="33"/>
  <c r="B12" i="20" s="1"/>
  <c r="B1691" i="33"/>
  <c r="B64" i="20" s="1"/>
  <c r="B1716" i="33"/>
  <c r="B1755" i="33"/>
  <c r="B304" i="20" s="1"/>
  <c r="B1794" i="33"/>
  <c r="B1819" i="33"/>
  <c r="B55" i="17" s="1"/>
  <c r="B1858" i="33"/>
  <c r="B1883" i="33"/>
  <c r="B1922" i="33"/>
  <c r="B1946" i="33"/>
  <c r="D45" i="20" s="1"/>
  <c r="B1970" i="33"/>
  <c r="E39" i="21" s="1"/>
  <c r="B1986" i="33"/>
  <c r="D25" i="1" s="1"/>
  <c r="B65" i="33"/>
  <c r="B82" i="17" s="1"/>
  <c r="B151" i="33"/>
  <c r="F69" i="8" s="1"/>
  <c r="B232" i="33"/>
  <c r="I7" i="23" s="1"/>
  <c r="B311" i="33"/>
  <c r="H84" i="23" s="1"/>
  <c r="B391" i="33"/>
  <c r="H158" i="23" s="1"/>
  <c r="B474" i="33"/>
  <c r="B557" i="33"/>
  <c r="H400" i="23" s="1"/>
  <c r="B625" i="33"/>
  <c r="AH138" i="26" s="1"/>
  <c r="B682" i="33"/>
  <c r="B42" i="4" s="1"/>
  <c r="B785" i="33"/>
  <c r="B838" i="33"/>
  <c r="B889" i="33"/>
  <c r="Q6" i="11" s="1"/>
  <c r="B935" i="33"/>
  <c r="A9" i="27" s="1"/>
  <c r="B960" i="33"/>
  <c r="B985" i="33"/>
  <c r="B1024" i="33"/>
  <c r="A35" i="28" s="1"/>
  <c r="B1049" i="33"/>
  <c r="A66" i="28" s="1"/>
  <c r="B1088" i="33"/>
  <c r="B51" i="29" s="1"/>
  <c r="B1113" i="33"/>
  <c r="B1152" i="33"/>
  <c r="B119" i="29" s="1"/>
  <c r="B1177" i="33"/>
  <c r="B145" i="29" s="1"/>
  <c r="B1202" i="33"/>
  <c r="B1241" i="33"/>
  <c r="B189" i="29" s="1"/>
  <c r="B1266" i="33"/>
  <c r="B214" i="29" s="1"/>
  <c r="B1305" i="33"/>
  <c r="B27" i="31" s="1"/>
  <c r="B1330" i="33"/>
  <c r="B27" i="30" s="1"/>
  <c r="B1369" i="33"/>
  <c r="B26" i="32" s="1"/>
  <c r="B1408" i="33"/>
  <c r="B70" i="32" s="1"/>
  <c r="B1433" i="33"/>
  <c r="A96" i="32" s="1"/>
  <c r="B1472" i="33"/>
  <c r="K5" i="6" s="1"/>
  <c r="B1511" i="33"/>
  <c r="B1549" i="33"/>
  <c r="B1576" i="33"/>
  <c r="E55" i="18" s="1"/>
  <c r="B1613" i="33"/>
  <c r="B16" i="19" s="1"/>
  <c r="B1642" i="33"/>
  <c r="A1" i="20" s="1"/>
  <c r="B1679" i="33"/>
  <c r="B1717" i="33"/>
  <c r="B1743" i="33"/>
  <c r="B235" i="20" s="1"/>
  <c r="B1781" i="33"/>
  <c r="E327" i="20" s="1"/>
  <c r="B1820" i="33"/>
  <c r="B56" i="17" s="1"/>
  <c r="B1845" i="33"/>
  <c r="A76" i="17" s="1"/>
  <c r="B1871" i="33"/>
  <c r="B1909" i="33"/>
  <c r="B1939" i="33"/>
  <c r="B1963" i="33"/>
  <c r="E183" i="19" s="1"/>
  <c r="B1987" i="33"/>
  <c r="K4" i="5" s="1"/>
  <c r="B45" i="19"/>
  <c r="B82" i="29"/>
  <c r="E67" i="23"/>
  <c r="A10" i="29"/>
  <c r="B110" i="27"/>
  <c r="A1023" i="33"/>
  <c r="C7" i="27"/>
  <c r="F64" i="8"/>
  <c r="I43" i="8"/>
  <c r="A19" i="17"/>
  <c r="I53" i="8"/>
  <c r="I12" i="23"/>
  <c r="B26" i="17"/>
  <c r="E201" i="23"/>
  <c r="B27" i="17"/>
  <c r="F10" i="23"/>
  <c r="A84" i="17"/>
  <c r="I37" i="8"/>
  <c r="A20" i="17"/>
  <c r="B11" i="1"/>
  <c r="I56" i="8"/>
  <c r="D395" i="23"/>
  <c r="B25" i="6"/>
  <c r="B18" i="17"/>
  <c r="A7" i="6"/>
  <c r="D7" i="13"/>
  <c r="E50" i="12"/>
  <c r="E14" i="23"/>
  <c r="G159" i="23"/>
  <c r="D195" i="23"/>
  <c r="D276" i="23"/>
  <c r="H104" i="23"/>
  <c r="Q171" i="26"/>
  <c r="C36" i="2"/>
  <c r="B10" i="1"/>
  <c r="F56" i="8"/>
  <c r="I55" i="8"/>
  <c r="I142" i="23"/>
  <c r="D36" i="2"/>
  <c r="B16" i="6"/>
  <c r="H159" i="23"/>
  <c r="H236" i="23"/>
  <c r="I343" i="23"/>
  <c r="B2" i="25"/>
  <c r="C6" i="28"/>
  <c r="D13" i="1"/>
  <c r="D37" i="11"/>
  <c r="A230" i="29"/>
  <c r="I6" i="11"/>
  <c r="I4" i="7"/>
  <c r="A35" i="17"/>
  <c r="E137" i="23"/>
  <c r="B7" i="12"/>
  <c r="C28" i="4"/>
  <c r="I28" i="3"/>
  <c r="B29" i="6"/>
  <c r="G10" i="23"/>
  <c r="F34" i="3"/>
  <c r="A19" i="33"/>
  <c r="A59" i="33"/>
  <c r="A10" i="33"/>
  <c r="A18" i="33"/>
  <c r="A26" i="33"/>
  <c r="A34" i="33"/>
  <c r="A42" i="33"/>
  <c r="A50" i="33"/>
  <c r="A58" i="33"/>
  <c r="A66" i="33"/>
  <c r="A74" i="33"/>
  <c r="A82" i="33"/>
  <c r="A90" i="33"/>
  <c r="A98" i="33"/>
  <c r="A106" i="33"/>
  <c r="A114" i="33"/>
  <c r="A122" i="33"/>
  <c r="A130" i="33"/>
  <c r="A138" i="33"/>
  <c r="A146" i="33"/>
  <c r="A154" i="33"/>
  <c r="A162" i="33"/>
  <c r="A170" i="33"/>
  <c r="A178" i="33"/>
  <c r="A186" i="33"/>
  <c r="A194" i="33"/>
  <c r="A202" i="33"/>
  <c r="A210" i="33"/>
  <c r="A218" i="33"/>
  <c r="A226" i="33"/>
  <c r="A234" i="33"/>
  <c r="A242" i="33"/>
  <c r="A250" i="33"/>
  <c r="A258" i="33"/>
  <c r="A266" i="33"/>
  <c r="A274" i="33"/>
  <c r="A282" i="33"/>
  <c r="A290" i="33"/>
  <c r="A298" i="33"/>
  <c r="A306" i="33"/>
  <c r="A314" i="33"/>
  <c r="A322" i="33"/>
  <c r="A330" i="33"/>
  <c r="A338" i="33"/>
  <c r="A346" i="33"/>
  <c r="A354" i="33"/>
  <c r="A362" i="33"/>
  <c r="A370" i="33"/>
  <c r="A378" i="33"/>
  <c r="A386" i="33"/>
  <c r="A394" i="33"/>
  <c r="A402" i="33"/>
  <c r="A410" i="33"/>
  <c r="A418" i="33"/>
  <c r="A426" i="33"/>
  <c r="A434" i="33"/>
  <c r="A442" i="33"/>
  <c r="A450" i="33"/>
  <c r="A458" i="33"/>
  <c r="A466" i="33"/>
  <c r="A474" i="33"/>
  <c r="A482" i="33"/>
  <c r="A490" i="33"/>
  <c r="A498" i="33"/>
  <c r="A506" i="33"/>
  <c r="A514" i="33"/>
  <c r="A522" i="33"/>
  <c r="A530" i="33"/>
  <c r="A538" i="33"/>
  <c r="A546" i="33"/>
  <c r="A554" i="33"/>
  <c r="A562" i="33"/>
  <c r="A570" i="33"/>
  <c r="A578" i="33"/>
  <c r="A586" i="33"/>
  <c r="A594" i="33"/>
  <c r="A602" i="33"/>
  <c r="A611" i="33"/>
  <c r="A620" i="33"/>
  <c r="A630" i="33"/>
  <c r="A639" i="33"/>
  <c r="A648" i="33"/>
  <c r="A657" i="33"/>
  <c r="A666" i="33"/>
  <c r="A675" i="33"/>
  <c r="A684" i="33"/>
  <c r="A694" i="33"/>
  <c r="A703" i="33"/>
  <c r="A712" i="33"/>
  <c r="A721" i="33"/>
  <c r="A730" i="33"/>
  <c r="A742" i="33"/>
  <c r="A752" i="33"/>
  <c r="A762" i="33"/>
  <c r="A776" i="33"/>
  <c r="A790" i="33"/>
  <c r="A801" i="33"/>
  <c r="A815" i="33"/>
  <c r="A826" i="33"/>
  <c r="A840" i="33"/>
  <c r="A854" i="33"/>
  <c r="A865" i="33"/>
  <c r="A879" i="33"/>
  <c r="A890" i="33"/>
  <c r="A906" i="33"/>
  <c r="A922" i="33"/>
  <c r="A938" i="33"/>
  <c r="A954" i="33"/>
  <c r="A970" i="33"/>
  <c r="A986" i="33"/>
  <c r="A1015" i="33"/>
  <c r="A11" i="33"/>
  <c r="A51" i="33"/>
  <c r="A107" i="33"/>
  <c r="A139" i="33"/>
  <c r="A147" i="33"/>
  <c r="A155" i="33"/>
  <c r="A163" i="33"/>
  <c r="A171" i="33"/>
  <c r="A179" i="33"/>
  <c r="A187" i="33"/>
  <c r="A195" i="33"/>
  <c r="A203" i="33"/>
  <c r="A211" i="33"/>
  <c r="A219" i="33"/>
  <c r="A227" i="33"/>
  <c r="A235" i="33"/>
  <c r="A243" i="33"/>
  <c r="A251" i="33"/>
  <c r="A259" i="33"/>
  <c r="A267" i="33"/>
  <c r="A275" i="33"/>
  <c r="A283" i="33"/>
  <c r="A291" i="33"/>
  <c r="A299" i="33"/>
  <c r="A307" i="33"/>
  <c r="A315" i="33"/>
  <c r="A323" i="33"/>
  <c r="A331" i="33"/>
  <c r="A339" i="33"/>
  <c r="A347" i="33"/>
  <c r="A355" i="33"/>
  <c r="A363" i="33"/>
  <c r="A371" i="33"/>
  <c r="A379" i="33"/>
  <c r="A387" i="33"/>
  <c r="A395" i="33"/>
  <c r="A403" i="33"/>
  <c r="A411" i="33"/>
  <c r="A419" i="33"/>
  <c r="A427" i="33"/>
  <c r="A435" i="33"/>
  <c r="A443" i="33"/>
  <c r="A451" i="33"/>
  <c r="A459" i="33"/>
  <c r="A467" i="33"/>
  <c r="A475" i="33"/>
  <c r="A483" i="33"/>
  <c r="A491" i="33"/>
  <c r="A499" i="33"/>
  <c r="A507" i="33"/>
  <c r="A515" i="33"/>
  <c r="A523" i="33"/>
  <c r="A531" i="33"/>
  <c r="A539" i="33"/>
  <c r="A547" i="33"/>
  <c r="A555" i="33"/>
  <c r="A563" i="33"/>
  <c r="A571" i="33"/>
  <c r="A579" i="33"/>
  <c r="A587" i="33"/>
  <c r="A595" i="33"/>
  <c r="A603" i="33"/>
  <c r="A612" i="33"/>
  <c r="A622" i="33"/>
  <c r="A631" i="33"/>
  <c r="A640" i="33"/>
  <c r="A649" i="33"/>
  <c r="A658" i="33"/>
  <c r="A667" i="33"/>
  <c r="A676" i="33"/>
  <c r="A686" i="33"/>
  <c r="A695" i="33"/>
  <c r="A704" i="33"/>
  <c r="A713" i="33"/>
  <c r="A722" i="33"/>
  <c r="A731" i="33"/>
  <c r="A743" i="33"/>
  <c r="A753" i="33"/>
  <c r="A766" i="33"/>
  <c r="A777" i="33"/>
  <c r="A791" i="33"/>
  <c r="A802" i="33"/>
  <c r="A816" i="33"/>
  <c r="A830" i="33"/>
  <c r="A841" i="33"/>
  <c r="A855" i="33"/>
  <c r="A866" i="33"/>
  <c r="A880" i="33"/>
  <c r="A895" i="33"/>
  <c r="A911" i="33"/>
  <c r="A927" i="33"/>
  <c r="A943" i="33"/>
  <c r="A959" i="33"/>
  <c r="A975" i="33"/>
  <c r="A991" i="33"/>
  <c r="A1016" i="33"/>
  <c r="A83" i="33"/>
  <c r="A4" i="33"/>
  <c r="A36" i="33"/>
  <c r="A44" i="33"/>
  <c r="A52" i="33"/>
  <c r="A60" i="33"/>
  <c r="A68" i="33"/>
  <c r="A76" i="33"/>
  <c r="A84" i="33"/>
  <c r="A92" i="33"/>
  <c r="A100" i="33"/>
  <c r="A108" i="33"/>
  <c r="A116" i="33"/>
  <c r="A124" i="33"/>
  <c r="A132" i="33"/>
  <c r="A140" i="33"/>
  <c r="A148" i="33"/>
  <c r="A156" i="33"/>
  <c r="A164" i="33"/>
  <c r="A172" i="33"/>
  <c r="A180" i="33"/>
  <c r="A188" i="33"/>
  <c r="A196" i="33"/>
  <c r="A204" i="33"/>
  <c r="A212" i="33"/>
  <c r="A220" i="33"/>
  <c r="A228" i="33"/>
  <c r="A236" i="33"/>
  <c r="A244" i="33"/>
  <c r="A252" i="33"/>
  <c r="A260" i="33"/>
  <c r="A268" i="33"/>
  <c r="A276" i="33"/>
  <c r="A284" i="33"/>
  <c r="A292" i="33"/>
  <c r="A300" i="33"/>
  <c r="A308" i="33"/>
  <c r="A316" i="33"/>
  <c r="A324" i="33"/>
  <c r="A332" i="33"/>
  <c r="A340" i="33"/>
  <c r="A348" i="33"/>
  <c r="A356" i="33"/>
  <c r="A364" i="33"/>
  <c r="A372" i="33"/>
  <c r="A380" i="33"/>
  <c r="A388" i="33"/>
  <c r="A396" i="33"/>
  <c r="A404" i="33"/>
  <c r="A412" i="33"/>
  <c r="A420" i="33"/>
  <c r="A428" i="33"/>
  <c r="A436" i="33"/>
  <c r="A444" i="33"/>
  <c r="A452" i="33"/>
  <c r="A460" i="33"/>
  <c r="A468" i="33"/>
  <c r="A476" i="33"/>
  <c r="A484" i="33"/>
  <c r="A492" i="33"/>
  <c r="A500" i="33"/>
  <c r="A508" i="33"/>
  <c r="A516" i="33"/>
  <c r="A524" i="33"/>
  <c r="A532" i="33"/>
  <c r="A540" i="33"/>
  <c r="A548" i="33"/>
  <c r="A556" i="33"/>
  <c r="A564" i="33"/>
  <c r="A572" i="33"/>
  <c r="A580" i="33"/>
  <c r="A588" i="33"/>
  <c r="A596" i="33"/>
  <c r="A604" i="33"/>
  <c r="A614" i="33"/>
  <c r="A623" i="33"/>
  <c r="A632" i="33"/>
  <c r="A641" i="33"/>
  <c r="A650" i="33"/>
  <c r="A659" i="33"/>
  <c r="A668" i="33"/>
  <c r="A678" i="33"/>
  <c r="A687" i="33"/>
  <c r="A696" i="33"/>
  <c r="A705" i="33"/>
  <c r="A714" i="33"/>
  <c r="A723" i="33"/>
  <c r="A734" i="33"/>
  <c r="A744" i="33"/>
  <c r="A754" i="33"/>
  <c r="A767" i="33"/>
  <c r="A778" i="33"/>
  <c r="A792" i="33"/>
  <c r="A806" i="33"/>
  <c r="A817" i="33"/>
  <c r="A831" i="33"/>
  <c r="A842" i="33"/>
  <c r="A856" i="33"/>
  <c r="A870" i="33"/>
  <c r="A881" i="33"/>
  <c r="A896" i="33"/>
  <c r="A912" i="33"/>
  <c r="A928" i="33"/>
  <c r="A944" i="33"/>
  <c r="A960" i="33"/>
  <c r="A976" i="33"/>
  <c r="A992" i="33"/>
  <c r="A40" i="17"/>
  <c r="A26" i="17"/>
  <c r="A27" i="17"/>
  <c r="A1997" i="33"/>
  <c r="A1989" i="33"/>
  <c r="A1981" i="33"/>
  <c r="A1973" i="33"/>
  <c r="A1965" i="33"/>
  <c r="A1995" i="33"/>
  <c r="A1987" i="33"/>
  <c r="A1979" i="33"/>
  <c r="A1971" i="33"/>
  <c r="A1998" i="33"/>
  <c r="A1986" i="33"/>
  <c r="A1976" i="33"/>
  <c r="A1966" i="33"/>
  <c r="A1957" i="33"/>
  <c r="A1949" i="33"/>
  <c r="A1941" i="33"/>
  <c r="A1933" i="33"/>
  <c r="A1925" i="33"/>
  <c r="A1917" i="33"/>
  <c r="A1909" i="33"/>
  <c r="A1901" i="33"/>
  <c r="A1893" i="33"/>
  <c r="A1885" i="33"/>
  <c r="A1877" i="33"/>
  <c r="A1869" i="33"/>
  <c r="A1861" i="33"/>
  <c r="A1853" i="33"/>
  <c r="A1845" i="33"/>
  <c r="A1837" i="33"/>
  <c r="A1829" i="33"/>
  <c r="A1821" i="33"/>
  <c r="A1813" i="33"/>
  <c r="A1805" i="33"/>
  <c r="A1797" i="33"/>
  <c r="A1789" i="33"/>
  <c r="A1781" i="33"/>
  <c r="A1773" i="33"/>
  <c r="A1765" i="33"/>
  <c r="A1757" i="33"/>
  <c r="A1749" i="33"/>
  <c r="A1741" i="33"/>
  <c r="A1733" i="33"/>
  <c r="A1725" i="33"/>
  <c r="A1717" i="33"/>
  <c r="A1709" i="33"/>
  <c r="A1701" i="33"/>
  <c r="A1693" i="33"/>
  <c r="A1685" i="33"/>
  <c r="A1677" i="33"/>
  <c r="A1669" i="33"/>
  <c r="A1661" i="33"/>
  <c r="A1653" i="33"/>
  <c r="A1645" i="33"/>
  <c r="A1637" i="33"/>
  <c r="A1629" i="33"/>
  <c r="A1621" i="33"/>
  <c r="A1613" i="33"/>
  <c r="A1605" i="33"/>
  <c r="A1597" i="33"/>
  <c r="A1589" i="33"/>
  <c r="A1581" i="33"/>
  <c r="A1573" i="33"/>
  <c r="A1565" i="33"/>
  <c r="A1557" i="33"/>
  <c r="A1549" i="33"/>
  <c r="A1541" i="33"/>
  <c r="A1533" i="33"/>
  <c r="A1525" i="33"/>
  <c r="A1517" i="33"/>
  <c r="A1509" i="33"/>
  <c r="A1501" i="33"/>
  <c r="A1493" i="33"/>
  <c r="A1485" i="33"/>
  <c r="A1477" i="33"/>
  <c r="A1469" i="33"/>
  <c r="A1461" i="33"/>
  <c r="A1453" i="33"/>
  <c r="A1445" i="33"/>
  <c r="A1437" i="33"/>
  <c r="A1429" i="33"/>
  <c r="A1421" i="33"/>
  <c r="A1413" i="33"/>
  <c r="A1405" i="33"/>
  <c r="A1397" i="33"/>
  <c r="A1389" i="33"/>
  <c r="A1381" i="33"/>
  <c r="A1373" i="33"/>
  <c r="A1365" i="33"/>
  <c r="A1357" i="33"/>
  <c r="A1349" i="33"/>
  <c r="A1341" i="33"/>
  <c r="A1333" i="33"/>
  <c r="A1325" i="33"/>
  <c r="A1317" i="33"/>
  <c r="A1309" i="33"/>
  <c r="A1301" i="33"/>
  <c r="A1293" i="33"/>
  <c r="A1285" i="33"/>
  <c r="A1277" i="33"/>
  <c r="A1269" i="33"/>
  <c r="A1261" i="33"/>
  <c r="A1253" i="33"/>
  <c r="A1245" i="33"/>
  <c r="A1237" i="33"/>
  <c r="A1229" i="33"/>
  <c r="A1221" i="33"/>
  <c r="A1213" i="33"/>
  <c r="A1205" i="33"/>
  <c r="A1197" i="33"/>
  <c r="A1189" i="33"/>
  <c r="A1181" i="33"/>
  <c r="A1173" i="33"/>
  <c r="A1165" i="33"/>
  <c r="A1157" i="33"/>
  <c r="A1149" i="33"/>
  <c r="A1141" i="33"/>
  <c r="A1133" i="33"/>
  <c r="A1125" i="33"/>
  <c r="A1117" i="33"/>
  <c r="A1109" i="33"/>
  <c r="A1101" i="33"/>
  <c r="A1093" i="33"/>
  <c r="A1085" i="33"/>
  <c r="A1077" i="33"/>
  <c r="A1069" i="33"/>
  <c r="A1061" i="33"/>
  <c r="A1053" i="33"/>
  <c r="A1045" i="33"/>
  <c r="A1037" i="33"/>
  <c r="A1029" i="33"/>
  <c r="A1021" i="33"/>
  <c r="A1013" i="33"/>
  <c r="A1005" i="33"/>
  <c r="A997" i="33"/>
  <c r="A989" i="33"/>
  <c r="A981" i="33"/>
  <c r="A973" i="33"/>
  <c r="A965" i="33"/>
  <c r="A957" i="33"/>
  <c r="A949" i="33"/>
  <c r="A941" i="33"/>
  <c r="A933" i="33"/>
  <c r="A925" i="33"/>
  <c r="A917" i="33"/>
  <c r="A909" i="33"/>
  <c r="A901" i="33"/>
  <c r="A893" i="33"/>
  <c r="A885" i="33"/>
  <c r="A877" i="33"/>
  <c r="A869" i="33"/>
  <c r="A861" i="33"/>
  <c r="A853" i="33"/>
  <c r="A845" i="33"/>
  <c r="A837" i="33"/>
  <c r="A829" i="33"/>
  <c r="A821" i="33"/>
  <c r="A813" i="33"/>
  <c r="A805" i="33"/>
  <c r="A797" i="33"/>
  <c r="A789" i="33"/>
  <c r="A781" i="33"/>
  <c r="A773" i="33"/>
  <c r="A765" i="33"/>
  <c r="A757" i="33"/>
  <c r="A749" i="33"/>
  <c r="A741" i="33"/>
  <c r="A733" i="33"/>
  <c r="A725" i="33"/>
  <c r="A717" i="33"/>
  <c r="A709" i="33"/>
  <c r="A701" i="33"/>
  <c r="A693" i="33"/>
  <c r="A685" i="33"/>
  <c r="A677" i="33"/>
  <c r="A669" i="33"/>
  <c r="A661" i="33"/>
  <c r="A653" i="33"/>
  <c r="A645" i="33"/>
  <c r="A637" i="33"/>
  <c r="A629" i="33"/>
  <c r="A621" i="33"/>
  <c r="A613" i="33"/>
  <c r="A605" i="33"/>
  <c r="A1996" i="33"/>
  <c r="A1985" i="33"/>
  <c r="A1975" i="33"/>
  <c r="A1964" i="33"/>
  <c r="A1956" i="33"/>
  <c r="A1948" i="33"/>
  <c r="A1940" i="33"/>
  <c r="A1932" i="33"/>
  <c r="A1924" i="33"/>
  <c r="A1916" i="33"/>
  <c r="A1908" i="33"/>
  <c r="A1900" i="33"/>
  <c r="A1892" i="33"/>
  <c r="A1884" i="33"/>
  <c r="A1876" i="33"/>
  <c r="A1868" i="33"/>
  <c r="A1860" i="33"/>
  <c r="A1852" i="33"/>
  <c r="A1844" i="33"/>
  <c r="A1836" i="33"/>
  <c r="A1828" i="33"/>
  <c r="A1820" i="33"/>
  <c r="A1812" i="33"/>
  <c r="A1804" i="33"/>
  <c r="A1796" i="33"/>
  <c r="A1788" i="33"/>
  <c r="A1780" i="33"/>
  <c r="A1772" i="33"/>
  <c r="A1764" i="33"/>
  <c r="A1756" i="33"/>
  <c r="A1748" i="33"/>
  <c r="A1740" i="33"/>
  <c r="A1732" i="33"/>
  <c r="A1724" i="33"/>
  <c r="A1716" i="33"/>
  <c r="A1708" i="33"/>
  <c r="A1700" i="33"/>
  <c r="A1692" i="33"/>
  <c r="A1684" i="33"/>
  <c r="A1676" i="33"/>
  <c r="A1668" i="33"/>
  <c r="A1660" i="33"/>
  <c r="A1652" i="33"/>
  <c r="A1644" i="33"/>
  <c r="A1636" i="33"/>
  <c r="A1628" i="33"/>
  <c r="A1620" i="33"/>
  <c r="A1612" i="33"/>
  <c r="A1604" i="33"/>
  <c r="A1596" i="33"/>
  <c r="A1588" i="33"/>
  <c r="A1580" i="33"/>
  <c r="A1572" i="33"/>
  <c r="A1564" i="33"/>
  <c r="A1556" i="33"/>
  <c r="A1548" i="33"/>
  <c r="A1540" i="33"/>
  <c r="A1532" i="33"/>
  <c r="A1524" i="33"/>
  <c r="A1516" i="33"/>
  <c r="A1508" i="33"/>
  <c r="A1500" i="33"/>
  <c r="A1492" i="33"/>
  <c r="A1484" i="33"/>
  <c r="A1476" i="33"/>
  <c r="A1468" i="33"/>
  <c r="A1460" i="33"/>
  <c r="A1452" i="33"/>
  <c r="A1444" i="33"/>
  <c r="A1436" i="33"/>
  <c r="A1428" i="33"/>
  <c r="A1420" i="33"/>
  <c r="A1412" i="33"/>
  <c r="A1404" i="33"/>
  <c r="A1396" i="33"/>
  <c r="A1388" i="33"/>
  <c r="A1380" i="33"/>
  <c r="A1372" i="33"/>
  <c r="A1364" i="33"/>
  <c r="A1356" i="33"/>
  <c r="A1348" i="33"/>
  <c r="A1340" i="33"/>
  <c r="A1332" i="33"/>
  <c r="A1324" i="33"/>
  <c r="A1316" i="33"/>
  <c r="A1308" i="33"/>
  <c r="A1300" i="33"/>
  <c r="A1292" i="33"/>
  <c r="A1284" i="33"/>
  <c r="A1276" i="33"/>
  <c r="A1268" i="33"/>
  <c r="A1260" i="33"/>
  <c r="A1252" i="33"/>
  <c r="A1244" i="33"/>
  <c r="A1236" i="33"/>
  <c r="A1228" i="33"/>
  <c r="A1220" i="33"/>
  <c r="A1212" i="33"/>
  <c r="A1204" i="33"/>
  <c r="A1196" i="33"/>
  <c r="A1188" i="33"/>
  <c r="A1180" i="33"/>
  <c r="A1172" i="33"/>
  <c r="A1164" i="33"/>
  <c r="A1156" i="33"/>
  <c r="A1148" i="33"/>
  <c r="A1140" i="33"/>
  <c r="A1132" i="33"/>
  <c r="A1124" i="33"/>
  <c r="A1116" i="33"/>
  <c r="A1108" i="33"/>
  <c r="A1100" i="33"/>
  <c r="A1092" i="33"/>
  <c r="A1084" i="33"/>
  <c r="A1076" i="33"/>
  <c r="A1068" i="33"/>
  <c r="A1060" i="33"/>
  <c r="A1052" i="33"/>
  <c r="A1044" i="33"/>
  <c r="A1036" i="33"/>
  <c r="A1028" i="33"/>
  <c r="A1020" i="33"/>
  <c r="A1012" i="33"/>
  <c r="A1004" i="33"/>
  <c r="A996" i="33"/>
  <c r="A988" i="33"/>
  <c r="A980" i="33"/>
  <c r="A972" i="33"/>
  <c r="A964" i="33"/>
  <c r="A956" i="33"/>
  <c r="A948" i="33"/>
  <c r="A940" i="33"/>
  <c r="A932" i="33"/>
  <c r="A924" i="33"/>
  <c r="A916" i="33"/>
  <c r="A908" i="33"/>
  <c r="A900" i="33"/>
  <c r="A892" i="33"/>
  <c r="A884" i="33"/>
  <c r="A876" i="33"/>
  <c r="A868" i="33"/>
  <c r="A860" i="33"/>
  <c r="A852" i="33"/>
  <c r="A844" i="33"/>
  <c r="A836" i="33"/>
  <c r="A828" i="33"/>
  <c r="A820" i="33"/>
  <c r="A812" i="33"/>
  <c r="A804" i="33"/>
  <c r="A796" i="33"/>
  <c r="A788" i="33"/>
  <c r="A780" i="33"/>
  <c r="A772" i="33"/>
  <c r="A764" i="33"/>
  <c r="A756" i="33"/>
  <c r="A748" i="33"/>
  <c r="A740" i="33"/>
  <c r="A732" i="33"/>
  <c r="A1994" i="33"/>
  <c r="A1984" i="33"/>
  <c r="A1974" i="33"/>
  <c r="A1963" i="33"/>
  <c r="A1955" i="33"/>
  <c r="A1947" i="33"/>
  <c r="A1939" i="33"/>
  <c r="A1931" i="33"/>
  <c r="A1923" i="33"/>
  <c r="A1915" i="33"/>
  <c r="A1907" i="33"/>
  <c r="A1899" i="33"/>
  <c r="A1891" i="33"/>
  <c r="A1883" i="33"/>
  <c r="A1875" i="33"/>
  <c r="A1867" i="33"/>
  <c r="A1859" i="33"/>
  <c r="A1851" i="33"/>
  <c r="A1843" i="33"/>
  <c r="A1835" i="33"/>
  <c r="A1827" i="33"/>
  <c r="A1819" i="33"/>
  <c r="A1811" i="33"/>
  <c r="A1803" i="33"/>
  <c r="A1795" i="33"/>
  <c r="A1787" i="33"/>
  <c r="A1779" i="33"/>
  <c r="A1771" i="33"/>
  <c r="A1763" i="33"/>
  <c r="A1755" i="33"/>
  <c r="A1747" i="33"/>
  <c r="A1739" i="33"/>
  <c r="A1731" i="33"/>
  <c r="A1723" i="33"/>
  <c r="A1715" i="33"/>
  <c r="A1707" i="33"/>
  <c r="A1699" i="33"/>
  <c r="A1691" i="33"/>
  <c r="A1683" i="33"/>
  <c r="A1675" i="33"/>
  <c r="A1667" i="33"/>
  <c r="A1659" i="33"/>
  <c r="A1651" i="33"/>
  <c r="A1643" i="33"/>
  <c r="A1635" i="33"/>
  <c r="A1627" i="33"/>
  <c r="A1619" i="33"/>
  <c r="A1611" i="33"/>
  <c r="A1603" i="33"/>
  <c r="A1595" i="33"/>
  <c r="A1587" i="33"/>
  <c r="A1579" i="33"/>
  <c r="A1571" i="33"/>
  <c r="A1563" i="33"/>
  <c r="A1555" i="33"/>
  <c r="A1547" i="33"/>
  <c r="A1539" i="33"/>
  <c r="A1531" i="33"/>
  <c r="A1523" i="33"/>
  <c r="A1515" i="33"/>
  <c r="A1507" i="33"/>
  <c r="A1499" i="33"/>
  <c r="A1491" i="33"/>
  <c r="A1483" i="33"/>
  <c r="A1475" i="33"/>
  <c r="A1467" i="33"/>
  <c r="A1459" i="33"/>
  <c r="A1451" i="33"/>
  <c r="A1443" i="33"/>
  <c r="A1435" i="33"/>
  <c r="A1427" i="33"/>
  <c r="A1419" i="33"/>
  <c r="A1411" i="33"/>
  <c r="A1403" i="33"/>
  <c r="A1395" i="33"/>
  <c r="A1387" i="33"/>
  <c r="A1379" i="33"/>
  <c r="A1371" i="33"/>
  <c r="A1363" i="33"/>
  <c r="A1355" i="33"/>
  <c r="A1347" i="33"/>
  <c r="A1339" i="33"/>
  <c r="A1331" i="33"/>
  <c r="A1323" i="33"/>
  <c r="A1315" i="33"/>
  <c r="A1307" i="33"/>
  <c r="A1299" i="33"/>
  <c r="A1291" i="33"/>
  <c r="A1283" i="33"/>
  <c r="A1275" i="33"/>
  <c r="A1267" i="33"/>
  <c r="A1259" i="33"/>
  <c r="A1251" i="33"/>
  <c r="A1243" i="33"/>
  <c r="A1235" i="33"/>
  <c r="A1227" i="33"/>
  <c r="A1219" i="33"/>
  <c r="A1211" i="33"/>
  <c r="A1203" i="33"/>
  <c r="A1195" i="33"/>
  <c r="A1187" i="33"/>
  <c r="A1179" i="33"/>
  <c r="A1171" i="33"/>
  <c r="A1163" i="33"/>
  <c r="A1155" i="33"/>
  <c r="A1147" i="33"/>
  <c r="A1139" i="33"/>
  <c r="A1131" i="33"/>
  <c r="A1123" i="33"/>
  <c r="A1115" i="33"/>
  <c r="A1107" i="33"/>
  <c r="A1099" i="33"/>
  <c r="A1091" i="33"/>
  <c r="A1083" i="33"/>
  <c r="A1075" i="33"/>
  <c r="A1067" i="33"/>
  <c r="A1059" i="33"/>
  <c r="A1051" i="33"/>
  <c r="A1043" i="33"/>
  <c r="A1035" i="33"/>
  <c r="A1027" i="33"/>
  <c r="A1019" i="33"/>
  <c r="A1011" i="33"/>
  <c r="A1003" i="33"/>
  <c r="A995" i="33"/>
  <c r="A987" i="33"/>
  <c r="A979" i="33"/>
  <c r="A971" i="33"/>
  <c r="A963" i="33"/>
  <c r="A955" i="33"/>
  <c r="A947" i="33"/>
  <c r="A939" i="33"/>
  <c r="A931" i="33"/>
  <c r="A923" i="33"/>
  <c r="A915" i="33"/>
  <c r="A907" i="33"/>
  <c r="A899" i="33"/>
  <c r="A891" i="33"/>
  <c r="A883" i="33"/>
  <c r="A875" i="33"/>
  <c r="A867" i="33"/>
  <c r="A859" i="33"/>
  <c r="A851" i="33"/>
  <c r="A843" i="33"/>
  <c r="A835" i="33"/>
  <c r="A827" i="33"/>
  <c r="A819" i="33"/>
  <c r="A811" i="33"/>
  <c r="A803" i="33"/>
  <c r="A795" i="33"/>
  <c r="A787" i="33"/>
  <c r="A779" i="33"/>
  <c r="A771" i="33"/>
  <c r="A763" i="33"/>
  <c r="A1993" i="33"/>
  <c r="A1983" i="33"/>
  <c r="A1972" i="33"/>
  <c r="A1962" i="33"/>
  <c r="A1954" i="33"/>
  <c r="A1946" i="33"/>
  <c r="A1938" i="33"/>
  <c r="A1930" i="33"/>
  <c r="A1922" i="33"/>
  <c r="A1914" i="33"/>
  <c r="A1906" i="33"/>
  <c r="A1898" i="33"/>
  <c r="A1890" i="33"/>
  <c r="A1882" i="33"/>
  <c r="A1874" i="33"/>
  <c r="A1866" i="33"/>
  <c r="A1858" i="33"/>
  <c r="A1850" i="33"/>
  <c r="A1842" i="33"/>
  <c r="A1834" i="33"/>
  <c r="A1826" i="33"/>
  <c r="A1818" i="33"/>
  <c r="A1810" i="33"/>
  <c r="A1802" i="33"/>
  <c r="A1794" i="33"/>
  <c r="A1786" i="33"/>
  <c r="A1778" i="33"/>
  <c r="A1770" i="33"/>
  <c r="A1762" i="33"/>
  <c r="A1754" i="33"/>
  <c r="A1746" i="33"/>
  <c r="A1738" i="33"/>
  <c r="A1730" i="33"/>
  <c r="A1722" i="33"/>
  <c r="A1714" i="33"/>
  <c r="A1706" i="33"/>
  <c r="A1698" i="33"/>
  <c r="A1690" i="33"/>
  <c r="A1682" i="33"/>
  <c r="A1674" i="33"/>
  <c r="A1666" i="33"/>
  <c r="A1658" i="33"/>
  <c r="A1650" i="33"/>
  <c r="A1642" i="33"/>
  <c r="A1634" i="33"/>
  <c r="A1626" i="33"/>
  <c r="A1618" i="33"/>
  <c r="A1610" i="33"/>
  <c r="A1602" i="33"/>
  <c r="A1594" i="33"/>
  <c r="A1586" i="33"/>
  <c r="A1578" i="33"/>
  <c r="A1570" i="33"/>
  <c r="A1562" i="33"/>
  <c r="A1554" i="33"/>
  <c r="A1546" i="33"/>
  <c r="A1538" i="33"/>
  <c r="A1530" i="33"/>
  <c r="A1522" i="33"/>
  <c r="A1514" i="33"/>
  <c r="A1506" i="33"/>
  <c r="A1498" i="33"/>
  <c r="A1490" i="33"/>
  <c r="A1482" i="33"/>
  <c r="A1474" i="33"/>
  <c r="A1466" i="33"/>
  <c r="A1458" i="33"/>
  <c r="A1450" i="33"/>
  <c r="A1442" i="33"/>
  <c r="A1434" i="33"/>
  <c r="A1426" i="33"/>
  <c r="A1418" i="33"/>
  <c r="A1410" i="33"/>
  <c r="A1402" i="33"/>
  <c r="A1394" i="33"/>
  <c r="A1386" i="33"/>
  <c r="A1378" i="33"/>
  <c r="A1370" i="33"/>
  <c r="A1362" i="33"/>
  <c r="A1354" i="33"/>
  <c r="A1346" i="33"/>
  <c r="A1338" i="33"/>
  <c r="A1330" i="33"/>
  <c r="A1322" i="33"/>
  <c r="A1314" i="33"/>
  <c r="A1306" i="33"/>
  <c r="A1298" i="33"/>
  <c r="A1290" i="33"/>
  <c r="A1282" i="33"/>
  <c r="A1274" i="33"/>
  <c r="A1266" i="33"/>
  <c r="A1258" i="33"/>
  <c r="A1250" i="33"/>
  <c r="A1242" i="33"/>
  <c r="A1234" i="33"/>
  <c r="A1226" i="33"/>
  <c r="A1218" i="33"/>
  <c r="A1210" i="33"/>
  <c r="A1202" i="33"/>
  <c r="A1194" i="33"/>
  <c r="A1186" i="33"/>
  <c r="A1178" i="33"/>
  <c r="A1170" i="33"/>
  <c r="A1162" i="33"/>
  <c r="A1154" i="33"/>
  <c r="A1146" i="33"/>
  <c r="A1138" i="33"/>
  <c r="A1130" i="33"/>
  <c r="A1122" i="33"/>
  <c r="A1114" i="33"/>
  <c r="A1106" i="33"/>
  <c r="A1098" i="33"/>
  <c r="A1090" i="33"/>
  <c r="A1082" i="33"/>
  <c r="A1074" i="33"/>
  <c r="A1066" i="33"/>
  <c r="A1058" i="33"/>
  <c r="A1050" i="33"/>
  <c r="A1042" i="33"/>
  <c r="A1034" i="33"/>
  <c r="A1026" i="33"/>
  <c r="A1018" i="33"/>
  <c r="A1010" i="33"/>
  <c r="A1002" i="33"/>
  <c r="A994" i="33"/>
  <c r="A1992" i="33"/>
  <c r="A1982" i="33"/>
  <c r="A1970" i="33"/>
  <c r="A1961" i="33"/>
  <c r="A1953" i="33"/>
  <c r="A1945" i="33"/>
  <c r="A1937" i="33"/>
  <c r="A1929" i="33"/>
  <c r="A1921" i="33"/>
  <c r="A1913" i="33"/>
  <c r="A1905" i="33"/>
  <c r="A1897" i="33"/>
  <c r="A1889" i="33"/>
  <c r="A1881" i="33"/>
  <c r="A1873" i="33"/>
  <c r="A1865" i="33"/>
  <c r="A1857" i="33"/>
  <c r="A1849" i="33"/>
  <c r="A1841" i="33"/>
  <c r="A1833" i="33"/>
  <c r="A1825" i="33"/>
  <c r="A1817" i="33"/>
  <c r="A1809" i="33"/>
  <c r="A1801" i="33"/>
  <c r="A1793" i="33"/>
  <c r="A1785" i="33"/>
  <c r="A1777" i="33"/>
  <c r="A1769" i="33"/>
  <c r="A1761" i="33"/>
  <c r="A1753" i="33"/>
  <c r="A1745" i="33"/>
  <c r="A1737" i="33"/>
  <c r="A1729" i="33"/>
  <c r="A1721" i="33"/>
  <c r="A1713" i="33"/>
  <c r="A1705" i="33"/>
  <c r="A1697" i="33"/>
  <c r="A1689" i="33"/>
  <c r="A1681" i="33"/>
  <c r="A1673" i="33"/>
  <c r="A1665" i="33"/>
  <c r="A1657" i="33"/>
  <c r="A1649" i="33"/>
  <c r="A1641" i="33"/>
  <c r="A1633" i="33"/>
  <c r="A1625" i="33"/>
  <c r="A1617" i="33"/>
  <c r="A1609" i="33"/>
  <c r="A1601" i="33"/>
  <c r="A1593" i="33"/>
  <c r="A1585" i="33"/>
  <c r="A1577" i="33"/>
  <c r="A1569" i="33"/>
  <c r="A1561" i="33"/>
  <c r="A1553" i="33"/>
  <c r="A1545" i="33"/>
  <c r="A1537" i="33"/>
  <c r="A1529" i="33"/>
  <c r="A1521" i="33"/>
  <c r="A1513" i="33"/>
  <c r="A1505" i="33"/>
  <c r="A1497" i="33"/>
  <c r="A1489" i="33"/>
  <c r="A1481" i="33"/>
  <c r="A1473" i="33"/>
  <c r="A1465" i="33"/>
  <c r="A1457" i="33"/>
  <c r="A1449" i="33"/>
  <c r="A1441" i="33"/>
  <c r="A1433" i="33"/>
  <c r="A1425" i="33"/>
  <c r="A1417" i="33"/>
  <c r="A1409" i="33"/>
  <c r="A1401" i="33"/>
  <c r="A1393" i="33"/>
  <c r="A1385" i="33"/>
  <c r="A1377" i="33"/>
  <c r="A1369" i="33"/>
  <c r="A1361" i="33"/>
  <c r="A1353" i="33"/>
  <c r="A1345" i="33"/>
  <c r="A1337" i="33"/>
  <c r="A1329" i="33"/>
  <c r="A1321" i="33"/>
  <c r="A1313" i="33"/>
  <c r="A1305" i="33"/>
  <c r="A1297" i="33"/>
  <c r="A1289" i="33"/>
  <c r="A1281" i="33"/>
  <c r="A1273" i="33"/>
  <c r="A1265" i="33"/>
  <c r="A1257" i="33"/>
  <c r="A1249" i="33"/>
  <c r="A1241" i="33"/>
  <c r="A1233" i="33"/>
  <c r="A1225" i="33"/>
  <c r="A1217" i="33"/>
  <c r="A1209" i="33"/>
  <c r="A1201" i="33"/>
  <c r="A1193" i="33"/>
  <c r="A1185" i="33"/>
  <c r="A1177" i="33"/>
  <c r="A1169" i="33"/>
  <c r="A1161" i="33"/>
  <c r="A1153" i="33"/>
  <c r="A1145" i="33"/>
  <c r="A1137" i="33"/>
  <c r="A1129" i="33"/>
  <c r="A1121" i="33"/>
  <c r="A1113" i="33"/>
  <c r="A1105" i="33"/>
  <c r="A1097" i="33"/>
  <c r="A1089" i="33"/>
  <c r="A1081" i="33"/>
  <c r="A1073" i="33"/>
  <c r="A1065" i="33"/>
  <c r="A1057" i="33"/>
  <c r="A1049" i="33"/>
  <c r="A1041" i="33"/>
  <c r="A1033" i="33"/>
  <c r="A1025" i="33"/>
  <c r="A1017" i="33"/>
  <c r="A1009" i="33"/>
  <c r="A1001" i="33"/>
  <c r="B4" i="33"/>
  <c r="A6" i="17" s="1"/>
  <c r="A1991" i="33"/>
  <c r="A1980" i="33"/>
  <c r="A1969" i="33"/>
  <c r="A1960" i="33"/>
  <c r="A1952" i="33"/>
  <c r="A1944" i="33"/>
  <c r="A1936" i="33"/>
  <c r="A1928" i="33"/>
  <c r="A1920" i="33"/>
  <c r="A1912" i="33"/>
  <c r="A1904" i="33"/>
  <c r="A1896" i="33"/>
  <c r="A1888" i="33"/>
  <c r="A1880" i="33"/>
  <c r="A1872" i="33"/>
  <c r="A1864" i="33"/>
  <c r="A1856" i="33"/>
  <c r="A1848" i="33"/>
  <c r="A1840" i="33"/>
  <c r="A1832" i="33"/>
  <c r="A1824" i="33"/>
  <c r="A1816" i="33"/>
  <c r="A1808" i="33"/>
  <c r="A1800" i="33"/>
  <c r="A1792" i="33"/>
  <c r="A1784" i="33"/>
  <c r="A1776" i="33"/>
  <c r="A1768" i="33"/>
  <c r="A1760" i="33"/>
  <c r="A1752" i="33"/>
  <c r="A1744" i="33"/>
  <c r="A1736" i="33"/>
  <c r="A1728" i="33"/>
  <c r="A1720" i="33"/>
  <c r="A1712" i="33"/>
  <c r="A1704" i="33"/>
  <c r="A1696" i="33"/>
  <c r="A1688" i="33"/>
  <c r="A1680" i="33"/>
  <c r="A1672" i="33"/>
  <c r="A1664" i="33"/>
  <c r="A1656" i="33"/>
  <c r="A1648" i="33"/>
  <c r="A1640" i="33"/>
  <c r="A1632" i="33"/>
  <c r="A1624" i="33"/>
  <c r="A1616" i="33"/>
  <c r="A1608" i="33"/>
  <c r="A1600" i="33"/>
  <c r="A1592" i="33"/>
  <c r="A1584" i="33"/>
  <c r="A1576" i="33"/>
  <c r="A1568" i="33"/>
  <c r="A1560" i="33"/>
  <c r="A1552" i="33"/>
  <c r="A1544" i="33"/>
  <c r="A1536" i="33"/>
  <c r="A1528" i="33"/>
  <c r="A1520" i="33"/>
  <c r="A1512" i="33"/>
  <c r="A1504" i="33"/>
  <c r="A1496" i="33"/>
  <c r="A1488" i="33"/>
  <c r="A1480" i="33"/>
  <c r="A1472" i="33"/>
  <c r="A1464" i="33"/>
  <c r="A1456" i="33"/>
  <c r="A1448" i="33"/>
  <c r="A1440" i="33"/>
  <c r="A1432" i="33"/>
  <c r="A1424" i="33"/>
  <c r="A1416" i="33"/>
  <c r="A1408" i="33"/>
  <c r="A1400" i="33"/>
  <c r="A1392" i="33"/>
  <c r="A1384" i="33"/>
  <c r="A1376" i="33"/>
  <c r="A1368" i="33"/>
  <c r="A1360" i="33"/>
  <c r="A1352" i="33"/>
  <c r="A1344" i="33"/>
  <c r="A1336" i="33"/>
  <c r="A1328" i="33"/>
  <c r="A1320" i="33"/>
  <c r="A1312" i="33"/>
  <c r="A1304" i="33"/>
  <c r="A1296" i="33"/>
  <c r="A1288" i="33"/>
  <c r="A1280" i="33"/>
  <c r="A1272" i="33"/>
  <c r="A1264" i="33"/>
  <c r="A1256" i="33"/>
  <c r="A1248" i="33"/>
  <c r="A1240" i="33"/>
  <c r="A1232" i="33"/>
  <c r="A1224" i="33"/>
  <c r="A1216" i="33"/>
  <c r="A1208" i="33"/>
  <c r="A1200" i="33"/>
  <c r="A1192" i="33"/>
  <c r="A1184" i="33"/>
  <c r="A1176" i="33"/>
  <c r="A1168" i="33"/>
  <c r="A1160" i="33"/>
  <c r="A1152" i="33"/>
  <c r="A1144" i="33"/>
  <c r="A1136" i="33"/>
  <c r="A1128" i="33"/>
  <c r="A1120" i="33"/>
  <c r="A1112" i="33"/>
  <c r="A1104" i="33"/>
  <c r="A1096" i="33"/>
  <c r="A1088" i="33"/>
  <c r="A1080" i="33"/>
  <c r="A1072" i="33"/>
  <c r="A1064" i="33"/>
  <c r="A1056" i="33"/>
  <c r="A1048" i="33"/>
  <c r="A1040" i="33"/>
  <c r="A1032" i="33"/>
  <c r="A2000" i="33"/>
  <c r="A1990" i="33"/>
  <c r="A1978" i="33"/>
  <c r="A1968" i="33"/>
  <c r="A1959" i="33"/>
  <c r="A1951" i="33"/>
  <c r="A1943" i="33"/>
  <c r="A1935" i="33"/>
  <c r="A1927" i="33"/>
  <c r="A1919" i="33"/>
  <c r="A1911" i="33"/>
  <c r="A1903" i="33"/>
  <c r="A1895" i="33"/>
  <c r="A1887" i="33"/>
  <c r="A1879" i="33"/>
  <c r="A1871" i="33"/>
  <c r="A1863" i="33"/>
  <c r="A1855" i="33"/>
  <c r="A1847" i="33"/>
  <c r="A1839" i="33"/>
  <c r="A1831" i="33"/>
  <c r="A1823" i="33"/>
  <c r="A1815" i="33"/>
  <c r="A1807" i="33"/>
  <c r="A1799" i="33"/>
  <c r="A1791" i="33"/>
  <c r="A1783" i="33"/>
  <c r="A1775" i="33"/>
  <c r="A1767" i="33"/>
  <c r="A1759" i="33"/>
  <c r="A1751" i="33"/>
  <c r="A1743" i="33"/>
  <c r="A1735" i="33"/>
  <c r="A1727" i="33"/>
  <c r="A1719" i="33"/>
  <c r="A1711" i="33"/>
  <c r="A1703" i="33"/>
  <c r="A1695" i="33"/>
  <c r="A1687" i="33"/>
  <c r="A1679" i="33"/>
  <c r="A1671" i="33"/>
  <c r="A1663" i="33"/>
  <c r="A1655" i="33"/>
  <c r="A1647" i="33"/>
  <c r="A1639" i="33"/>
  <c r="A1631" i="33"/>
  <c r="A1623" i="33"/>
  <c r="A1615" i="33"/>
  <c r="A1607" i="33"/>
  <c r="A1599" i="33"/>
  <c r="A1591" i="33"/>
  <c r="A1583" i="33"/>
  <c r="A1575" i="33"/>
  <c r="A1567" i="33"/>
  <c r="A1559" i="33"/>
  <c r="A1551" i="33"/>
  <c r="A1543" i="33"/>
  <c r="A1535" i="33"/>
  <c r="A1527" i="33"/>
  <c r="A1519" i="33"/>
  <c r="A1511" i="33"/>
  <c r="A1503" i="33"/>
  <c r="A1495" i="33"/>
  <c r="A1487" i="33"/>
  <c r="A1479" i="33"/>
  <c r="A1471" i="33"/>
  <c r="A1463" i="33"/>
  <c r="A1455" i="33"/>
  <c r="A1447" i="33"/>
  <c r="A1439" i="33"/>
  <c r="A1431" i="33"/>
  <c r="A1423" i="33"/>
  <c r="A1415" i="33"/>
  <c r="A1407" i="33"/>
  <c r="A1399" i="33"/>
  <c r="A1391" i="33"/>
  <c r="A1383" i="33"/>
  <c r="A1375" i="33"/>
  <c r="A1367" i="33"/>
  <c r="A1359" i="33"/>
  <c r="A1351" i="33"/>
  <c r="A1343" i="33"/>
  <c r="A1335" i="33"/>
  <c r="A1327" i="33"/>
  <c r="A1319" i="33"/>
  <c r="A1311" i="33"/>
  <c r="A1303" i="33"/>
  <c r="A1295" i="33"/>
  <c r="A1287" i="33"/>
  <c r="A1279" i="33"/>
  <c r="A1271" i="33"/>
  <c r="A1263" i="33"/>
  <c r="A1255" i="33"/>
  <c r="A1247" i="33"/>
  <c r="A1239" i="33"/>
  <c r="A1231" i="33"/>
  <c r="A1223" i="33"/>
  <c r="A1215" i="33"/>
  <c r="A1207" i="33"/>
  <c r="A1199" i="33"/>
  <c r="A1191" i="33"/>
  <c r="A1183" i="33"/>
  <c r="A1175" i="33"/>
  <c r="A1167" i="33"/>
  <c r="A1159" i="33"/>
  <c r="A1151" i="33"/>
  <c r="A1143" i="33"/>
  <c r="A1135" i="33"/>
  <c r="A1127" i="33"/>
  <c r="A1119" i="33"/>
  <c r="A1111" i="33"/>
  <c r="A1103" i="33"/>
  <c r="A1095" i="33"/>
  <c r="A1087" i="33"/>
  <c r="A1079" i="33"/>
  <c r="A1071" i="33"/>
  <c r="A1063" i="33"/>
  <c r="A1999" i="33"/>
  <c r="A1988" i="33"/>
  <c r="A1977" i="33"/>
  <c r="A1967" i="33"/>
  <c r="A1958" i="33"/>
  <c r="A1950" i="33"/>
  <c r="A1942" i="33"/>
  <c r="A1934" i="33"/>
  <c r="A1926" i="33"/>
  <c r="A1918" i="33"/>
  <c r="A1910" i="33"/>
  <c r="A1902" i="33"/>
  <c r="A1894" i="33"/>
  <c r="A1886" i="33"/>
  <c r="A1878" i="33"/>
  <c r="A1870" i="33"/>
  <c r="A1862" i="33"/>
  <c r="A1854" i="33"/>
  <c r="A1846" i="33"/>
  <c r="A1838" i="33"/>
  <c r="A1830" i="33"/>
  <c r="A1822" i="33"/>
  <c r="A1814" i="33"/>
  <c r="A1806" i="33"/>
  <c r="A1798" i="33"/>
  <c r="A1790" i="33"/>
  <c r="A1782" i="33"/>
  <c r="A1774" i="33"/>
  <c r="A1766" i="33"/>
  <c r="A1758" i="33"/>
  <c r="A1750" i="33"/>
  <c r="A1742" i="33"/>
  <c r="A1734" i="33"/>
  <c r="A1726" i="33"/>
  <c r="A1718" i="33"/>
  <c r="A1710" i="33"/>
  <c r="A1702" i="33"/>
  <c r="A1694" i="33"/>
  <c r="A1686" i="33"/>
  <c r="A1678" i="33"/>
  <c r="A1670" i="33"/>
  <c r="A1662" i="33"/>
  <c r="A1654" i="33"/>
  <c r="A1646" i="33"/>
  <c r="A1638" i="33"/>
  <c r="A1630" i="33"/>
  <c r="A1622" i="33"/>
  <c r="A1614" i="33"/>
  <c r="A1606" i="33"/>
  <c r="A1598" i="33"/>
  <c r="A1590" i="33"/>
  <c r="A1582" i="33"/>
  <c r="A1574" i="33"/>
  <c r="A1566" i="33"/>
  <c r="A1558" i="33"/>
  <c r="A1550" i="33"/>
  <c r="A1542" i="33"/>
  <c r="A1534" i="33"/>
  <c r="A1526" i="33"/>
  <c r="A1518" i="33"/>
  <c r="A1510" i="33"/>
  <c r="A1502" i="33"/>
  <c r="A1494" i="33"/>
  <c r="A1486" i="33"/>
  <c r="A1478" i="33"/>
  <c r="A1470" i="33"/>
  <c r="A1462" i="33"/>
  <c r="A1454" i="33"/>
  <c r="A1446" i="33"/>
  <c r="A1438" i="33"/>
  <c r="A1430" i="33"/>
  <c r="A1422" i="33"/>
  <c r="A1414" i="33"/>
  <c r="A1406" i="33"/>
  <c r="A1398" i="33"/>
  <c r="A1390" i="33"/>
  <c r="A1382" i="33"/>
  <c r="A1374" i="33"/>
  <c r="A1366" i="33"/>
  <c r="A1358" i="33"/>
  <c r="A1350" i="33"/>
  <c r="A1342" i="33"/>
  <c r="A1334" i="33"/>
  <c r="A1326" i="33"/>
  <c r="A1318" i="33"/>
  <c r="A1310" i="33"/>
  <c r="A1302" i="33"/>
  <c r="A1294" i="33"/>
  <c r="A1286" i="33"/>
  <c r="A1278" i="33"/>
  <c r="A1270" i="33"/>
  <c r="A1262" i="33"/>
  <c r="A1254" i="33"/>
  <c r="A1246" i="33"/>
  <c r="A1238" i="33"/>
  <c r="A1230" i="33"/>
  <c r="A1222" i="33"/>
  <c r="A1214" i="33"/>
  <c r="A1206" i="33"/>
  <c r="A1198" i="33"/>
  <c r="A1190" i="33"/>
  <c r="A1182" i="33"/>
  <c r="A1174" i="33"/>
  <c r="A1166" i="33"/>
  <c r="A1158" i="33"/>
  <c r="A1150" i="33"/>
  <c r="A1142" i="33"/>
  <c r="A1134" i="33"/>
  <c r="A1126" i="33"/>
  <c r="A1118" i="33"/>
  <c r="A1110" i="33"/>
  <c r="A1102" i="33"/>
  <c r="A1094" i="33"/>
  <c r="A1086" i="33"/>
  <c r="A1078" i="33"/>
  <c r="A1070" i="33"/>
  <c r="A1062" i="33"/>
  <c r="A1054" i="33"/>
  <c r="A1046" i="33"/>
  <c r="A1038" i="33"/>
  <c r="A1030" i="33"/>
  <c r="A1022" i="33"/>
  <c r="A1014" i="33"/>
  <c r="A1006" i="33"/>
  <c r="A998" i="33"/>
  <c r="A990" i="33"/>
  <c r="A982" i="33"/>
  <c r="A974" i="33"/>
  <c r="A966" i="33"/>
  <c r="A958" i="33"/>
  <c r="A950" i="33"/>
  <c r="A942" i="33"/>
  <c r="A934" i="33"/>
  <c r="A926" i="33"/>
  <c r="A918" i="33"/>
  <c r="A910" i="33"/>
  <c r="A902" i="33"/>
  <c r="A894" i="33"/>
  <c r="A67" i="33"/>
  <c r="A131" i="33"/>
  <c r="A5" i="33"/>
  <c r="A45" i="33"/>
  <c r="A61" i="33"/>
  <c r="A101" i="33"/>
  <c r="A125" i="33"/>
  <c r="A133" i="33"/>
  <c r="A141" i="33"/>
  <c r="A181" i="33"/>
  <c r="A189" i="33"/>
  <c r="A197" i="33"/>
  <c r="A205" i="33"/>
  <c r="A213" i="33"/>
  <c r="A221" i="33"/>
  <c r="A229" i="33"/>
  <c r="A237" i="33"/>
  <c r="A245" i="33"/>
  <c r="A253" i="33"/>
  <c r="A261" i="33"/>
  <c r="A269" i="33"/>
  <c r="A277" i="33"/>
  <c r="A285" i="33"/>
  <c r="A293" i="33"/>
  <c r="A301" i="33"/>
  <c r="A309" i="33"/>
  <c r="A317" i="33"/>
  <c r="A325" i="33"/>
  <c r="A333" i="33"/>
  <c r="A341" i="33"/>
  <c r="A349" i="33"/>
  <c r="A357" i="33"/>
  <c r="A365" i="33"/>
  <c r="A373" i="33"/>
  <c r="A381" i="33"/>
  <c r="A389" i="33"/>
  <c r="A397" i="33"/>
  <c r="A405" i="33"/>
  <c r="A413" i="33"/>
  <c r="A421" i="33"/>
  <c r="A429" i="33"/>
  <c r="A437" i="33"/>
  <c r="A445" i="33"/>
  <c r="A453" i="33"/>
  <c r="A461" i="33"/>
  <c r="A469" i="33"/>
  <c r="A477" i="33"/>
  <c r="A485" i="33"/>
  <c r="A493" i="33"/>
  <c r="A501" i="33"/>
  <c r="A509" i="33"/>
  <c r="A517" i="33"/>
  <c r="A525" i="33"/>
  <c r="A533" i="33"/>
  <c r="A541" i="33"/>
  <c r="A549" i="33"/>
  <c r="A557" i="33"/>
  <c r="A565" i="33"/>
  <c r="A573" i="33"/>
  <c r="A581" i="33"/>
  <c r="A589" i="33"/>
  <c r="A597" i="33"/>
  <c r="A606" i="33"/>
  <c r="A615" i="33"/>
  <c r="A624" i="33"/>
  <c r="A633" i="33"/>
  <c r="A642" i="33"/>
  <c r="A651" i="33"/>
  <c r="A660" i="33"/>
  <c r="A670" i="33"/>
  <c r="A679" i="33"/>
  <c r="A688" i="33"/>
  <c r="A697" i="33"/>
  <c r="A706" i="33"/>
  <c r="A715" i="33"/>
  <c r="A724" i="33"/>
  <c r="A735" i="33"/>
  <c r="A745" i="33"/>
  <c r="A755" i="33"/>
  <c r="A768" i="33"/>
  <c r="A782" i="33"/>
  <c r="A793" i="33"/>
  <c r="A807" i="33"/>
  <c r="A818" i="33"/>
  <c r="A832" i="33"/>
  <c r="A846" i="33"/>
  <c r="A857" i="33"/>
  <c r="A871" i="33"/>
  <c r="A882" i="33"/>
  <c r="A897" i="33"/>
  <c r="A913" i="33"/>
  <c r="A929" i="33"/>
  <c r="A945" i="33"/>
  <c r="A961" i="33"/>
  <c r="A977" i="33"/>
  <c r="A993" i="33"/>
  <c r="A1024" i="33"/>
  <c r="A35" i="33"/>
  <c r="A91" i="33"/>
  <c r="A28" i="33"/>
  <c r="A21" i="33"/>
  <c r="A85" i="33"/>
  <c r="A173" i="33"/>
  <c r="A6" i="33"/>
  <c r="A38" i="33"/>
  <c r="A46" i="33"/>
  <c r="A54" i="33"/>
  <c r="A62" i="33"/>
  <c r="A70" i="33"/>
  <c r="A78" i="33"/>
  <c r="A86" i="33"/>
  <c r="A94" i="33"/>
  <c r="A102" i="33"/>
  <c r="A110" i="33"/>
  <c r="A118" i="33"/>
  <c r="A126" i="33"/>
  <c r="A134" i="33"/>
  <c r="A142" i="33"/>
  <c r="A150" i="33"/>
  <c r="A158" i="33"/>
  <c r="A166" i="33"/>
  <c r="A174" i="33"/>
  <c r="A182" i="33"/>
  <c r="A190" i="33"/>
  <c r="A198" i="33"/>
  <c r="A206" i="33"/>
  <c r="A214" i="33"/>
  <c r="A222" i="33"/>
  <c r="A230" i="33"/>
  <c r="A238" i="33"/>
  <c r="A246" i="33"/>
  <c r="A254" i="33"/>
  <c r="A262" i="33"/>
  <c r="A270" i="33"/>
  <c r="A278" i="33"/>
  <c r="A286" i="33"/>
  <c r="A294" i="33"/>
  <c r="A302" i="33"/>
  <c r="A310" i="33"/>
  <c r="A318" i="33"/>
  <c r="A326" i="33"/>
  <c r="A334" i="33"/>
  <c r="A342" i="33"/>
  <c r="A350" i="33"/>
  <c r="A358" i="33"/>
  <c r="A366" i="33"/>
  <c r="A374" i="33"/>
  <c r="A382" i="33"/>
  <c r="A390" i="33"/>
  <c r="A398" i="33"/>
  <c r="A406" i="33"/>
  <c r="A414" i="33"/>
  <c r="A422" i="33"/>
  <c r="A430" i="33"/>
  <c r="A438" i="33"/>
  <c r="A446" i="33"/>
  <c r="A454" i="33"/>
  <c r="A462" i="33"/>
  <c r="A470" i="33"/>
  <c r="A478" i="33"/>
  <c r="A486" i="33"/>
  <c r="A494" i="33"/>
  <c r="A502" i="33"/>
  <c r="A510" i="33"/>
  <c r="A518" i="33"/>
  <c r="A526" i="33"/>
  <c r="A534" i="33"/>
  <c r="A542" i="33"/>
  <c r="A550" i="33"/>
  <c r="A558" i="33"/>
  <c r="A566" i="33"/>
  <c r="A574" i="33"/>
  <c r="A582" i="33"/>
  <c r="A590" i="33"/>
  <c r="A598" i="33"/>
  <c r="A607" i="33"/>
  <c r="A616" i="33"/>
  <c r="A625" i="33"/>
  <c r="A634" i="33"/>
  <c r="A643" i="33"/>
  <c r="A652" i="33"/>
  <c r="A662" i="33"/>
  <c r="A671" i="33"/>
  <c r="A680" i="33"/>
  <c r="A689" i="33"/>
  <c r="A698" i="33"/>
  <c r="A707" i="33"/>
  <c r="A716" i="33"/>
  <c r="A726" i="33"/>
  <c r="A736" i="33"/>
  <c r="A746" i="33"/>
  <c r="A758" i="33"/>
  <c r="A769" i="33"/>
  <c r="A783" i="33"/>
  <c r="A794" i="33"/>
  <c r="A808" i="33"/>
  <c r="A822" i="33"/>
  <c r="A833" i="33"/>
  <c r="A847" i="33"/>
  <c r="A858" i="33"/>
  <c r="A872" i="33"/>
  <c r="A886" i="33"/>
  <c r="A898" i="33"/>
  <c r="A914" i="33"/>
  <c r="A930" i="33"/>
  <c r="A946" i="33"/>
  <c r="A962" i="33"/>
  <c r="A978" i="33"/>
  <c r="A999" i="33"/>
  <c r="A1031" i="33"/>
  <c r="A123" i="33"/>
  <c r="A12" i="33"/>
  <c r="A37" i="33"/>
  <c r="A93" i="33"/>
  <c r="A165" i="33"/>
  <c r="A14" i="33"/>
  <c r="A7" i="33"/>
  <c r="A23" i="33"/>
  <c r="A39" i="33"/>
  <c r="A55" i="33"/>
  <c r="A71" i="33"/>
  <c r="A95" i="33"/>
  <c r="A103" i="33"/>
  <c r="A111" i="33"/>
  <c r="A119" i="33"/>
  <c r="A127" i="33"/>
  <c r="A135" i="33"/>
  <c r="A143" i="33"/>
  <c r="A151" i="33"/>
  <c r="A159" i="33"/>
  <c r="A167" i="33"/>
  <c r="A175" i="33"/>
  <c r="A183" i="33"/>
  <c r="A191" i="33"/>
  <c r="A199" i="33"/>
  <c r="A207" i="33"/>
  <c r="A215" i="33"/>
  <c r="A223" i="33"/>
  <c r="A231" i="33"/>
  <c r="A239" i="33"/>
  <c r="A247" i="33"/>
  <c r="A255" i="33"/>
  <c r="A263" i="33"/>
  <c r="A271" i="33"/>
  <c r="A279" i="33"/>
  <c r="A287" i="33"/>
  <c r="A295" i="33"/>
  <c r="A303" i="33"/>
  <c r="A311" i="33"/>
  <c r="A319" i="33"/>
  <c r="A327" i="33"/>
  <c r="A335" i="33"/>
  <c r="A343" i="33"/>
  <c r="A351" i="33"/>
  <c r="A359" i="33"/>
  <c r="A367" i="33"/>
  <c r="A375" i="33"/>
  <c r="A383" i="33"/>
  <c r="A391" i="33"/>
  <c r="A399" i="33"/>
  <c r="A407" i="33"/>
  <c r="A415" i="33"/>
  <c r="A423" i="33"/>
  <c r="A431" i="33"/>
  <c r="A439" i="33"/>
  <c r="A447" i="33"/>
  <c r="A455" i="33"/>
  <c r="A463" i="33"/>
  <c r="A471" i="33"/>
  <c r="A479" i="33"/>
  <c r="A487" i="33"/>
  <c r="A495" i="33"/>
  <c r="A503" i="33"/>
  <c r="A511" i="33"/>
  <c r="A519" i="33"/>
  <c r="A527" i="33"/>
  <c r="A535" i="33"/>
  <c r="A543" i="33"/>
  <c r="A551" i="33"/>
  <c r="A559" i="33"/>
  <c r="A567" i="33"/>
  <c r="A575" i="33"/>
  <c r="A583" i="33"/>
  <c r="A591" i="33"/>
  <c r="A599" i="33"/>
  <c r="A608" i="33"/>
  <c r="A617" i="33"/>
  <c r="A626" i="33"/>
  <c r="A635" i="33"/>
  <c r="A644" i="33"/>
  <c r="A654" i="33"/>
  <c r="A663" i="33"/>
  <c r="A672" i="33"/>
  <c r="A681" i="33"/>
  <c r="A690" i="33"/>
  <c r="A699" i="33"/>
  <c r="A708" i="33"/>
  <c r="A718" i="33"/>
  <c r="A727" i="33"/>
  <c r="A737" i="33"/>
  <c r="A747" i="33"/>
  <c r="A759" i="33"/>
  <c r="A770" i="33"/>
  <c r="A784" i="33"/>
  <c r="A798" i="33"/>
  <c r="A809" i="33"/>
  <c r="A823" i="33"/>
  <c r="A834" i="33"/>
  <c r="A848" i="33"/>
  <c r="A862" i="33"/>
  <c r="A873" i="33"/>
  <c r="A887" i="33"/>
  <c r="A903" i="33"/>
  <c r="A919" i="33"/>
  <c r="A935" i="33"/>
  <c r="A951" i="33"/>
  <c r="A967" i="33"/>
  <c r="A983" i="33"/>
  <c r="A1000" i="33"/>
  <c r="A1039" i="33"/>
  <c r="A27" i="33"/>
  <c r="A99" i="33"/>
  <c r="A20" i="33"/>
  <c r="A29" i="33"/>
  <c r="A69" i="33"/>
  <c r="A117" i="33"/>
  <c r="A157" i="33"/>
  <c r="A30" i="33"/>
  <c r="A31" i="33"/>
  <c r="A87" i="33"/>
  <c r="A8" i="33"/>
  <c r="A24" i="33"/>
  <c r="A40" i="33"/>
  <c r="A48" i="33"/>
  <c r="A64" i="33"/>
  <c r="A72" i="33"/>
  <c r="A80" i="33"/>
  <c r="A88" i="33"/>
  <c r="A96" i="33"/>
  <c r="A104" i="33"/>
  <c r="A112" i="33"/>
  <c r="A120" i="33"/>
  <c r="A128" i="33"/>
  <c r="A136" i="33"/>
  <c r="A144" i="33"/>
  <c r="A152" i="33"/>
  <c r="A160" i="33"/>
  <c r="A168" i="33"/>
  <c r="A176" i="33"/>
  <c r="A184" i="33"/>
  <c r="A192" i="33"/>
  <c r="A200" i="33"/>
  <c r="A208" i="33"/>
  <c r="A216" i="33"/>
  <c r="A224" i="33"/>
  <c r="A232" i="33"/>
  <c r="A240" i="33"/>
  <c r="A248" i="33"/>
  <c r="A256" i="33"/>
  <c r="A264" i="33"/>
  <c r="A272" i="33"/>
  <c r="A280" i="33"/>
  <c r="A288" i="33"/>
  <c r="A296" i="33"/>
  <c r="A304" i="33"/>
  <c r="A312" i="33"/>
  <c r="A320" i="33"/>
  <c r="A328" i="33"/>
  <c r="A336" i="33"/>
  <c r="A344" i="33"/>
  <c r="A352" i="33"/>
  <c r="A360" i="33"/>
  <c r="A368" i="33"/>
  <c r="A376" i="33"/>
  <c r="A384" i="33"/>
  <c r="A392" i="33"/>
  <c r="A400" i="33"/>
  <c r="A408" i="33"/>
  <c r="A416" i="33"/>
  <c r="A424" i="33"/>
  <c r="A432" i="33"/>
  <c r="A440" i="33"/>
  <c r="A448" i="33"/>
  <c r="A456" i="33"/>
  <c r="A464" i="33"/>
  <c r="A472" i="33"/>
  <c r="A480" i="33"/>
  <c r="A488" i="33"/>
  <c r="A496" i="33"/>
  <c r="A504" i="33"/>
  <c r="A512" i="33"/>
  <c r="A520" i="33"/>
  <c r="A528" i="33"/>
  <c r="A536" i="33"/>
  <c r="A544" i="33"/>
  <c r="A552" i="33"/>
  <c r="A560" i="33"/>
  <c r="A568" i="33"/>
  <c r="A576" i="33"/>
  <c r="A584" i="33"/>
  <c r="A592" i="33"/>
  <c r="A600" i="33"/>
  <c r="A609" i="33"/>
  <c r="A618" i="33"/>
  <c r="A627" i="33"/>
  <c r="A636" i="33"/>
  <c r="A646" i="33"/>
  <c r="A655" i="33"/>
  <c r="A664" i="33"/>
  <c r="A673" i="33"/>
  <c r="A682" i="33"/>
  <c r="A691" i="33"/>
  <c r="A700" i="33"/>
  <c r="A710" i="33"/>
  <c r="A719" i="33"/>
  <c r="A728" i="33"/>
  <c r="A738" i="33"/>
  <c r="A750" i="33"/>
  <c r="A760" i="33"/>
  <c r="A774" i="33"/>
  <c r="A785" i="33"/>
  <c r="A799" i="33"/>
  <c r="A810" i="33"/>
  <c r="A824" i="33"/>
  <c r="A838" i="33"/>
  <c r="A849" i="33"/>
  <c r="A863" i="33"/>
  <c r="A874" i="33"/>
  <c r="A888" i="33"/>
  <c r="A904" i="33"/>
  <c r="A920" i="33"/>
  <c r="A936" i="33"/>
  <c r="A952" i="33"/>
  <c r="A968" i="33"/>
  <c r="A984" i="33"/>
  <c r="A1007" i="33"/>
  <c r="A1047" i="33"/>
  <c r="A43" i="33"/>
  <c r="A75" i="33"/>
  <c r="A115" i="33"/>
  <c r="A13" i="33"/>
  <c r="A53" i="33"/>
  <c r="A77" i="33"/>
  <c r="A109" i="33"/>
  <c r="A149" i="33"/>
  <c r="A22" i="33"/>
  <c r="A15" i="33"/>
  <c r="A47" i="33"/>
  <c r="A63" i="33"/>
  <c r="A79" i="33"/>
  <c r="A16" i="33"/>
  <c r="A32" i="33"/>
  <c r="A56" i="33"/>
  <c r="A9" i="33"/>
  <c r="A17" i="33"/>
  <c r="A25" i="33"/>
  <c r="A33" i="33"/>
  <c r="A41" i="33"/>
  <c r="A49" i="33"/>
  <c r="A57" i="33"/>
  <c r="A65" i="33"/>
  <c r="A73" i="33"/>
  <c r="A81" i="33"/>
  <c r="A89" i="33"/>
  <c r="A97" i="33"/>
  <c r="A105" i="33"/>
  <c r="A113" i="33"/>
  <c r="A121" i="33"/>
  <c r="A129" i="33"/>
  <c r="A137" i="33"/>
  <c r="A145" i="33"/>
  <c r="A153" i="33"/>
  <c r="A161" i="33"/>
  <c r="A169" i="33"/>
  <c r="A177" i="33"/>
  <c r="A185" i="33"/>
  <c r="A193" i="33"/>
  <c r="A201" i="33"/>
  <c r="A209" i="33"/>
  <c r="A217" i="33"/>
  <c r="A225" i="33"/>
  <c r="A233" i="33"/>
  <c r="A241" i="33"/>
  <c r="A249" i="33"/>
  <c r="A257" i="33"/>
  <c r="A265" i="33"/>
  <c r="A273" i="33"/>
  <c r="A281" i="33"/>
  <c r="A289" i="33"/>
  <c r="A297" i="33"/>
  <c r="A305" i="33"/>
  <c r="A313" i="33"/>
  <c r="A321" i="33"/>
  <c r="A329" i="33"/>
  <c r="A337" i="33"/>
  <c r="A345" i="33"/>
  <c r="A353" i="33"/>
  <c r="A361" i="33"/>
  <c r="A369" i="33"/>
  <c r="A377" i="33"/>
  <c r="A385" i="33"/>
  <c r="A393" i="33"/>
  <c r="A401" i="33"/>
  <c r="A409" i="33"/>
  <c r="A417" i="33"/>
  <c r="A425" i="33"/>
  <c r="A433" i="33"/>
  <c r="A441" i="33"/>
  <c r="A449" i="33"/>
  <c r="A457" i="33"/>
  <c r="A465" i="33"/>
  <c r="A473" i="33"/>
  <c r="A481" i="33"/>
  <c r="A489" i="33"/>
  <c r="A497" i="33"/>
  <c r="A505" i="33"/>
  <c r="A513" i="33"/>
  <c r="A521" i="33"/>
  <c r="A529" i="33"/>
  <c r="A537" i="33"/>
  <c r="A545" i="33"/>
  <c r="A553" i="33"/>
  <c r="A561" i="33"/>
  <c r="A569" i="33"/>
  <c r="A577" i="33"/>
  <c r="A585" i="33"/>
  <c r="A593" i="33"/>
  <c r="A601" i="33"/>
  <c r="A610" i="33"/>
  <c r="A619" i="33"/>
  <c r="A628" i="33"/>
  <c r="A638" i="33"/>
  <c r="A647" i="33"/>
  <c r="A656" i="33"/>
  <c r="A665" i="33"/>
  <c r="A674" i="33"/>
  <c r="A683" i="33"/>
  <c r="A692" i="33"/>
  <c r="A702" i="33"/>
  <c r="A711" i="33"/>
  <c r="A720" i="33"/>
  <c r="A729" i="33"/>
  <c r="A739" i="33"/>
  <c r="A751" i="33"/>
  <c r="A761" i="33"/>
  <c r="A775" i="33"/>
  <c r="A786" i="33"/>
  <c r="A800" i="33"/>
  <c r="A814" i="33"/>
  <c r="A825" i="33"/>
  <c r="A839" i="33"/>
  <c r="A850" i="33"/>
  <c r="A864" i="33"/>
  <c r="A878" i="33"/>
  <c r="A889" i="33"/>
  <c r="A905" i="33"/>
  <c r="A921" i="33"/>
  <c r="A937" i="33"/>
  <c r="A953" i="33"/>
  <c r="A969" i="33"/>
  <c r="A985" i="33"/>
  <c r="A1008" i="33"/>
  <c r="A1055" i="33"/>
  <c r="D259" i="23" l="1"/>
  <c r="B29" i="19"/>
  <c r="E30" i="5"/>
  <c r="J103" i="23" s="1"/>
  <c r="K29" i="4"/>
  <c r="A3" i="21"/>
  <c r="A3" i="20"/>
  <c r="A3" i="19"/>
  <c r="A3" i="18"/>
  <c r="B50" i="19"/>
  <c r="AE14" i="5"/>
  <c r="AE22" i="5"/>
  <c r="AE12" i="5"/>
  <c r="AE7" i="5"/>
  <c r="AE15" i="5"/>
  <c r="AE23" i="5"/>
  <c r="AE6" i="5"/>
  <c r="AE13" i="5"/>
  <c r="AE8" i="5"/>
  <c r="AE16" i="5"/>
  <c r="AE24" i="5"/>
  <c r="AE10" i="5"/>
  <c r="AE20" i="5"/>
  <c r="AE21" i="5"/>
  <c r="AE9" i="5"/>
  <c r="AE17" i="5"/>
  <c r="AE25" i="5"/>
  <c r="AE18" i="5"/>
  <c r="AE11" i="5"/>
  <c r="AE19" i="5"/>
  <c r="AJ5" i="28"/>
  <c r="E76" i="18"/>
  <c r="E79" i="18"/>
  <c r="B14" i="6"/>
  <c r="B75" i="21"/>
  <c r="B282" i="20"/>
  <c r="I371" i="23"/>
  <c r="B89" i="18"/>
  <c r="B136" i="18"/>
  <c r="B130" i="18"/>
  <c r="B83" i="18"/>
  <c r="E26" i="18"/>
  <c r="B21" i="1"/>
  <c r="B27" i="18"/>
  <c r="E326" i="20"/>
  <c r="E6" i="19"/>
  <c r="E12" i="19"/>
  <c r="E12" i="21"/>
  <c r="B142" i="18"/>
  <c r="B95" i="18"/>
  <c r="B12" i="19"/>
  <c r="B22" i="1"/>
  <c r="B138" i="18"/>
  <c r="B91" i="18"/>
  <c r="B129" i="18"/>
  <c r="B82" i="18"/>
  <c r="E220" i="20"/>
  <c r="E221" i="20"/>
  <c r="B88" i="18"/>
  <c r="B135" i="18"/>
  <c r="B143" i="18"/>
  <c r="B96" i="18"/>
  <c r="A115" i="27"/>
  <c r="B25" i="1"/>
  <c r="B326" i="20"/>
  <c r="I105" i="23"/>
  <c r="I101" i="23"/>
  <c r="I158" i="23"/>
  <c r="I157" i="23"/>
  <c r="I106" i="23"/>
  <c r="I103" i="23"/>
  <c r="B144" i="18"/>
  <c r="B97" i="18"/>
  <c r="B84" i="18"/>
  <c r="B131" i="18"/>
  <c r="B128" i="18"/>
  <c r="B81" i="18"/>
  <c r="B90" i="18"/>
  <c r="B137" i="18"/>
  <c r="A109" i="27"/>
  <c r="B19" i="1"/>
  <c r="B26" i="18"/>
  <c r="F122" i="23"/>
  <c r="F107" i="23"/>
  <c r="B117" i="20"/>
  <c r="B72" i="19"/>
  <c r="B184" i="19"/>
  <c r="B64" i="21"/>
  <c r="B22" i="21"/>
  <c r="B168" i="20"/>
  <c r="B133" i="19"/>
  <c r="B47" i="21"/>
  <c r="B46" i="20"/>
  <c r="B40" i="21"/>
  <c r="B83" i="19"/>
  <c r="B128" i="20"/>
  <c r="B179" i="20"/>
  <c r="C179" i="20" s="1"/>
  <c r="B144" i="19"/>
  <c r="C144" i="19" s="1"/>
  <c r="B149" i="20"/>
  <c r="B200" i="20"/>
  <c r="C200" i="20" s="1"/>
  <c r="B165" i="19"/>
  <c r="C165" i="19" s="1"/>
  <c r="B104" i="19"/>
  <c r="B101" i="19"/>
  <c r="B146" i="20"/>
  <c r="B197" i="20"/>
  <c r="C197" i="20" s="1"/>
  <c r="B162" i="19"/>
  <c r="C162" i="19" s="1"/>
  <c r="L5" i="28"/>
  <c r="B32" i="6"/>
  <c r="B202" i="20"/>
  <c r="C202" i="20" s="1"/>
  <c r="B167" i="19"/>
  <c r="C167" i="19" s="1"/>
  <c r="B151" i="20"/>
  <c r="B106" i="19"/>
  <c r="B81" i="9"/>
  <c r="JE5" i="9"/>
  <c r="B131" i="20"/>
  <c r="B86" i="19"/>
  <c r="B182" i="20"/>
  <c r="C182" i="20" s="1"/>
  <c r="B147" i="19"/>
  <c r="C147" i="19" s="1"/>
  <c r="D67" i="19"/>
  <c r="D112" i="20"/>
  <c r="B142" i="20"/>
  <c r="B193" i="20"/>
  <c r="C193" i="20" s="1"/>
  <c r="B158" i="19"/>
  <c r="C158" i="19" s="1"/>
  <c r="B97" i="19"/>
  <c r="B31" i="21"/>
  <c r="B73" i="21"/>
  <c r="I131" i="23"/>
  <c r="I116" i="23"/>
  <c r="B11" i="18"/>
  <c r="B18" i="1"/>
  <c r="B60" i="19"/>
  <c r="B161" i="20"/>
  <c r="B212" i="20"/>
  <c r="C212" i="20" s="1"/>
  <c r="B177" i="19"/>
  <c r="C177" i="19" s="1"/>
  <c r="B116" i="19"/>
  <c r="I133" i="23"/>
  <c r="I118" i="23"/>
  <c r="I96" i="23"/>
  <c r="B24" i="6"/>
  <c r="B141" i="20"/>
  <c r="B192" i="20"/>
  <c r="C192" i="20" s="1"/>
  <c r="B157" i="19"/>
  <c r="C157" i="19" s="1"/>
  <c r="B96" i="19"/>
  <c r="B37" i="19"/>
  <c r="B93" i="19"/>
  <c r="B138" i="20"/>
  <c r="B189" i="20"/>
  <c r="C189" i="20" s="1"/>
  <c r="B154" i="19"/>
  <c r="C154" i="19" s="1"/>
  <c r="B187" i="19"/>
  <c r="B171" i="20"/>
  <c r="B136" i="19"/>
  <c r="GD6" i="31"/>
  <c r="FV6" i="31"/>
  <c r="FZ7" i="27"/>
  <c r="GD7" i="27"/>
  <c r="FV7" i="27"/>
  <c r="GH6" i="31"/>
  <c r="FZ6" i="31"/>
  <c r="FR6" i="31"/>
  <c r="FR7" i="27"/>
  <c r="GH7" i="27"/>
  <c r="B315" i="20"/>
  <c r="B128" i="19"/>
  <c r="B42" i="21"/>
  <c r="B75" i="19"/>
  <c r="B24" i="21"/>
  <c r="B49" i="21"/>
  <c r="B48" i="20"/>
  <c r="B66" i="21"/>
  <c r="B267" i="20"/>
  <c r="B125" i="19"/>
  <c r="B312" i="20"/>
  <c r="B272" i="20"/>
  <c r="B120" i="20"/>
  <c r="I351" i="23"/>
  <c r="I125" i="23"/>
  <c r="I110" i="23"/>
  <c r="I356" i="23"/>
  <c r="B83" i="9"/>
  <c r="JQ5" i="9"/>
  <c r="B70" i="21"/>
  <c r="B28" i="21"/>
  <c r="A24" i="29"/>
  <c r="A16" i="29"/>
  <c r="A72" i="29"/>
  <c r="B118" i="20"/>
  <c r="B73" i="19"/>
  <c r="A21" i="20"/>
  <c r="A20" i="21"/>
  <c r="B166" i="20"/>
  <c r="B65" i="19"/>
  <c r="B217" i="20"/>
  <c r="C217" i="20" s="1"/>
  <c r="B182" i="19"/>
  <c r="C182" i="19" s="1"/>
  <c r="B121" i="19"/>
  <c r="B49" i="6"/>
  <c r="B28" i="6"/>
  <c r="B100" i="19"/>
  <c r="B145" i="20"/>
  <c r="B196" i="20"/>
  <c r="C196" i="20" s="1"/>
  <c r="B161" i="19"/>
  <c r="C161" i="19" s="1"/>
  <c r="B58" i="19"/>
  <c r="B210" i="20"/>
  <c r="C210" i="20" s="1"/>
  <c r="B175" i="19"/>
  <c r="C175" i="19" s="1"/>
  <c r="B159" i="20"/>
  <c r="B114" i="19"/>
  <c r="I108" i="23"/>
  <c r="I84" i="23"/>
  <c r="I123" i="23"/>
  <c r="B32" i="19"/>
  <c r="B133" i="20"/>
  <c r="B184" i="20"/>
  <c r="C184" i="20" s="1"/>
  <c r="B149" i="19"/>
  <c r="C149" i="19" s="1"/>
  <c r="B88" i="19"/>
  <c r="B132" i="19"/>
  <c r="B167" i="20"/>
  <c r="B59" i="21"/>
  <c r="B58" i="20"/>
  <c r="JL8" i="9"/>
  <c r="JR8" i="9"/>
  <c r="JF8" i="9"/>
  <c r="KD8" i="9"/>
  <c r="JX8" i="9"/>
  <c r="B47" i="6"/>
  <c r="B180" i="19"/>
  <c r="C180" i="19" s="1"/>
  <c r="B164" i="20"/>
  <c r="B119" i="19"/>
  <c r="B215" i="20"/>
  <c r="C215" i="20" s="1"/>
  <c r="D277" i="23"/>
  <c r="B63" i="21"/>
  <c r="B71" i="21"/>
  <c r="B29" i="21"/>
  <c r="I129" i="23"/>
  <c r="I114" i="23"/>
  <c r="I91" i="23"/>
  <c r="B85" i="19"/>
  <c r="B130" i="20"/>
  <c r="B181" i="20"/>
  <c r="C181" i="20" s="1"/>
  <c r="B146" i="19"/>
  <c r="C146" i="19" s="1"/>
  <c r="B310" i="20"/>
  <c r="B123" i="19"/>
  <c r="B36" i="21"/>
  <c r="B78" i="21"/>
  <c r="I120" i="23"/>
  <c r="I135" i="23"/>
  <c r="B55" i="20"/>
  <c r="B56" i="21"/>
  <c r="B33" i="6"/>
  <c r="B150" i="20"/>
  <c r="B201" i="20"/>
  <c r="C201" i="20" s="1"/>
  <c r="B166" i="19"/>
  <c r="C166" i="19" s="1"/>
  <c r="B105" i="19"/>
  <c r="B54" i="21"/>
  <c r="B53" i="20"/>
  <c r="B20" i="6"/>
  <c r="B137" i="20"/>
  <c r="B188" i="20"/>
  <c r="C188" i="20" s="1"/>
  <c r="B153" i="19"/>
  <c r="C153" i="19" s="1"/>
  <c r="B92" i="19"/>
  <c r="B85" i="9"/>
  <c r="KC5" i="9"/>
  <c r="B28" i="19"/>
  <c r="B129" i="20"/>
  <c r="B180" i="20"/>
  <c r="C180" i="20" s="1"/>
  <c r="B145" i="19"/>
  <c r="C145" i="19" s="1"/>
  <c r="B84" i="19"/>
  <c r="B42" i="19"/>
  <c r="B194" i="20"/>
  <c r="C194" i="20" s="1"/>
  <c r="B159" i="19"/>
  <c r="C159" i="19" s="1"/>
  <c r="B143" i="20"/>
  <c r="B98" i="19"/>
  <c r="B54" i="19"/>
  <c r="B110" i="19"/>
  <c r="B206" i="20"/>
  <c r="C206" i="20" s="1"/>
  <c r="B171" i="19"/>
  <c r="C171" i="19" s="1"/>
  <c r="B155" i="20"/>
  <c r="KB8" i="9"/>
  <c r="JV8" i="9"/>
  <c r="KH8" i="9"/>
  <c r="JJ8" i="9"/>
  <c r="JP8" i="9"/>
  <c r="B37" i="21"/>
  <c r="B79" i="21"/>
  <c r="I136" i="23"/>
  <c r="I121" i="23"/>
  <c r="B8" i="6"/>
  <c r="B125" i="20"/>
  <c r="B176" i="20"/>
  <c r="C176" i="20" s="1"/>
  <c r="B141" i="19"/>
  <c r="C141" i="19" s="1"/>
  <c r="B80" i="19"/>
  <c r="I341" i="23"/>
  <c r="B262" i="20"/>
  <c r="JM7" i="9"/>
  <c r="KE7" i="9"/>
  <c r="JG7" i="9"/>
  <c r="JY7" i="9"/>
  <c r="JS7" i="9"/>
  <c r="B55" i="19"/>
  <c r="B207" i="20"/>
  <c r="C207" i="20" s="1"/>
  <c r="B111" i="19"/>
  <c r="B156" i="20"/>
  <c r="B172" i="19"/>
  <c r="C172" i="19" s="1"/>
  <c r="B115" i="20"/>
  <c r="B70" i="19"/>
  <c r="B130" i="19"/>
  <c r="B317" i="20"/>
  <c r="I361" i="23"/>
  <c r="B274" i="20"/>
  <c r="B51" i="21"/>
  <c r="B50" i="20"/>
  <c r="B77" i="19"/>
  <c r="B44" i="21"/>
  <c r="B127" i="19"/>
  <c r="B26" i="21"/>
  <c r="B122" i="20"/>
  <c r="B314" i="20"/>
  <c r="B68" i="21"/>
  <c r="B269" i="20"/>
  <c r="I353" i="23"/>
  <c r="I127" i="23"/>
  <c r="I112" i="23"/>
  <c r="I358" i="23"/>
  <c r="JU8" i="9"/>
  <c r="JO8" i="9"/>
  <c r="KA8" i="9"/>
  <c r="KG8" i="9"/>
  <c r="JI8" i="9"/>
  <c r="B61" i="21"/>
  <c r="B60" i="20"/>
  <c r="B46" i="19"/>
  <c r="B147" i="20"/>
  <c r="B102" i="19"/>
  <c r="B198" i="20"/>
  <c r="C198" i="20" s="1"/>
  <c r="B163" i="19"/>
  <c r="C163" i="19" s="1"/>
  <c r="B33" i="19"/>
  <c r="B134" i="20"/>
  <c r="B185" i="20"/>
  <c r="C185" i="20" s="1"/>
  <c r="B150" i="19"/>
  <c r="C150" i="19" s="1"/>
  <c r="B89" i="19"/>
  <c r="JT8" i="9"/>
  <c r="JN8" i="9"/>
  <c r="JZ8" i="9"/>
  <c r="KF8" i="9"/>
  <c r="JH8" i="9"/>
  <c r="B53" i="21"/>
  <c r="B52" i="20"/>
  <c r="B52" i="21"/>
  <c r="B51" i="20"/>
  <c r="B69" i="21"/>
  <c r="B45" i="21"/>
  <c r="B38" i="21"/>
  <c r="B33" i="21"/>
  <c r="B27" i="21"/>
  <c r="I72" i="23"/>
  <c r="E123" i="18"/>
  <c r="E126" i="18"/>
  <c r="B84" i="9"/>
  <c r="JW5" i="9"/>
  <c r="B10" i="6"/>
  <c r="B178" i="20"/>
  <c r="C178" i="20" s="1"/>
  <c r="B143" i="19"/>
  <c r="C143" i="19" s="1"/>
  <c r="B127" i="20"/>
  <c r="B82" i="19"/>
  <c r="B22" i="6"/>
  <c r="B139" i="20"/>
  <c r="B190" i="20"/>
  <c r="C190" i="20" s="1"/>
  <c r="B155" i="19"/>
  <c r="C155" i="19" s="1"/>
  <c r="B94" i="19"/>
  <c r="B59" i="19"/>
  <c r="B115" i="19"/>
  <c r="B160" i="20"/>
  <c r="B211" i="20"/>
  <c r="C211" i="20" s="1"/>
  <c r="B176" i="19"/>
  <c r="C176" i="19" s="1"/>
  <c r="I113" i="23"/>
  <c r="I90" i="23"/>
  <c r="B188" i="19"/>
  <c r="B172" i="20"/>
  <c r="B137" i="19"/>
  <c r="GE6" i="31"/>
  <c r="GE7" i="27"/>
  <c r="FW7" i="27"/>
  <c r="FW6" i="31"/>
  <c r="GI6" i="31"/>
  <c r="GA6" i="31"/>
  <c r="FS6" i="31"/>
  <c r="F22" i="8"/>
  <c r="F10" i="8"/>
  <c r="GI7" i="27"/>
  <c r="GA7" i="27"/>
  <c r="FS7" i="27"/>
  <c r="B47" i="19"/>
  <c r="B148" i="20"/>
  <c r="B103" i="19"/>
  <c r="B164" i="19"/>
  <c r="C164" i="19" s="1"/>
  <c r="B199" i="20"/>
  <c r="C199" i="20" s="1"/>
  <c r="D354" i="23"/>
  <c r="B309" i="20"/>
  <c r="B122" i="19"/>
  <c r="D201" i="23"/>
  <c r="B45" i="20"/>
  <c r="B55" i="21"/>
  <c r="B54" i="20"/>
  <c r="B174" i="20"/>
  <c r="B139" i="19"/>
  <c r="B78" i="19"/>
  <c r="B123" i="20"/>
  <c r="B48" i="19"/>
  <c r="B27" i="19"/>
  <c r="B52" i="19"/>
  <c r="B153" i="20"/>
  <c r="B108" i="19"/>
  <c r="B204" i="20"/>
  <c r="C204" i="20" s="1"/>
  <c r="B169" i="19"/>
  <c r="C169" i="19" s="1"/>
  <c r="D296" i="23"/>
  <c r="B67" i="19"/>
  <c r="B112" i="20"/>
  <c r="B113" i="20"/>
  <c r="B68" i="19"/>
  <c r="B46" i="6"/>
  <c r="B118" i="19"/>
  <c r="B214" i="20"/>
  <c r="C214" i="20" s="1"/>
  <c r="B179" i="19"/>
  <c r="C179" i="19" s="1"/>
  <c r="B163" i="20"/>
  <c r="JK5" i="9"/>
  <c r="B82" i="9"/>
  <c r="B51" i="19"/>
  <c r="B107" i="19"/>
  <c r="B152" i="20"/>
  <c r="B203" i="20"/>
  <c r="C203" i="20" s="1"/>
  <c r="B168" i="19"/>
  <c r="C168" i="19" s="1"/>
  <c r="B39" i="19"/>
  <c r="B95" i="19"/>
  <c r="B140" i="20"/>
  <c r="B191" i="20"/>
  <c r="C191" i="20" s="1"/>
  <c r="B156" i="19"/>
  <c r="C156" i="19" s="1"/>
  <c r="D341" i="23"/>
  <c r="B261" i="20"/>
  <c r="I8" i="8"/>
  <c r="J158" i="23" s="1"/>
  <c r="I77" i="8"/>
  <c r="B170" i="20"/>
  <c r="B135" i="19"/>
  <c r="B186" i="19"/>
  <c r="GG7" i="27"/>
  <c r="GC6" i="31"/>
  <c r="FU6" i="31"/>
  <c r="GC7" i="27"/>
  <c r="FU7" i="27"/>
  <c r="FY7" i="27"/>
  <c r="GG6" i="31"/>
  <c r="FY6" i="31"/>
  <c r="FQ6" i="31"/>
  <c r="FQ7" i="27"/>
  <c r="I122" i="23"/>
  <c r="I107" i="23"/>
  <c r="D254" i="23"/>
  <c r="B39" i="21"/>
  <c r="B76" i="21"/>
  <c r="B34" i="21"/>
  <c r="D236" i="23"/>
  <c r="B21" i="21"/>
  <c r="B60" i="21"/>
  <c r="B59" i="20"/>
  <c r="B25" i="19"/>
  <c r="B126" i="20"/>
  <c r="B177" i="20"/>
  <c r="C177" i="20" s="1"/>
  <c r="B142" i="19"/>
  <c r="C142" i="19" s="1"/>
  <c r="B81" i="19"/>
  <c r="KC8" i="9"/>
  <c r="JE8" i="9"/>
  <c r="JK8" i="9"/>
  <c r="JW8" i="9"/>
  <c r="JQ8" i="9"/>
  <c r="E167" i="20"/>
  <c r="E132" i="19"/>
  <c r="B34" i="19"/>
  <c r="B186" i="20"/>
  <c r="C186" i="20" s="1"/>
  <c r="B151" i="19"/>
  <c r="C151" i="19" s="1"/>
  <c r="B135" i="20"/>
  <c r="B90" i="19"/>
  <c r="B43" i="19"/>
  <c r="B99" i="19"/>
  <c r="B144" i="20"/>
  <c r="B195" i="20"/>
  <c r="C195" i="20" s="1"/>
  <c r="B160" i="19"/>
  <c r="C160" i="19" s="1"/>
  <c r="JM8" i="9"/>
  <c r="JS8" i="9"/>
  <c r="JY8" i="9"/>
  <c r="KE8" i="9"/>
  <c r="JG8" i="9"/>
  <c r="B64" i="19"/>
  <c r="B165" i="20"/>
  <c r="B216" i="20"/>
  <c r="C216" i="20" s="1"/>
  <c r="B181" i="19"/>
  <c r="C181" i="19" s="1"/>
  <c r="B120" i="19"/>
  <c r="B72" i="21"/>
  <c r="B30" i="21"/>
  <c r="I130" i="23"/>
  <c r="I115" i="23"/>
  <c r="B15" i="6"/>
  <c r="B132" i="20"/>
  <c r="B148" i="19"/>
  <c r="C148" i="19" s="1"/>
  <c r="B87" i="19"/>
  <c r="B183" i="20"/>
  <c r="C183" i="20" s="1"/>
  <c r="C55" i="12"/>
  <c r="B319" i="20"/>
  <c r="B189" i="19"/>
  <c r="B173" i="20"/>
  <c r="B138" i="19"/>
  <c r="B131" i="19"/>
  <c r="I362" i="23"/>
  <c r="I372" i="23"/>
  <c r="I399" i="23"/>
  <c r="B58" i="21"/>
  <c r="B57" i="20"/>
  <c r="B61" i="19"/>
  <c r="B117" i="19"/>
  <c r="B162" i="20"/>
  <c r="B213" i="20"/>
  <c r="C213" i="20" s="1"/>
  <c r="B178" i="19"/>
  <c r="C178" i="19" s="1"/>
  <c r="B23" i="21"/>
  <c r="B74" i="19"/>
  <c r="B271" i="20"/>
  <c r="B266" i="20"/>
  <c r="B48" i="21"/>
  <c r="B47" i="20"/>
  <c r="B41" i="21"/>
  <c r="B124" i="19"/>
  <c r="B311" i="20"/>
  <c r="B65" i="21"/>
  <c r="B119" i="20"/>
  <c r="I68" i="23"/>
  <c r="I355" i="23"/>
  <c r="I364" i="23"/>
  <c r="I350" i="23"/>
  <c r="I345" i="23"/>
  <c r="I124" i="23"/>
  <c r="I109" i="23"/>
  <c r="B57" i="21"/>
  <c r="B56" i="20"/>
  <c r="B77" i="21"/>
  <c r="B35" i="21"/>
  <c r="I134" i="23"/>
  <c r="I119" i="23"/>
  <c r="I97" i="23"/>
  <c r="B41" i="6"/>
  <c r="B158" i="20"/>
  <c r="B209" i="20"/>
  <c r="C209" i="20" s="1"/>
  <c r="B174" i="19"/>
  <c r="C174" i="19" s="1"/>
  <c r="B113" i="19"/>
  <c r="B265" i="20"/>
  <c r="I344" i="23"/>
  <c r="D309" i="20"/>
  <c r="D122" i="19"/>
  <c r="D167" i="20"/>
  <c r="D132" i="19"/>
  <c r="B74" i="21"/>
  <c r="B32" i="21"/>
  <c r="I117" i="23"/>
  <c r="I132" i="23"/>
  <c r="I349" i="23"/>
  <c r="B270" i="20"/>
  <c r="A73" i="29"/>
  <c r="A25" i="29"/>
  <c r="JK7" i="9"/>
  <c r="JQ7" i="9"/>
  <c r="KC7" i="9"/>
  <c r="JE7" i="9"/>
  <c r="JW7" i="9"/>
  <c r="B114" i="20"/>
  <c r="B69" i="19"/>
  <c r="B35" i="19"/>
  <c r="B91" i="19"/>
  <c r="B136" i="20"/>
  <c r="B187" i="20"/>
  <c r="C187" i="20" s="1"/>
  <c r="B152" i="19"/>
  <c r="C152" i="19" s="1"/>
  <c r="B62" i="21"/>
  <c r="B61" i="20"/>
  <c r="B56" i="19"/>
  <c r="B208" i="20"/>
  <c r="C208" i="20" s="1"/>
  <c r="B173" i="19"/>
  <c r="C173" i="19" s="1"/>
  <c r="B112" i="19"/>
  <c r="B157" i="20"/>
  <c r="B71" i="19"/>
  <c r="B116" i="20"/>
  <c r="B23" i="19"/>
  <c r="B175" i="20"/>
  <c r="C175" i="20" s="1"/>
  <c r="B79" i="19"/>
  <c r="B124" i="20"/>
  <c r="B140" i="19"/>
  <c r="C140" i="19" s="1"/>
  <c r="B37" i="6"/>
  <c r="B154" i="20"/>
  <c r="B205" i="20"/>
  <c r="C205" i="20" s="1"/>
  <c r="B170" i="19"/>
  <c r="C170" i="19" s="1"/>
  <c r="B109" i="19"/>
  <c r="B316" i="20"/>
  <c r="B129" i="19"/>
  <c r="I360" i="23"/>
  <c r="I369" i="23"/>
  <c r="H161" i="23"/>
  <c r="H122" i="23"/>
  <c r="H107" i="23"/>
  <c r="B76" i="19"/>
  <c r="B43" i="21"/>
  <c r="B50" i="21"/>
  <c r="B49" i="20"/>
  <c r="B25" i="21"/>
  <c r="B313" i="20"/>
  <c r="B67" i="21"/>
  <c r="B268" i="20"/>
  <c r="B121" i="20"/>
  <c r="B126" i="19"/>
  <c r="B273" i="20"/>
  <c r="I352" i="23"/>
  <c r="I126" i="23"/>
  <c r="I111" i="23"/>
  <c r="I357" i="23"/>
  <c r="I76" i="8"/>
  <c r="I7" i="8"/>
  <c r="J125" i="23" s="1"/>
  <c r="B169" i="20"/>
  <c r="B134" i="19"/>
  <c r="B185" i="19"/>
  <c r="GF7" i="27"/>
  <c r="FX7" i="27"/>
  <c r="FP7" i="27"/>
  <c r="GB6" i="31"/>
  <c r="FT6" i="31"/>
  <c r="GB7" i="27"/>
  <c r="FT7" i="27"/>
  <c r="GF6" i="31"/>
  <c r="FX6" i="31"/>
  <c r="FP6" i="31"/>
  <c r="B50" i="6"/>
  <c r="E67" i="19"/>
  <c r="E112" i="20"/>
  <c r="D126" i="18"/>
  <c r="D123" i="18"/>
  <c r="D79" i="18"/>
  <c r="D76" i="18"/>
  <c r="B44" i="19"/>
  <c r="B42" i="6"/>
  <c r="AF5" i="28"/>
  <c r="B49" i="19"/>
  <c r="D5" i="30"/>
  <c r="C5" i="28"/>
  <c r="H5" i="28"/>
  <c r="G4" i="3"/>
  <c r="B36" i="6"/>
  <c r="B43" i="6"/>
  <c r="AB5" i="28"/>
  <c r="X5" i="30"/>
  <c r="T5" i="30"/>
  <c r="B26" i="19"/>
  <c r="B38" i="19"/>
  <c r="P5" i="30"/>
  <c r="A58" i="30"/>
  <c r="B39" i="6"/>
  <c r="B7" i="6"/>
  <c r="F24" i="8"/>
  <c r="B45" i="6"/>
  <c r="BH5" i="28"/>
  <c r="B63" i="19"/>
  <c r="B21" i="6"/>
  <c r="B48" i="6"/>
  <c r="AR5" i="30"/>
  <c r="A158" i="14"/>
  <c r="A37" i="2"/>
  <c r="AZ5" i="28"/>
  <c r="B40" i="19"/>
  <c r="K4" i="4"/>
  <c r="AN5" i="30"/>
  <c r="B30" i="6"/>
  <c r="B57" i="19"/>
  <c r="B26" i="6"/>
  <c r="B17" i="6"/>
  <c r="B38" i="6"/>
  <c r="B12" i="6"/>
  <c r="B36" i="19"/>
  <c r="B31" i="19"/>
  <c r="B9" i="6"/>
  <c r="B62" i="19"/>
  <c r="B24" i="19"/>
  <c r="B35" i="6"/>
  <c r="B4" i="14"/>
  <c r="B4" i="3"/>
  <c r="B18" i="6"/>
  <c r="B7" i="20"/>
  <c r="B7" i="21"/>
  <c r="B7" i="19"/>
  <c r="A163" i="29"/>
  <c r="A111" i="29"/>
  <c r="A70" i="29"/>
  <c r="A22" i="29"/>
  <c r="A159" i="29"/>
  <c r="A138" i="29"/>
  <c r="A98" i="29"/>
  <c r="A62" i="29"/>
  <c r="A17" i="29"/>
  <c r="A44" i="29"/>
  <c r="A36" i="29"/>
  <c r="A57" i="29"/>
  <c r="A131" i="29"/>
  <c r="A93" i="29"/>
  <c r="A125" i="29"/>
  <c r="A84" i="29"/>
  <c r="A11" i="21"/>
  <c r="A11" i="19"/>
  <c r="A11" i="20"/>
  <c r="M166" i="29"/>
  <c r="K166" i="29"/>
  <c r="Y166" i="29"/>
  <c r="I166" i="29"/>
  <c r="W166" i="29"/>
  <c r="G166" i="29"/>
  <c r="S166" i="29"/>
  <c r="U166" i="29"/>
  <c r="E166" i="29"/>
  <c r="O166" i="29"/>
  <c r="Q166" i="29"/>
  <c r="F6" i="2"/>
  <c r="H4" i="14"/>
  <c r="I4" i="3"/>
  <c r="A124" i="29"/>
  <c r="A162" i="29"/>
  <c r="A110" i="29"/>
  <c r="A69" i="29"/>
  <c r="A21" i="29"/>
  <c r="A130" i="29"/>
  <c r="A35" i="29"/>
  <c r="A158" i="29"/>
  <c r="A137" i="29"/>
  <c r="A97" i="29"/>
  <c r="A61" i="29"/>
  <c r="A56" i="29"/>
  <c r="A92" i="29"/>
  <c r="A43" i="29"/>
  <c r="A83" i="29"/>
  <c r="E67" i="20"/>
  <c r="E22" i="19"/>
  <c r="B23" i="6"/>
  <c r="D11" i="1"/>
  <c r="G6" i="2"/>
  <c r="I4" i="14"/>
  <c r="J4" i="3"/>
  <c r="E4" i="3"/>
  <c r="D6" i="2"/>
  <c r="E4" i="14"/>
  <c r="D165" i="29"/>
  <c r="D230" i="29"/>
  <c r="A5" i="19"/>
  <c r="A5" i="20"/>
  <c r="A5" i="21"/>
  <c r="B19" i="6"/>
  <c r="D4" i="3"/>
  <c r="D4" i="14"/>
  <c r="A81" i="32"/>
  <c r="A36" i="32"/>
  <c r="A23" i="32"/>
  <c r="A16" i="32"/>
  <c r="A75" i="32"/>
  <c r="A29" i="32"/>
  <c r="A68" i="32"/>
  <c r="A47" i="32"/>
  <c r="B65" i="20"/>
  <c r="B20" i="19"/>
  <c r="A46" i="32"/>
  <c r="A80" i="32"/>
  <c r="A35" i="32"/>
  <c r="A22" i="32"/>
  <c r="A74" i="32"/>
  <c r="A28" i="32"/>
  <c r="A67" i="32"/>
  <c r="A15" i="32"/>
  <c r="F4" i="14"/>
  <c r="F4" i="3"/>
  <c r="E6" i="2"/>
  <c r="AV5" i="28"/>
  <c r="B8" i="19"/>
  <c r="B8" i="21"/>
  <c r="B8" i="20"/>
  <c r="I6" i="2"/>
  <c r="K4" i="14"/>
  <c r="M4" i="3"/>
  <c r="H4" i="3"/>
  <c r="G4" i="14"/>
  <c r="E4" i="19"/>
  <c r="E4" i="21"/>
  <c r="E4" i="20"/>
  <c r="E4" i="18"/>
  <c r="B6" i="19"/>
  <c r="B6" i="20"/>
  <c r="B6" i="21"/>
  <c r="E25" i="18"/>
  <c r="E28" i="18"/>
  <c r="B9" i="21"/>
  <c r="B9" i="20"/>
  <c r="B9" i="19"/>
  <c r="L148" i="29"/>
  <c r="A52" i="30"/>
  <c r="F22" i="19"/>
  <c r="F67" i="20"/>
  <c r="C4" i="14"/>
  <c r="C4" i="3"/>
  <c r="B6" i="2"/>
  <c r="BD5" i="28"/>
  <c r="D4" i="19"/>
  <c r="D4" i="21"/>
  <c r="D4" i="20"/>
  <c r="D4" i="18"/>
  <c r="A4" i="3"/>
  <c r="E6" i="21"/>
  <c r="E6" i="20"/>
  <c r="D67" i="20"/>
  <c r="D22" i="19"/>
  <c r="C69" i="30"/>
  <c r="C167" i="29"/>
  <c r="C58" i="32"/>
  <c r="C7" i="31"/>
  <c r="C6" i="32"/>
  <c r="C8" i="30"/>
  <c r="H230" i="29"/>
  <c r="L165" i="29"/>
  <c r="L230" i="29"/>
  <c r="T165" i="29"/>
  <c r="B44" i="6"/>
  <c r="D4" i="4"/>
  <c r="B31" i="6"/>
  <c r="C4" i="21"/>
  <c r="C4" i="19"/>
  <c r="C4" i="20"/>
  <c r="C4" i="18"/>
  <c r="H6" i="2"/>
  <c r="J4" i="14"/>
  <c r="L4" i="3"/>
  <c r="B4" i="20"/>
  <c r="B4" i="18"/>
  <c r="B4" i="21"/>
  <c r="B4" i="19"/>
  <c r="C68" i="30"/>
  <c r="C5" i="32"/>
  <c r="C7" i="30"/>
  <c r="C57" i="32"/>
  <c r="C6" i="31"/>
  <c r="B51" i="18"/>
  <c r="B145" i="18"/>
  <c r="B121" i="18"/>
  <c r="B41" i="20"/>
  <c r="B74" i="18"/>
  <c r="B98" i="18"/>
  <c r="B139" i="18"/>
  <c r="B115" i="18"/>
  <c r="B288" i="20"/>
  <c r="B35" i="20"/>
  <c r="B68" i="18"/>
  <c r="B45" i="18"/>
  <c r="B92" i="18"/>
  <c r="B108" i="18"/>
  <c r="B85" i="18"/>
  <c r="B132" i="18"/>
  <c r="B28" i="20"/>
  <c r="B61" i="18"/>
  <c r="B38" i="18"/>
  <c r="C233" i="29"/>
  <c r="B47" i="18"/>
  <c r="B94" i="18"/>
  <c r="B141" i="18"/>
  <c r="B37" i="20"/>
  <c r="B70" i="18"/>
  <c r="B117" i="18"/>
  <c r="B63" i="18"/>
  <c r="B40" i="18"/>
  <c r="B30" i="20"/>
  <c r="B134" i="18"/>
  <c r="B110" i="18"/>
  <c r="B87" i="18"/>
  <c r="B80" i="18"/>
  <c r="B56" i="18"/>
  <c r="B127" i="18"/>
  <c r="B103" i="18"/>
  <c r="B23" i="20"/>
  <c r="B39" i="20"/>
  <c r="B72" i="18"/>
  <c r="B119" i="18"/>
  <c r="B49" i="18"/>
  <c r="B38" i="20"/>
  <c r="B71" i="18"/>
  <c r="B118" i="18"/>
  <c r="B48" i="18"/>
  <c r="B40" i="20"/>
  <c r="B73" i="18"/>
  <c r="B120" i="18"/>
  <c r="B50" i="18"/>
  <c r="B31" i="20"/>
  <c r="B64" i="18"/>
  <c r="B111" i="18"/>
  <c r="B41" i="18"/>
  <c r="B32" i="20"/>
  <c r="B65" i="18"/>
  <c r="B112" i="18"/>
  <c r="B42" i="18"/>
  <c r="B44" i="18"/>
  <c r="B34" i="20"/>
  <c r="B67" i="18"/>
  <c r="B114" i="18"/>
  <c r="B113" i="18"/>
  <c r="B66" i="18"/>
  <c r="B43" i="18"/>
  <c r="B33" i="20"/>
  <c r="B36" i="18"/>
  <c r="B26" i="20"/>
  <c r="B59" i="18"/>
  <c r="B106" i="18"/>
  <c r="B27" i="20"/>
  <c r="B60" i="18"/>
  <c r="B107" i="18"/>
  <c r="B37" i="18"/>
  <c r="B34" i="18"/>
  <c r="B24" i="20"/>
  <c r="B57" i="18"/>
  <c r="B104" i="18"/>
  <c r="B35" i="18"/>
  <c r="B25" i="20"/>
  <c r="B58" i="18"/>
  <c r="B105" i="18"/>
  <c r="G4" i="7"/>
  <c r="G4" i="4"/>
  <c r="B4" i="4"/>
  <c r="B4" i="7"/>
  <c r="F4" i="4"/>
  <c r="F4" i="7"/>
  <c r="C4" i="4"/>
  <c r="D4" i="7"/>
  <c r="A4" i="7"/>
  <c r="A4" i="4"/>
  <c r="E4" i="4"/>
  <c r="E4" i="7"/>
  <c r="A23" i="30"/>
  <c r="A45" i="30"/>
  <c r="A35" i="30"/>
  <c r="A64" i="30"/>
  <c r="A34" i="30"/>
  <c r="A44" i="30"/>
  <c r="A22" i="30"/>
  <c r="A51" i="30"/>
  <c r="A63" i="30"/>
  <c r="A40" i="30"/>
  <c r="A30" i="30"/>
  <c r="A47" i="30"/>
  <c r="A59" i="30"/>
  <c r="A18" i="30"/>
  <c r="A61" i="30"/>
  <c r="A32" i="30"/>
  <c r="A49" i="30"/>
  <c r="A20" i="30"/>
  <c r="A42" i="30"/>
  <c r="A29" i="30"/>
  <c r="A39" i="30"/>
  <c r="A17" i="30"/>
  <c r="B88" i="27"/>
  <c r="B58" i="27"/>
  <c r="B73" i="27"/>
  <c r="B43" i="27"/>
  <c r="B28" i="27"/>
  <c r="B78" i="27"/>
  <c r="B48" i="27"/>
  <c r="B33" i="27"/>
  <c r="B93" i="27"/>
  <c r="B63" i="27"/>
  <c r="S5" i="9"/>
  <c r="B40" i="9"/>
  <c r="B59" i="9"/>
  <c r="EC5" i="9"/>
  <c r="B58" i="9"/>
  <c r="DW5" i="9"/>
  <c r="B63" i="9"/>
  <c r="FA5" i="9"/>
  <c r="B89" i="27"/>
  <c r="B59" i="27"/>
  <c r="B74" i="27"/>
  <c r="B44" i="27"/>
  <c r="B29" i="27"/>
  <c r="EI5" i="9"/>
  <c r="B60" i="9"/>
  <c r="IY5" i="9"/>
  <c r="B51" i="9"/>
  <c r="CG5" i="9"/>
  <c r="B50" i="9"/>
  <c r="CA5" i="9"/>
  <c r="B55" i="9"/>
  <c r="DE5" i="9"/>
  <c r="B78" i="9"/>
  <c r="IM5" i="9"/>
  <c r="C8" i="29"/>
  <c r="C8" i="28"/>
  <c r="C115" i="29"/>
  <c r="C102" i="29"/>
  <c r="C48" i="29"/>
  <c r="IQ8" i="9"/>
  <c r="GU8" i="9"/>
  <c r="EY8" i="9"/>
  <c r="DC8" i="9"/>
  <c r="BG8" i="9"/>
  <c r="K8" i="9"/>
  <c r="EG8" i="9"/>
  <c r="HM8" i="9"/>
  <c r="FQ8" i="9"/>
  <c r="DU8" i="9"/>
  <c r="BY8" i="9"/>
  <c r="AC8" i="9"/>
  <c r="IE8" i="9"/>
  <c r="GI8" i="9"/>
  <c r="EM8" i="9"/>
  <c r="CQ8" i="9"/>
  <c r="AU8" i="9"/>
  <c r="IW8" i="9"/>
  <c r="HA8" i="9"/>
  <c r="FE8" i="9"/>
  <c r="DI8" i="9"/>
  <c r="BM8" i="9"/>
  <c r="Q8" i="9"/>
  <c r="HS8" i="9"/>
  <c r="FW8" i="9"/>
  <c r="EA8" i="9"/>
  <c r="CE8" i="9"/>
  <c r="AI8" i="9"/>
  <c r="HY8" i="9"/>
  <c r="CK8" i="9"/>
  <c r="IK8" i="9"/>
  <c r="GO8" i="9"/>
  <c r="ES8" i="9"/>
  <c r="CW8" i="9"/>
  <c r="BA8" i="9"/>
  <c r="GC8" i="9"/>
  <c r="AO8" i="9"/>
  <c r="JC8" i="9"/>
  <c r="HG8" i="9"/>
  <c r="FK8" i="9"/>
  <c r="DO8" i="9"/>
  <c r="BS8" i="9"/>
  <c r="W8" i="9"/>
  <c r="CM5" i="9"/>
  <c r="B52" i="9"/>
  <c r="GM7" i="27"/>
  <c r="FK7" i="27"/>
  <c r="FC7" i="27"/>
  <c r="EU7" i="27"/>
  <c r="EM7" i="27"/>
  <c r="EE7" i="27"/>
  <c r="DW7" i="27"/>
  <c r="DO7" i="27"/>
  <c r="DG7" i="27"/>
  <c r="CY7" i="27"/>
  <c r="CQ7" i="27"/>
  <c r="CI7" i="27"/>
  <c r="CA7" i="27"/>
  <c r="BS7" i="27"/>
  <c r="BK7" i="27"/>
  <c r="BC7" i="27"/>
  <c r="AU7" i="27"/>
  <c r="AM7" i="27"/>
  <c r="AE7" i="27"/>
  <c r="W7" i="27"/>
  <c r="O7" i="27"/>
  <c r="G7" i="27"/>
  <c r="G90" i="32"/>
  <c r="G5" i="32"/>
  <c r="G59" i="30"/>
  <c r="G40" i="30"/>
  <c r="G18" i="30"/>
  <c r="G19" i="31"/>
  <c r="K148" i="29"/>
  <c r="G114" i="29"/>
  <c r="G7" i="29"/>
  <c r="G49" i="28"/>
  <c r="G29" i="28"/>
  <c r="G113" i="27"/>
  <c r="G96" i="27"/>
  <c r="G66" i="27"/>
  <c r="G36" i="27"/>
  <c r="FO7" i="27"/>
  <c r="FG7" i="27"/>
  <c r="EY7" i="27"/>
  <c r="EQ7" i="27"/>
  <c r="EI7" i="27"/>
  <c r="EA7" i="27"/>
  <c r="DS7" i="27"/>
  <c r="DK7" i="27"/>
  <c r="DC7" i="27"/>
  <c r="CU7" i="27"/>
  <c r="CM7" i="27"/>
  <c r="CE7" i="27"/>
  <c r="BW7" i="27"/>
  <c r="BO7" i="27"/>
  <c r="BG7" i="27"/>
  <c r="AY7" i="27"/>
  <c r="AQ7" i="27"/>
  <c r="AI7" i="27"/>
  <c r="AA7" i="27"/>
  <c r="S7" i="27"/>
  <c r="K7" i="27"/>
  <c r="G57" i="32"/>
  <c r="G68" i="30"/>
  <c r="G47" i="30"/>
  <c r="G30" i="30"/>
  <c r="G32" i="31"/>
  <c r="G140" i="29"/>
  <c r="G101" i="29"/>
  <c r="G47" i="29"/>
  <c r="G61" i="28"/>
  <c r="G42" i="28"/>
  <c r="G17" i="28"/>
  <c r="G103" i="27"/>
  <c r="G81" i="27"/>
  <c r="G51" i="27"/>
  <c r="G20" i="27"/>
  <c r="D7" i="11"/>
  <c r="V7" i="11"/>
  <c r="N7" i="11"/>
  <c r="F7" i="11"/>
  <c r="L7" i="11"/>
  <c r="P7" i="11"/>
  <c r="T7" i="11"/>
  <c r="H7" i="11"/>
  <c r="R7" i="11"/>
  <c r="J7" i="11"/>
  <c r="DK5" i="9"/>
  <c r="B56" i="9"/>
  <c r="A95" i="27"/>
  <c r="A80" i="27"/>
  <c r="A50" i="27"/>
  <c r="A35" i="27"/>
  <c r="A65" i="27"/>
  <c r="BO5" i="9"/>
  <c r="B48" i="9"/>
  <c r="A7" i="12"/>
  <c r="A7" i="11"/>
  <c r="A7" i="13"/>
  <c r="B43" i="9"/>
  <c r="AK5" i="9"/>
  <c r="B42" i="9"/>
  <c r="AE5" i="9"/>
  <c r="B47" i="9"/>
  <c r="BI5" i="9"/>
  <c r="B70" i="9"/>
  <c r="GQ5" i="9"/>
  <c r="GL7" i="27"/>
  <c r="FJ7" i="27"/>
  <c r="FB7" i="27"/>
  <c r="ET7" i="27"/>
  <c r="EL7" i="27"/>
  <c r="ED7" i="27"/>
  <c r="DV7" i="27"/>
  <c r="DN7" i="27"/>
  <c r="DF7" i="27"/>
  <c r="CX7" i="27"/>
  <c r="CP7" i="27"/>
  <c r="CH7" i="27"/>
  <c r="BZ7" i="27"/>
  <c r="BR7" i="27"/>
  <c r="BJ7" i="27"/>
  <c r="BB7" i="27"/>
  <c r="AT7" i="27"/>
  <c r="AL7" i="27"/>
  <c r="AD7" i="27"/>
  <c r="V7" i="27"/>
  <c r="N7" i="27"/>
  <c r="F7" i="27"/>
  <c r="F90" i="32"/>
  <c r="F5" i="32"/>
  <c r="F59" i="30"/>
  <c r="F40" i="30"/>
  <c r="F18" i="30"/>
  <c r="F19" i="31"/>
  <c r="J148" i="29"/>
  <c r="F114" i="29"/>
  <c r="F7" i="29"/>
  <c r="F49" i="28"/>
  <c r="F29" i="28"/>
  <c r="F113" i="27"/>
  <c r="F96" i="27"/>
  <c r="F66" i="27"/>
  <c r="F36" i="27"/>
  <c r="FN7" i="27"/>
  <c r="FF7" i="27"/>
  <c r="EX7" i="27"/>
  <c r="EP7" i="27"/>
  <c r="EH7" i="27"/>
  <c r="DZ7" i="27"/>
  <c r="DR7" i="27"/>
  <c r="DJ7" i="27"/>
  <c r="DB7" i="27"/>
  <c r="CT7" i="27"/>
  <c r="CL7" i="27"/>
  <c r="CD7" i="27"/>
  <c r="BV7" i="27"/>
  <c r="BN7" i="27"/>
  <c r="BF7" i="27"/>
  <c r="AX7" i="27"/>
  <c r="AP7" i="27"/>
  <c r="AH7" i="27"/>
  <c r="Z7" i="27"/>
  <c r="R7" i="27"/>
  <c r="J7" i="27"/>
  <c r="F57" i="32"/>
  <c r="F68" i="30"/>
  <c r="F47" i="30"/>
  <c r="F30" i="30"/>
  <c r="F32" i="31"/>
  <c r="F140" i="29"/>
  <c r="F101" i="29"/>
  <c r="F47" i="29"/>
  <c r="F61" i="28"/>
  <c r="F42" i="28"/>
  <c r="F17" i="28"/>
  <c r="F103" i="27"/>
  <c r="F81" i="27"/>
  <c r="F51" i="27"/>
  <c r="F20" i="27"/>
  <c r="AQ5" i="9"/>
  <c r="B44" i="9"/>
  <c r="F28" i="8"/>
  <c r="C65" i="6"/>
  <c r="F26" i="8"/>
  <c r="C63" i="6"/>
  <c r="B77" i="27"/>
  <c r="B47" i="27"/>
  <c r="B32" i="27"/>
  <c r="B92" i="27"/>
  <c r="B62" i="27"/>
  <c r="DQ5" i="9"/>
  <c r="B57" i="9"/>
  <c r="C6" i="27"/>
  <c r="D37" i="9"/>
  <c r="F27" i="8"/>
  <c r="C64" i="6"/>
  <c r="B39" i="9"/>
  <c r="M5" i="9"/>
  <c r="B76" i="27"/>
  <c r="B91" i="27"/>
  <c r="B61" i="27"/>
  <c r="B31" i="27"/>
  <c r="B46" i="27"/>
  <c r="B62" i="9"/>
  <c r="EU5" i="9"/>
  <c r="B77" i="9"/>
  <c r="IG5" i="9"/>
  <c r="C66" i="6"/>
  <c r="D20" i="27"/>
  <c r="D57" i="32"/>
  <c r="D68" i="30"/>
  <c r="D47" i="30"/>
  <c r="D30" i="30"/>
  <c r="D32" i="31"/>
  <c r="D140" i="29"/>
  <c r="D101" i="29"/>
  <c r="D47" i="29"/>
  <c r="D61" i="28"/>
  <c r="D42" i="28"/>
  <c r="D17" i="28"/>
  <c r="D103" i="27"/>
  <c r="D81" i="27"/>
  <c r="D51" i="27"/>
  <c r="CZ7" i="27"/>
  <c r="AV7" i="27"/>
  <c r="P7" i="27"/>
  <c r="DP7" i="27"/>
  <c r="FD7" i="27"/>
  <c r="GJ7" i="27"/>
  <c r="FH7" i="27"/>
  <c r="EZ7" i="27"/>
  <c r="ER7" i="27"/>
  <c r="EJ7" i="27"/>
  <c r="EB7" i="27"/>
  <c r="DT7" i="27"/>
  <c r="DL7" i="27"/>
  <c r="DD7" i="27"/>
  <c r="CV7" i="27"/>
  <c r="CN7" i="27"/>
  <c r="CF7" i="27"/>
  <c r="BX7" i="27"/>
  <c r="BP7" i="27"/>
  <c r="BH7" i="27"/>
  <c r="AZ7" i="27"/>
  <c r="AR7" i="27"/>
  <c r="AJ7" i="27"/>
  <c r="AB7" i="27"/>
  <c r="T7" i="27"/>
  <c r="L7" i="27"/>
  <c r="D7" i="27"/>
  <c r="D90" i="32"/>
  <c r="D5" i="32"/>
  <c r="D59" i="30"/>
  <c r="D40" i="30"/>
  <c r="D18" i="30"/>
  <c r="D19" i="31"/>
  <c r="H148" i="29"/>
  <c r="D114" i="29"/>
  <c r="D7" i="29"/>
  <c r="D49" i="28"/>
  <c r="D29" i="28"/>
  <c r="D113" i="27"/>
  <c r="D96" i="27"/>
  <c r="D66" i="27"/>
  <c r="D36" i="27"/>
  <c r="BT7" i="27"/>
  <c r="AF7" i="27"/>
  <c r="FL7" i="27"/>
  <c r="EV7" i="27"/>
  <c r="EN7" i="27"/>
  <c r="DX7" i="27"/>
  <c r="DH7" i="27"/>
  <c r="CR7" i="27"/>
  <c r="CJ7" i="27"/>
  <c r="CB7" i="27"/>
  <c r="BL7" i="27"/>
  <c r="AN7" i="27"/>
  <c r="H7" i="27"/>
  <c r="EF7" i="27"/>
  <c r="BD7" i="27"/>
  <c r="X7" i="27"/>
  <c r="F25" i="8"/>
  <c r="C62" i="6"/>
  <c r="C5" i="27"/>
  <c r="C37" i="9"/>
  <c r="B73" i="9"/>
  <c r="HI5" i="9"/>
  <c r="B87" i="27"/>
  <c r="B72" i="27"/>
  <c r="B42" i="27"/>
  <c r="B27" i="27"/>
  <c r="B57" i="27"/>
  <c r="JA8" i="9"/>
  <c r="HE8" i="9"/>
  <c r="FI8" i="9"/>
  <c r="DM8" i="9"/>
  <c r="BQ8" i="9"/>
  <c r="U8" i="9"/>
  <c r="II8" i="9"/>
  <c r="GM8" i="9"/>
  <c r="CU8" i="9"/>
  <c r="HW8" i="9"/>
  <c r="GA8" i="9"/>
  <c r="EE8" i="9"/>
  <c r="CI8" i="9"/>
  <c r="AM8" i="9"/>
  <c r="IO8" i="9"/>
  <c r="GS8" i="9"/>
  <c r="EW8" i="9"/>
  <c r="DA8" i="9"/>
  <c r="BE8" i="9"/>
  <c r="I8" i="9"/>
  <c r="HK8" i="9"/>
  <c r="FO8" i="9"/>
  <c r="DS8" i="9"/>
  <c r="BW8" i="9"/>
  <c r="AA8" i="9"/>
  <c r="IC8" i="9"/>
  <c r="GG8" i="9"/>
  <c r="EK8" i="9"/>
  <c r="CO8" i="9"/>
  <c r="AS8" i="9"/>
  <c r="AY8" i="9"/>
  <c r="IU8" i="9"/>
  <c r="GY8" i="9"/>
  <c r="FC8" i="9"/>
  <c r="DG8" i="9"/>
  <c r="BK8" i="9"/>
  <c r="O8" i="9"/>
  <c r="EQ8" i="9"/>
  <c r="HQ8" i="9"/>
  <c r="FU8" i="9"/>
  <c r="DY8" i="9"/>
  <c r="CC8" i="9"/>
  <c r="AG8" i="9"/>
  <c r="IH8" i="9"/>
  <c r="GL8" i="9"/>
  <c r="EP8" i="9"/>
  <c r="CT8" i="9"/>
  <c r="AX8" i="9"/>
  <c r="AF8" i="9"/>
  <c r="IZ8" i="9"/>
  <c r="HD8" i="9"/>
  <c r="FH8" i="9"/>
  <c r="DL8" i="9"/>
  <c r="BP8" i="9"/>
  <c r="T8" i="9"/>
  <c r="HV8" i="9"/>
  <c r="FZ8" i="9"/>
  <c r="ED8" i="9"/>
  <c r="CH8" i="9"/>
  <c r="AL8" i="9"/>
  <c r="IN8" i="9"/>
  <c r="GR8" i="9"/>
  <c r="EV8" i="9"/>
  <c r="CZ8" i="9"/>
  <c r="BD8" i="9"/>
  <c r="H8" i="9"/>
  <c r="HJ8" i="9"/>
  <c r="FN8" i="9"/>
  <c r="DR8" i="9"/>
  <c r="BV8" i="9"/>
  <c r="Z8" i="9"/>
  <c r="DX8" i="9"/>
  <c r="IB8" i="9"/>
  <c r="GF8" i="9"/>
  <c r="EJ8" i="9"/>
  <c r="CN8" i="9"/>
  <c r="AR8" i="9"/>
  <c r="HP8" i="9"/>
  <c r="CB8" i="9"/>
  <c r="IT8" i="9"/>
  <c r="GX8" i="9"/>
  <c r="FB8" i="9"/>
  <c r="DF8" i="9"/>
  <c r="BJ8" i="9"/>
  <c r="N8" i="9"/>
  <c r="FT8" i="9"/>
  <c r="A33" i="11"/>
  <c r="A34" i="9"/>
  <c r="B54" i="9"/>
  <c r="CY5" i="9"/>
  <c r="A85" i="27"/>
  <c r="A55" i="27"/>
  <c r="A40" i="27"/>
  <c r="A100" i="27"/>
  <c r="A70" i="27"/>
  <c r="B69" i="9"/>
  <c r="GK5" i="9"/>
  <c r="C166" i="29"/>
  <c r="C7" i="29"/>
  <c r="C7" i="28"/>
  <c r="C114" i="29"/>
  <c r="C101" i="29"/>
  <c r="C47" i="29"/>
  <c r="HX8" i="9"/>
  <c r="GB8" i="9"/>
  <c r="EF8" i="9"/>
  <c r="CJ8" i="9"/>
  <c r="AN8" i="9"/>
  <c r="HF8" i="9"/>
  <c r="BR8" i="9"/>
  <c r="IP8" i="9"/>
  <c r="GT8" i="9"/>
  <c r="EX8" i="9"/>
  <c r="DB8" i="9"/>
  <c r="BF8" i="9"/>
  <c r="J8" i="9"/>
  <c r="HL8" i="9"/>
  <c r="FP8" i="9"/>
  <c r="DT8" i="9"/>
  <c r="BX8" i="9"/>
  <c r="AB8" i="9"/>
  <c r="ID8" i="9"/>
  <c r="GH8" i="9"/>
  <c r="EL8" i="9"/>
  <c r="CP8" i="9"/>
  <c r="AT8" i="9"/>
  <c r="JB8" i="9"/>
  <c r="IV8" i="9"/>
  <c r="GZ8" i="9"/>
  <c r="FD8" i="9"/>
  <c r="DH8" i="9"/>
  <c r="BL8" i="9"/>
  <c r="P8" i="9"/>
  <c r="FJ8" i="9"/>
  <c r="HR8" i="9"/>
  <c r="FV8" i="9"/>
  <c r="DZ8" i="9"/>
  <c r="CD8" i="9"/>
  <c r="AH8" i="9"/>
  <c r="DN8" i="9"/>
  <c r="IJ8" i="9"/>
  <c r="GN8" i="9"/>
  <c r="ER8" i="9"/>
  <c r="CV8" i="9"/>
  <c r="AZ8" i="9"/>
  <c r="V8" i="9"/>
  <c r="B65" i="9"/>
  <c r="FM5" i="9"/>
  <c r="FG5" i="9"/>
  <c r="B64" i="9"/>
  <c r="B79" i="27"/>
  <c r="B49" i="27"/>
  <c r="B34" i="27"/>
  <c r="B94" i="27"/>
  <c r="B64" i="27"/>
  <c r="B41" i="9"/>
  <c r="Y5" i="9"/>
  <c r="O7" i="11"/>
  <c r="G7" i="11"/>
  <c r="U7" i="11"/>
  <c r="M7" i="11"/>
  <c r="E7" i="11"/>
  <c r="S7" i="11"/>
  <c r="K7" i="11"/>
  <c r="C7" i="11"/>
  <c r="Q7" i="11"/>
  <c r="I7" i="11"/>
  <c r="IM7" i="9"/>
  <c r="DW7" i="9"/>
  <c r="G7" i="9"/>
  <c r="IG7" i="9"/>
  <c r="HI7" i="9"/>
  <c r="GK7" i="9"/>
  <c r="FM7" i="9"/>
  <c r="EO7" i="9"/>
  <c r="DQ7" i="9"/>
  <c r="CS7" i="9"/>
  <c r="BU7" i="9"/>
  <c r="AW7" i="9"/>
  <c r="Y7" i="9"/>
  <c r="GQ7" i="9"/>
  <c r="CA7" i="9"/>
  <c r="IY7" i="9"/>
  <c r="IA7" i="9"/>
  <c r="HC7" i="9"/>
  <c r="GE7" i="9"/>
  <c r="FG7" i="9"/>
  <c r="EI7" i="9"/>
  <c r="DK7" i="9"/>
  <c r="CM7" i="9"/>
  <c r="BO7" i="9"/>
  <c r="AQ7" i="9"/>
  <c r="S7" i="9"/>
  <c r="HO7" i="9"/>
  <c r="EU7" i="9"/>
  <c r="AE7" i="9"/>
  <c r="IS7" i="9"/>
  <c r="HU7" i="9"/>
  <c r="GW7" i="9"/>
  <c r="FY7" i="9"/>
  <c r="FA7" i="9"/>
  <c r="EC7" i="9"/>
  <c r="DE7" i="9"/>
  <c r="CG7" i="9"/>
  <c r="BI7" i="9"/>
  <c r="AK7" i="9"/>
  <c r="M7" i="9"/>
  <c r="CY7" i="9"/>
  <c r="FS7" i="9"/>
  <c r="BC7" i="9"/>
  <c r="II7" i="9"/>
  <c r="HK7" i="9"/>
  <c r="GM7" i="9"/>
  <c r="FO7" i="9"/>
  <c r="EQ7" i="9"/>
  <c r="DS7" i="9"/>
  <c r="CU7" i="9"/>
  <c r="BW7" i="9"/>
  <c r="AY7" i="9"/>
  <c r="AA7" i="9"/>
  <c r="JA7" i="9"/>
  <c r="IC7" i="9"/>
  <c r="HE7" i="9"/>
  <c r="GG7" i="9"/>
  <c r="FI7" i="9"/>
  <c r="EK7" i="9"/>
  <c r="DM7" i="9"/>
  <c r="CO7" i="9"/>
  <c r="BQ7" i="9"/>
  <c r="AS7" i="9"/>
  <c r="U7" i="9"/>
  <c r="IU7" i="9"/>
  <c r="HW7" i="9"/>
  <c r="GY7" i="9"/>
  <c r="GA7" i="9"/>
  <c r="FC7" i="9"/>
  <c r="EE7" i="9"/>
  <c r="DG7" i="9"/>
  <c r="CI7" i="9"/>
  <c r="BK7" i="9"/>
  <c r="AM7" i="9"/>
  <c r="O7" i="9"/>
  <c r="IO7" i="9"/>
  <c r="HQ7" i="9"/>
  <c r="GS7" i="9"/>
  <c r="FU7" i="9"/>
  <c r="EW7" i="9"/>
  <c r="DY7" i="9"/>
  <c r="DA7" i="9"/>
  <c r="CC7" i="9"/>
  <c r="BE7" i="9"/>
  <c r="AG7" i="9"/>
  <c r="I7" i="9"/>
  <c r="B46" i="9"/>
  <c r="BC5" i="9"/>
  <c r="B90" i="27"/>
  <c r="B60" i="27"/>
  <c r="B75" i="27"/>
  <c r="B45" i="27"/>
  <c r="B30" i="27"/>
  <c r="B61" i="9"/>
  <c r="EO5" i="9"/>
  <c r="A81" i="27"/>
  <c r="A51" i="27"/>
  <c r="A36" i="27"/>
  <c r="A96" i="27"/>
  <c r="A66" i="27"/>
  <c r="B49" i="9"/>
  <c r="BU5" i="9"/>
  <c r="B75" i="9"/>
  <c r="HU5" i="9"/>
  <c r="B74" i="9"/>
  <c r="HO5" i="9"/>
  <c r="B79" i="9"/>
  <c r="IS5" i="9"/>
  <c r="G5" i="9"/>
  <c r="B38" i="9"/>
  <c r="CS5" i="9"/>
  <c r="B53" i="9"/>
  <c r="IA5" i="9"/>
  <c r="B76" i="9"/>
  <c r="E32" i="31"/>
  <c r="E101" i="29"/>
  <c r="E81" i="27"/>
  <c r="E61" i="28"/>
  <c r="GK7" i="27"/>
  <c r="FI7" i="27"/>
  <c r="FA7" i="27"/>
  <c r="ES7" i="27"/>
  <c r="EK7" i="27"/>
  <c r="EC7" i="27"/>
  <c r="DU7" i="27"/>
  <c r="DM7" i="27"/>
  <c r="DE7" i="27"/>
  <c r="CW7" i="27"/>
  <c r="CO7" i="27"/>
  <c r="CG7" i="27"/>
  <c r="BY7" i="27"/>
  <c r="BQ7" i="27"/>
  <c r="BI7" i="27"/>
  <c r="BA7" i="27"/>
  <c r="AS7" i="27"/>
  <c r="AK7" i="27"/>
  <c r="AC7" i="27"/>
  <c r="U7" i="27"/>
  <c r="M7" i="27"/>
  <c r="E7" i="27"/>
  <c r="E30" i="30"/>
  <c r="E42" i="28"/>
  <c r="E90" i="32"/>
  <c r="E5" i="32"/>
  <c r="E59" i="30"/>
  <c r="E40" i="30"/>
  <c r="E18" i="30"/>
  <c r="E19" i="31"/>
  <c r="I148" i="29"/>
  <c r="E114" i="29"/>
  <c r="E7" i="29"/>
  <c r="E49" i="28"/>
  <c r="E29" i="28"/>
  <c r="E113" i="27"/>
  <c r="E96" i="27"/>
  <c r="E66" i="27"/>
  <c r="E36" i="27"/>
  <c r="E140" i="29"/>
  <c r="E57" i="32"/>
  <c r="E47" i="29"/>
  <c r="E17" i="28"/>
  <c r="E51" i="27"/>
  <c r="E68" i="30"/>
  <c r="E103" i="27"/>
  <c r="E20" i="27"/>
  <c r="FM7" i="27"/>
  <c r="FE7" i="27"/>
  <c r="EW7" i="27"/>
  <c r="EO7" i="27"/>
  <c r="EG7" i="27"/>
  <c r="DY7" i="27"/>
  <c r="DQ7" i="27"/>
  <c r="DI7" i="27"/>
  <c r="DA7" i="27"/>
  <c r="CS7" i="27"/>
  <c r="CK7" i="27"/>
  <c r="CC7" i="27"/>
  <c r="BU7" i="27"/>
  <c r="BM7" i="27"/>
  <c r="BE7" i="27"/>
  <c r="AW7" i="27"/>
  <c r="AO7" i="27"/>
  <c r="AG7" i="27"/>
  <c r="Y7" i="27"/>
  <c r="Q7" i="27"/>
  <c r="I7" i="27"/>
  <c r="E47" i="30"/>
  <c r="HC5" i="9"/>
  <c r="B72" i="9"/>
  <c r="B67" i="9"/>
  <c r="FY5" i="9"/>
  <c r="B66" i="9"/>
  <c r="FS5" i="9"/>
  <c r="B71" i="9"/>
  <c r="GW5" i="9"/>
  <c r="HN8" i="9"/>
  <c r="FR8" i="9"/>
  <c r="DV8" i="9"/>
  <c r="BZ8" i="9"/>
  <c r="AD8" i="9"/>
  <c r="EZ8" i="9"/>
  <c r="IF8" i="9"/>
  <c r="GJ8" i="9"/>
  <c r="EN8" i="9"/>
  <c r="CR8" i="9"/>
  <c r="AV8" i="9"/>
  <c r="IX8" i="9"/>
  <c r="HB8" i="9"/>
  <c r="FF8" i="9"/>
  <c r="DJ8" i="9"/>
  <c r="BN8" i="9"/>
  <c r="R8" i="9"/>
  <c r="HT8" i="9"/>
  <c r="FX8" i="9"/>
  <c r="EB8" i="9"/>
  <c r="CF8" i="9"/>
  <c r="AJ8" i="9"/>
  <c r="DD8" i="9"/>
  <c r="IL8" i="9"/>
  <c r="GP8" i="9"/>
  <c r="ET8" i="9"/>
  <c r="CX8" i="9"/>
  <c r="BB8" i="9"/>
  <c r="IR8" i="9"/>
  <c r="GV8" i="9"/>
  <c r="L8" i="9"/>
  <c r="JD8" i="9"/>
  <c r="HH8" i="9"/>
  <c r="FL8" i="9"/>
  <c r="DP8" i="9"/>
  <c r="BT8" i="9"/>
  <c r="X8" i="9"/>
  <c r="HZ8" i="9"/>
  <c r="GD8" i="9"/>
  <c r="EH8" i="9"/>
  <c r="CL8" i="9"/>
  <c r="AP8" i="9"/>
  <c r="BH8" i="9"/>
  <c r="AW5" i="9"/>
  <c r="B45" i="9"/>
  <c r="A83" i="27"/>
  <c r="A53" i="27"/>
  <c r="A38" i="27"/>
  <c r="A98" i="27"/>
  <c r="A68" i="27"/>
  <c r="GE5" i="9"/>
  <c r="B68" i="9"/>
  <c r="GK8" i="9"/>
  <c r="IG8" i="9"/>
  <c r="HO8" i="9"/>
  <c r="FS8" i="9"/>
  <c r="CY8" i="9"/>
  <c r="CA8" i="9"/>
  <c r="BC8" i="9"/>
  <c r="G8" i="9"/>
  <c r="EO8" i="9"/>
  <c r="CS8" i="9"/>
  <c r="IM8" i="9"/>
  <c r="GQ8" i="9"/>
  <c r="EU8" i="9"/>
  <c r="DW8" i="9"/>
  <c r="AE8" i="9"/>
  <c r="AW8" i="9"/>
  <c r="HU8" i="9"/>
  <c r="GW8" i="9"/>
  <c r="FA8" i="9"/>
  <c r="DE8" i="9"/>
  <c r="CG8" i="9"/>
  <c r="M8" i="9"/>
  <c r="BU8" i="9"/>
  <c r="Y8" i="9"/>
  <c r="IS8" i="9"/>
  <c r="FY8" i="9"/>
  <c r="EC8" i="9"/>
  <c r="BI8" i="9"/>
  <c r="AK8" i="9"/>
  <c r="S8" i="9"/>
  <c r="HI8" i="9"/>
  <c r="IY8" i="9"/>
  <c r="IA8" i="9"/>
  <c r="HC8" i="9"/>
  <c r="GE8" i="9"/>
  <c r="FG8" i="9"/>
  <c r="EI8" i="9"/>
  <c r="DK8" i="9"/>
  <c r="CM8" i="9"/>
  <c r="BO8" i="9"/>
  <c r="AQ8" i="9"/>
  <c r="FM8" i="9"/>
  <c r="DQ8" i="9"/>
  <c r="A44" i="3"/>
  <c r="A45" i="16"/>
  <c r="A53" i="2"/>
  <c r="A174" i="14"/>
  <c r="A45" i="4"/>
  <c r="A34" i="3"/>
  <c r="A35" i="16"/>
  <c r="A43" i="2"/>
  <c r="A164" i="14"/>
  <c r="A35" i="4"/>
  <c r="A35" i="7"/>
  <c r="B5" i="5"/>
  <c r="B4" i="16"/>
  <c r="C5" i="5"/>
  <c r="C4" i="16"/>
  <c r="A32" i="16"/>
  <c r="A31" i="3"/>
  <c r="A32" i="4"/>
  <c r="A40" i="2"/>
  <c r="A161" i="14"/>
  <c r="F33" i="8"/>
  <c r="B31" i="7" s="1"/>
  <c r="A31" i="7"/>
  <c r="F32" i="8"/>
  <c r="A30" i="7"/>
  <c r="A28" i="3"/>
  <c r="A29" i="4"/>
  <c r="A29" i="16"/>
  <c r="A46" i="2"/>
  <c r="A167" i="14"/>
  <c r="A38" i="4"/>
  <c r="A38" i="16"/>
  <c r="A37" i="3"/>
  <c r="A38" i="7"/>
  <c r="F34" i="8"/>
  <c r="B32" i="7" s="1"/>
  <c r="A32" i="7"/>
  <c r="A37" i="4"/>
  <c r="A166" i="14"/>
  <c r="A45" i="2"/>
  <c r="A37" i="16"/>
  <c r="A36" i="3"/>
  <c r="A37" i="7"/>
  <c r="A36" i="2"/>
  <c r="A157" i="14"/>
  <c r="A28" i="16"/>
  <c r="A28" i="4"/>
  <c r="A27" i="3"/>
  <c r="G5" i="5"/>
  <c r="G4" i="16"/>
  <c r="F31" i="8"/>
  <c r="A29" i="7"/>
  <c r="A44" i="2"/>
  <c r="A165" i="14"/>
  <c r="A36" i="4"/>
  <c r="A36" i="16"/>
  <c r="A35" i="3"/>
  <c r="A36" i="7"/>
  <c r="I5" i="5"/>
  <c r="I4" i="16"/>
  <c r="H5" i="5"/>
  <c r="H4" i="16"/>
  <c r="A47" i="2"/>
  <c r="A168" i="14"/>
  <c r="A39" i="4"/>
  <c r="A38" i="3"/>
  <c r="A39" i="16"/>
  <c r="A39" i="7"/>
  <c r="A43" i="3"/>
  <c r="A44" i="16"/>
  <c r="A44" i="4"/>
  <c r="A52" i="2"/>
  <c r="A173" i="14"/>
  <c r="A172" i="14"/>
  <c r="A43" i="4"/>
  <c r="A42" i="3"/>
  <c r="A43" i="16"/>
  <c r="A51" i="2"/>
  <c r="A5" i="5"/>
  <c r="A4" i="16"/>
  <c r="D5" i="5"/>
  <c r="D4" i="16"/>
  <c r="A38" i="2"/>
  <c r="A159" i="14"/>
  <c r="A30" i="4"/>
  <c r="A30" i="16"/>
  <c r="A29" i="3"/>
  <c r="E5" i="5"/>
  <c r="E4" i="16"/>
  <c r="A160" i="14"/>
  <c r="A31" i="4"/>
  <c r="A31" i="16"/>
  <c r="A30" i="3"/>
  <c r="A39" i="2"/>
  <c r="A54" i="2"/>
  <c r="A40" i="4"/>
  <c r="A41" i="2"/>
  <c r="A46" i="16"/>
  <c r="A48" i="2"/>
  <c r="A175" i="14"/>
  <c r="A46" i="4"/>
  <c r="A169" i="14"/>
  <c r="A162" i="14"/>
  <c r="A32" i="3"/>
  <c r="A33" i="4"/>
  <c r="A40" i="16"/>
  <c r="A45" i="3"/>
  <c r="A39" i="3"/>
  <c r="A33" i="16"/>
  <c r="A40" i="7"/>
  <c r="A33" i="7"/>
  <c r="A50" i="2"/>
  <c r="A171" i="14"/>
  <c r="A42" i="4"/>
  <c r="A41" i="3"/>
  <c r="A42" i="16"/>
  <c r="F5" i="5"/>
  <c r="F4" i="16"/>
  <c r="J5" i="5"/>
  <c r="J4" i="16"/>
  <c r="F20" i="8"/>
  <c r="A45" i="5"/>
  <c r="F21" i="8"/>
  <c r="A46" i="5"/>
  <c r="F12" i="8"/>
  <c r="A36" i="5"/>
  <c r="A33" i="5"/>
  <c r="F9" i="8"/>
  <c r="A32" i="5"/>
  <c r="F19" i="8"/>
  <c r="A44" i="5"/>
  <c r="A47" i="5"/>
  <c r="A41" i="5"/>
  <c r="A34" i="5"/>
  <c r="F13" i="8"/>
  <c r="A37" i="5"/>
  <c r="F7" i="8"/>
  <c r="A30" i="5"/>
  <c r="F15" i="8"/>
  <c r="A39" i="5"/>
  <c r="F14" i="8"/>
  <c r="A38" i="5"/>
  <c r="F6" i="8"/>
  <c r="A29" i="5"/>
  <c r="F8" i="8"/>
  <c r="A31" i="5"/>
  <c r="F16" i="8"/>
  <c r="A40" i="5"/>
  <c r="F18" i="8"/>
  <c r="A43" i="5"/>
  <c r="I192" i="23"/>
  <c r="I175" i="23"/>
  <c r="I291" i="23"/>
  <c r="I98" i="23"/>
  <c r="I250" i="23"/>
  <c r="I81" i="23"/>
  <c r="I64" i="23"/>
  <c r="I30" i="23"/>
  <c r="I47" i="23"/>
  <c r="I289" i="23"/>
  <c r="I248" i="23"/>
  <c r="I62" i="23"/>
  <c r="I190" i="23"/>
  <c r="I173" i="23"/>
  <c r="I28" i="23"/>
  <c r="I45" i="23"/>
  <c r="I79" i="23"/>
  <c r="F45" i="8"/>
  <c r="I216" i="23"/>
  <c r="I274" i="23"/>
  <c r="F74" i="8"/>
  <c r="I222" i="23"/>
  <c r="F78" i="8"/>
  <c r="I226" i="23"/>
  <c r="F76" i="8"/>
  <c r="I224" i="23"/>
  <c r="I249" i="23"/>
  <c r="I29" i="23"/>
  <c r="I191" i="23"/>
  <c r="I174" i="23"/>
  <c r="I80" i="23"/>
  <c r="I46" i="23"/>
  <c r="I290" i="23"/>
  <c r="I63" i="23"/>
  <c r="F38" i="8"/>
  <c r="I209" i="23"/>
  <c r="I267" i="23"/>
  <c r="F79" i="8"/>
  <c r="I227" i="23"/>
  <c r="I265" i="23"/>
  <c r="I207" i="23"/>
  <c r="I328" i="23"/>
  <c r="I312" i="23"/>
  <c r="I300" i="23"/>
  <c r="I148" i="23"/>
  <c r="I387" i="23"/>
  <c r="F41" i="8"/>
  <c r="I270" i="23"/>
  <c r="I212" i="23"/>
  <c r="I366" i="23"/>
  <c r="I256" i="23"/>
  <c r="I87" i="23"/>
  <c r="I375" i="23"/>
  <c r="I347" i="23"/>
  <c r="I239" i="23"/>
  <c r="I70" i="23"/>
  <c r="I338" i="23"/>
  <c r="I232" i="23"/>
  <c r="I53" i="23"/>
  <c r="I152" i="23"/>
  <c r="I262" i="23"/>
  <c r="I332" i="23"/>
  <c r="I204" i="23"/>
  <c r="I36" i="23"/>
  <c r="I164" i="23"/>
  <c r="I391" i="23"/>
  <c r="I407" i="23"/>
  <c r="I316" i="23"/>
  <c r="I181" i="23"/>
  <c r="I19" i="23"/>
  <c r="I397" i="23"/>
  <c r="I304" i="23"/>
  <c r="I280" i="23"/>
  <c r="I139" i="23"/>
  <c r="I403" i="23"/>
  <c r="I382" i="23"/>
  <c r="I323" i="23"/>
  <c r="F71" i="8"/>
  <c r="I219" i="23"/>
  <c r="I287" i="23"/>
  <c r="I26" i="23"/>
  <c r="I60" i="23"/>
  <c r="I246" i="23"/>
  <c r="I188" i="23"/>
  <c r="I171" i="23"/>
  <c r="I94" i="23"/>
  <c r="I77" i="23"/>
  <c r="I43" i="23"/>
  <c r="F44" i="8"/>
  <c r="I215" i="23"/>
  <c r="I273" i="23"/>
  <c r="F37" i="8"/>
  <c r="I208" i="23"/>
  <c r="I266" i="23"/>
  <c r="I404" i="23"/>
  <c r="I388" i="23"/>
  <c r="I149" i="23"/>
  <c r="I329" i="23"/>
  <c r="I313" i="23"/>
  <c r="I301" i="23"/>
  <c r="I306" i="23"/>
  <c r="I241" i="23"/>
  <c r="I172" i="23"/>
  <c r="I78" i="23"/>
  <c r="I32" i="23"/>
  <c r="I89" i="23"/>
  <c r="I247" i="23"/>
  <c r="I293" i="23"/>
  <c r="I234" i="23"/>
  <c r="I166" i="23"/>
  <c r="I27" i="23"/>
  <c r="I334" i="23"/>
  <c r="I288" i="23"/>
  <c r="I229" i="23"/>
  <c r="I154" i="23"/>
  <c r="I66" i="23"/>
  <c r="I21" i="23"/>
  <c r="I183" i="23"/>
  <c r="I318" i="23"/>
  <c r="I282" i="23"/>
  <c r="I206" i="23"/>
  <c r="I141" i="23"/>
  <c r="I61" i="23"/>
  <c r="I38" i="23"/>
  <c r="I264" i="23"/>
  <c r="I194" i="23"/>
  <c r="I100" i="23"/>
  <c r="I55" i="23"/>
  <c r="I44" i="23"/>
  <c r="I83" i="23"/>
  <c r="I340" i="23"/>
  <c r="I258" i="23"/>
  <c r="I189" i="23"/>
  <c r="I95" i="23"/>
  <c r="I49" i="23"/>
  <c r="I252" i="23"/>
  <c r="I177" i="23"/>
  <c r="I144" i="23"/>
  <c r="I296" i="23"/>
  <c r="I383" i="23"/>
  <c r="I324" i="23"/>
  <c r="I308" i="23"/>
  <c r="I409" i="23"/>
  <c r="I393" i="23"/>
  <c r="I377" i="23"/>
  <c r="I283" i="23"/>
  <c r="I56" i="23"/>
  <c r="I242" i="23"/>
  <c r="I39" i="23"/>
  <c r="I184" i="23"/>
  <c r="I22" i="23"/>
  <c r="I167" i="23"/>
  <c r="I73" i="23"/>
  <c r="I410" i="23"/>
  <c r="I195" i="23"/>
  <c r="I74" i="23"/>
  <c r="I57" i="23"/>
  <c r="I40" i="23"/>
  <c r="I168" i="23"/>
  <c r="I284" i="23"/>
  <c r="I23" i="23"/>
  <c r="I243" i="23"/>
  <c r="I185" i="23"/>
  <c r="I412" i="23"/>
  <c r="I196" i="23"/>
  <c r="I348" i="23"/>
  <c r="I240" i="23"/>
  <c r="I71" i="23"/>
  <c r="I367" i="23"/>
  <c r="I339" i="23"/>
  <c r="I233" i="23"/>
  <c r="I54" i="23"/>
  <c r="I140" i="23"/>
  <c r="I88" i="23"/>
  <c r="I333" i="23"/>
  <c r="I205" i="23"/>
  <c r="I37" i="23"/>
  <c r="I376" i="23"/>
  <c r="I257" i="23"/>
  <c r="I408" i="23"/>
  <c r="I317" i="23"/>
  <c r="I182" i="23"/>
  <c r="I20" i="23"/>
  <c r="I398" i="23"/>
  <c r="I305" i="23"/>
  <c r="I165" i="23"/>
  <c r="I263" i="23"/>
  <c r="I392" i="23"/>
  <c r="I281" i="23"/>
  <c r="I153" i="23"/>
  <c r="F42" i="8"/>
  <c r="I271" i="23"/>
  <c r="I213" i="23"/>
  <c r="I58" i="23"/>
  <c r="I41" i="23"/>
  <c r="I285" i="23"/>
  <c r="I24" i="23"/>
  <c r="I244" i="23"/>
  <c r="I92" i="23"/>
  <c r="I75" i="23"/>
  <c r="I186" i="23"/>
  <c r="I169" i="23"/>
  <c r="F75" i="8"/>
  <c r="I223" i="23"/>
  <c r="I411" i="23"/>
  <c r="I147" i="23"/>
  <c r="I299" i="23"/>
  <c r="I386" i="23"/>
  <c r="I327" i="23"/>
  <c r="I311" i="23"/>
  <c r="F43" i="8"/>
  <c r="I214" i="23"/>
  <c r="I272" i="23"/>
  <c r="I277" i="23"/>
  <c r="I50" i="23"/>
  <c r="I161" i="23"/>
  <c r="I67" i="23"/>
  <c r="I259" i="23"/>
  <c r="I33" i="23"/>
  <c r="I236" i="23"/>
  <c r="I201" i="23"/>
  <c r="I16" i="23"/>
  <c r="I178" i="23"/>
  <c r="I389" i="23"/>
  <c r="I278" i="23"/>
  <c r="I150" i="23"/>
  <c r="I330" i="23"/>
  <c r="I373" i="23"/>
  <c r="I260" i="23"/>
  <c r="I137" i="23"/>
  <c r="I202" i="23"/>
  <c r="I395" i="23"/>
  <c r="I254" i="23"/>
  <c r="I85" i="23"/>
  <c r="I179" i="23"/>
  <c r="I302" i="23"/>
  <c r="I237" i="23"/>
  <c r="I405" i="23"/>
  <c r="I336" i="23"/>
  <c r="I230" i="23"/>
  <c r="I51" i="23"/>
  <c r="I34" i="23"/>
  <c r="I314" i="23"/>
  <c r="I17" i="23"/>
  <c r="I162" i="23"/>
  <c r="F80" i="8"/>
  <c r="I228" i="23"/>
  <c r="F73" i="8"/>
  <c r="I221" i="23"/>
  <c r="I370" i="23"/>
  <c r="I342" i="23"/>
  <c r="F77" i="8"/>
  <c r="I225" i="23"/>
  <c r="I217" i="23"/>
  <c r="I276" i="23"/>
  <c r="I159" i="23"/>
  <c r="I104" i="23"/>
  <c r="I15" i="23"/>
  <c r="I156" i="23"/>
  <c r="I143" i="23"/>
  <c r="I402" i="23"/>
  <c r="I381" i="23"/>
  <c r="I322" i="23"/>
  <c r="F70" i="8"/>
  <c r="I218" i="23"/>
  <c r="F72" i="8"/>
  <c r="I220" i="23"/>
  <c r="I374" i="23"/>
  <c r="I261" i="23"/>
  <c r="I138" i="23"/>
  <c r="I396" i="23"/>
  <c r="I151" i="23"/>
  <c r="I365" i="23"/>
  <c r="I255" i="23"/>
  <c r="I86" i="23"/>
  <c r="I303" i="23"/>
  <c r="I346" i="23"/>
  <c r="I238" i="23"/>
  <c r="I69" i="23"/>
  <c r="I180" i="23"/>
  <c r="I337" i="23"/>
  <c r="I231" i="23"/>
  <c r="I52" i="23"/>
  <c r="I390" i="23"/>
  <c r="I331" i="23"/>
  <c r="I203" i="23"/>
  <c r="I35" i="23"/>
  <c r="I406" i="23"/>
  <c r="I163" i="23"/>
  <c r="I279" i="23"/>
  <c r="I315" i="23"/>
  <c r="I18" i="23"/>
  <c r="I319" i="23"/>
  <c r="I307" i="23"/>
  <c r="I321" i="23"/>
  <c r="I401" i="23"/>
  <c r="I380" i="23"/>
  <c r="I385" i="23"/>
  <c r="I326" i="23"/>
  <c r="I310" i="23"/>
  <c r="I298" i="23"/>
  <c r="I146" i="23"/>
  <c r="I400" i="23"/>
  <c r="I379" i="23"/>
  <c r="I320" i="23"/>
  <c r="I292" i="23"/>
  <c r="I251" i="23"/>
  <c r="I65" i="23"/>
  <c r="I193" i="23"/>
  <c r="I176" i="23"/>
  <c r="I99" i="23"/>
  <c r="I31" i="23"/>
  <c r="I82" i="23"/>
  <c r="I48" i="23"/>
  <c r="F40" i="8"/>
  <c r="I211" i="23"/>
  <c r="I269" i="23"/>
  <c r="I309" i="23"/>
  <c r="I297" i="23"/>
  <c r="I384" i="23"/>
  <c r="I145" i="23"/>
  <c r="I325" i="23"/>
  <c r="F39" i="8"/>
  <c r="I210" i="23"/>
  <c r="I268" i="23"/>
  <c r="I245" i="23"/>
  <c r="I187" i="23"/>
  <c r="I25" i="23"/>
  <c r="I170" i="23"/>
  <c r="I42" i="23"/>
  <c r="I286" i="23"/>
  <c r="I93" i="23"/>
  <c r="I76" i="23"/>
  <c r="I59" i="23"/>
  <c r="A80" i="17"/>
  <c r="G6" i="20"/>
  <c r="B119" i="27"/>
  <c r="A51" i="3"/>
  <c r="G6" i="19"/>
  <c r="B37" i="31"/>
  <c r="C71" i="6"/>
  <c r="D416" i="23"/>
  <c r="B36" i="13"/>
  <c r="A44" i="7"/>
  <c r="G6" i="18"/>
  <c r="B50" i="11"/>
  <c r="A51" i="16"/>
  <c r="C75" i="12"/>
  <c r="G6" i="21"/>
  <c r="B70" i="28"/>
  <c r="A179" i="14"/>
  <c r="B78" i="30"/>
  <c r="B91" i="9"/>
  <c r="A52" i="5"/>
  <c r="A50" i="4"/>
  <c r="B236" i="29"/>
  <c r="A59" i="2"/>
  <c r="B101" i="32"/>
  <c r="B83" i="17"/>
  <c r="C104" i="32"/>
  <c r="C39" i="13"/>
  <c r="B47" i="7"/>
  <c r="H9" i="20"/>
  <c r="C122" i="27"/>
  <c r="B54" i="3"/>
  <c r="C81" i="30"/>
  <c r="B55" i="5"/>
  <c r="C40" i="31"/>
  <c r="D74" i="6"/>
  <c r="E419" i="23"/>
  <c r="C94" i="9"/>
  <c r="H9" i="18"/>
  <c r="C53" i="11"/>
  <c r="B54" i="16"/>
  <c r="H9" i="21"/>
  <c r="C73" i="28"/>
  <c r="B182" i="14"/>
  <c r="B62" i="2"/>
  <c r="H9" i="19"/>
  <c r="D78" i="12"/>
  <c r="B53" i="4"/>
  <c r="C239" i="29"/>
  <c r="A82" i="17"/>
  <c r="B80" i="30"/>
  <c r="B93" i="9"/>
  <c r="A54" i="5"/>
  <c r="G8" i="19"/>
  <c r="C77" i="12"/>
  <c r="A52" i="4"/>
  <c r="B238" i="29"/>
  <c r="A61" i="2"/>
  <c r="B39" i="31"/>
  <c r="B72" i="28"/>
  <c r="B103" i="32"/>
  <c r="B38" i="13"/>
  <c r="A46" i="7"/>
  <c r="C73" i="6"/>
  <c r="A181" i="14"/>
  <c r="G8" i="20"/>
  <c r="B121" i="27"/>
  <c r="A53" i="3"/>
  <c r="D418" i="23"/>
  <c r="G8" i="18"/>
  <c r="B52" i="11"/>
  <c r="A53" i="16"/>
  <c r="G8" i="21"/>
  <c r="G7" i="18"/>
  <c r="B51" i="11"/>
  <c r="A52" i="16"/>
  <c r="B37" i="13"/>
  <c r="G7" i="21"/>
  <c r="B71" i="28"/>
  <c r="A180" i="14"/>
  <c r="A45" i="7"/>
  <c r="B79" i="30"/>
  <c r="B92" i="9"/>
  <c r="A53" i="5"/>
  <c r="G7" i="19"/>
  <c r="C76" i="12"/>
  <c r="A51" i="4"/>
  <c r="C72" i="6"/>
  <c r="D417" i="23"/>
  <c r="B237" i="29"/>
  <c r="A60" i="2"/>
  <c r="B102" i="32"/>
  <c r="G7" i="20"/>
  <c r="B120" i="27"/>
  <c r="A52" i="3"/>
  <c r="B38" i="31"/>
  <c r="G10" i="20"/>
  <c r="B123" i="27"/>
  <c r="A55" i="3"/>
  <c r="B41" i="31"/>
  <c r="C75" i="6"/>
  <c r="D420" i="23"/>
  <c r="C79" i="12"/>
  <c r="A54" i="4"/>
  <c r="G10" i="18"/>
  <c r="B54" i="11"/>
  <c r="A55" i="16"/>
  <c r="G10" i="21"/>
  <c r="B74" i="28"/>
  <c r="A183" i="14"/>
  <c r="B82" i="30"/>
  <c r="B95" i="9"/>
  <c r="A56" i="5"/>
  <c r="G10" i="19"/>
  <c r="A48" i="7"/>
  <c r="B240" i="29"/>
  <c r="A63" i="2"/>
  <c r="B105" i="32"/>
  <c r="B40" i="13"/>
  <c r="P28" i="2"/>
  <c r="P20" i="2"/>
  <c r="P12" i="2"/>
  <c r="P11" i="2"/>
  <c r="P29" i="2"/>
  <c r="P27" i="2"/>
  <c r="P19" i="2"/>
  <c r="P18" i="2"/>
  <c r="P22" i="2"/>
  <c r="P13" i="2"/>
  <c r="P26" i="2"/>
  <c r="P10" i="2"/>
  <c r="P21" i="2"/>
  <c r="P25" i="2"/>
  <c r="P17" i="2"/>
  <c r="P9" i="2"/>
  <c r="P32" i="2"/>
  <c r="P24" i="2"/>
  <c r="P16" i="2"/>
  <c r="P8" i="2"/>
  <c r="P14" i="2"/>
  <c r="P31" i="2"/>
  <c r="P23" i="2"/>
  <c r="P15" i="2"/>
  <c r="P30" i="2"/>
  <c r="C37" i="31"/>
  <c r="D71" i="6"/>
  <c r="E416" i="23"/>
  <c r="B51" i="16"/>
  <c r="H6" i="18"/>
  <c r="C50" i="11"/>
  <c r="B59" i="2"/>
  <c r="H6" i="21"/>
  <c r="C70" i="28"/>
  <c r="B179" i="14"/>
  <c r="B52" i="5"/>
  <c r="C78" i="30"/>
  <c r="C91" i="9"/>
  <c r="C236" i="29"/>
  <c r="B51" i="3"/>
  <c r="H6" i="19"/>
  <c r="D75" i="12"/>
  <c r="B50" i="4"/>
  <c r="C101" i="32"/>
  <c r="C36" i="13"/>
  <c r="B44" i="7"/>
  <c r="H6" i="20"/>
  <c r="C119" i="27"/>
  <c r="H11" i="21"/>
  <c r="C75" i="28"/>
  <c r="B184" i="14"/>
  <c r="B57" i="5"/>
  <c r="C124" i="27"/>
  <c r="B56" i="3"/>
  <c r="C83" i="30"/>
  <c r="C96" i="9"/>
  <c r="B56" i="16"/>
  <c r="H11" i="19"/>
  <c r="D80" i="12"/>
  <c r="B55" i="4"/>
  <c r="C241" i="29"/>
  <c r="B64" i="2"/>
  <c r="H11" i="20"/>
  <c r="C106" i="32"/>
  <c r="C41" i="13"/>
  <c r="B49" i="7"/>
  <c r="C55" i="11"/>
  <c r="C42" i="31"/>
  <c r="D76" i="6"/>
  <c r="E421" i="23"/>
  <c r="H11" i="18"/>
  <c r="G11" i="18"/>
  <c r="B55" i="11"/>
  <c r="A56" i="16"/>
  <c r="B106" i="32"/>
  <c r="G11" i="21"/>
  <c r="B75" i="28"/>
  <c r="A184" i="14"/>
  <c r="B83" i="30"/>
  <c r="B96" i="9"/>
  <c r="A57" i="5"/>
  <c r="D421" i="23"/>
  <c r="G11" i="19"/>
  <c r="C80" i="12"/>
  <c r="A55" i="4"/>
  <c r="B41" i="13"/>
  <c r="A49" i="7"/>
  <c r="B241" i="29"/>
  <c r="A64" i="2"/>
  <c r="C76" i="6"/>
  <c r="G11" i="20"/>
  <c r="B124" i="27"/>
  <c r="A56" i="3"/>
  <c r="B42" i="31"/>
  <c r="B100" i="32"/>
  <c r="B35" i="13"/>
  <c r="A43" i="7"/>
  <c r="B77" i="30"/>
  <c r="G5" i="20"/>
  <c r="B118" i="27"/>
  <c r="A50" i="3"/>
  <c r="A58" i="2"/>
  <c r="B36" i="31"/>
  <c r="C70" i="6"/>
  <c r="D415" i="23"/>
  <c r="A50" i="16"/>
  <c r="G5" i="18"/>
  <c r="B49" i="11"/>
  <c r="A51" i="5"/>
  <c r="G5" i="21"/>
  <c r="B69" i="28"/>
  <c r="A178" i="14"/>
  <c r="B90" i="9"/>
  <c r="G5" i="19"/>
  <c r="C74" i="12"/>
  <c r="A49" i="4"/>
  <c r="B235" i="29"/>
  <c r="H7" i="21"/>
  <c r="C71" i="28"/>
  <c r="B180" i="14"/>
  <c r="C79" i="30"/>
  <c r="C92" i="9"/>
  <c r="B53" i="5"/>
  <c r="H7" i="20"/>
  <c r="H7" i="19"/>
  <c r="D76" i="12"/>
  <c r="B51" i="4"/>
  <c r="C120" i="27"/>
  <c r="C237" i="29"/>
  <c r="B60" i="2"/>
  <c r="B52" i="3"/>
  <c r="B52" i="16"/>
  <c r="C102" i="32"/>
  <c r="C37" i="13"/>
  <c r="B45" i="7"/>
  <c r="C38" i="31"/>
  <c r="D72" i="6"/>
  <c r="E417" i="23"/>
  <c r="H7" i="18"/>
  <c r="C51" i="11"/>
  <c r="B81" i="17"/>
  <c r="H8" i="19"/>
  <c r="D77" i="12"/>
  <c r="B52" i="4"/>
  <c r="C238" i="29"/>
  <c r="B61" i="2"/>
  <c r="C52" i="11"/>
  <c r="B53" i="16"/>
  <c r="C93" i="9"/>
  <c r="C103" i="32"/>
  <c r="C38" i="13"/>
  <c r="B46" i="7"/>
  <c r="H8" i="20"/>
  <c r="C121" i="27"/>
  <c r="B53" i="3"/>
  <c r="B54" i="5"/>
  <c r="C39" i="31"/>
  <c r="D73" i="6"/>
  <c r="E418" i="23"/>
  <c r="H8" i="18"/>
  <c r="H8" i="21"/>
  <c r="C72" i="28"/>
  <c r="B181" i="14"/>
  <c r="C80" i="30"/>
  <c r="B239" i="29"/>
  <c r="A62" i="2"/>
  <c r="D419" i="23"/>
  <c r="B104" i="32"/>
  <c r="B39" i="13"/>
  <c r="A47" i="7"/>
  <c r="G9" i="20"/>
  <c r="B122" i="27"/>
  <c r="A54" i="3"/>
  <c r="G9" i="21"/>
  <c r="A53" i="4"/>
  <c r="B40" i="31"/>
  <c r="C74" i="6"/>
  <c r="C78" i="12"/>
  <c r="G9" i="18"/>
  <c r="B53" i="11"/>
  <c r="A54" i="16"/>
  <c r="B73" i="28"/>
  <c r="A182" i="14"/>
  <c r="B81" i="30"/>
  <c r="B94" i="9"/>
  <c r="A55" i="5"/>
  <c r="G9" i="19"/>
  <c r="C41" i="31"/>
  <c r="D75" i="6"/>
  <c r="E420" i="23"/>
  <c r="H10" i="18"/>
  <c r="C54" i="11"/>
  <c r="B55" i="16"/>
  <c r="B56" i="5"/>
  <c r="C240" i="29"/>
  <c r="C123" i="27"/>
  <c r="B55" i="3"/>
  <c r="H10" i="21"/>
  <c r="C74" i="28"/>
  <c r="B183" i="14"/>
  <c r="B63" i="2"/>
  <c r="C82" i="30"/>
  <c r="C95" i="9"/>
  <c r="H10" i="19"/>
  <c r="D79" i="12"/>
  <c r="B54" i="4"/>
  <c r="C105" i="32"/>
  <c r="C40" i="13"/>
  <c r="B48" i="7"/>
  <c r="H10" i="20"/>
  <c r="B29" i="1"/>
  <c r="C29" i="1"/>
  <c r="C31" i="1"/>
  <c r="B32" i="1"/>
  <c r="C28" i="1"/>
  <c r="C33" i="1"/>
  <c r="B33" i="1"/>
  <c r="B27" i="1"/>
  <c r="A79" i="17"/>
  <c r="B30" i="1"/>
  <c r="C30" i="1"/>
  <c r="B28" i="1"/>
  <c r="B31" i="1"/>
  <c r="C32" i="1"/>
  <c r="C18" i="21"/>
  <c r="C14" i="21"/>
  <c r="C329" i="20"/>
  <c r="C324" i="20"/>
  <c r="C289" i="20"/>
  <c r="C44" i="20"/>
  <c r="C18" i="19"/>
  <c r="C14" i="19"/>
  <c r="C29" i="18"/>
  <c r="J122" i="23" l="1"/>
  <c r="J130" i="23"/>
  <c r="B29" i="16"/>
  <c r="B29" i="4"/>
  <c r="B30" i="5"/>
  <c r="B30" i="7"/>
  <c r="B33" i="7" s="1"/>
  <c r="B32" i="5"/>
  <c r="B31" i="16"/>
  <c r="C31" i="16" s="1" a="1"/>
  <c r="C31" i="16" s="1"/>
  <c r="B31" i="4"/>
  <c r="F43" i="4"/>
  <c r="F38" i="4"/>
  <c r="D31" i="4"/>
  <c r="D45" i="4"/>
  <c r="E45" i="4" s="1"/>
  <c r="F37" i="4"/>
  <c r="D30" i="4"/>
  <c r="D44" i="4"/>
  <c r="E44" i="4" s="1"/>
  <c r="F36" i="4"/>
  <c r="D29" i="4"/>
  <c r="D43" i="4"/>
  <c r="D39" i="4"/>
  <c r="F32" i="4"/>
  <c r="G32" i="4" s="1"/>
  <c r="D38" i="4"/>
  <c r="F31" i="4"/>
  <c r="C58" i="6"/>
  <c r="F45" i="4"/>
  <c r="D36" i="4"/>
  <c r="F29" i="4"/>
  <c r="D37" i="4"/>
  <c r="F30" i="4"/>
  <c r="G30" i="4" s="1"/>
  <c r="F44" i="4"/>
  <c r="F39" i="4"/>
  <c r="D32" i="4"/>
  <c r="E32" i="4" s="1"/>
  <c r="J119" i="23"/>
  <c r="J111" i="23"/>
  <c r="J135" i="23"/>
  <c r="B36" i="16"/>
  <c r="B36" i="4"/>
  <c r="B36" i="7"/>
  <c r="B37" i="5"/>
  <c r="J112" i="23"/>
  <c r="J121" i="23"/>
  <c r="J132" i="23"/>
  <c r="J131" i="23"/>
  <c r="J116" i="23"/>
  <c r="B33" i="5"/>
  <c r="B32" i="16"/>
  <c r="B32" i="4"/>
  <c r="B37" i="16"/>
  <c r="C37" i="16" s="1" a="1"/>
  <c r="C37" i="16" s="1"/>
  <c r="B37" i="4"/>
  <c r="B37" i="7"/>
  <c r="B38" i="5"/>
  <c r="J109" i="23"/>
  <c r="J114" i="23"/>
  <c r="J126" i="23"/>
  <c r="B31" i="5"/>
  <c r="B30" i="16"/>
  <c r="C30" i="16" s="1" a="1"/>
  <c r="C30" i="16" s="1"/>
  <c r="B30" i="4"/>
  <c r="B45" i="5"/>
  <c r="B44" i="16"/>
  <c r="B44" i="4"/>
  <c r="J107" i="23"/>
  <c r="J129" i="23"/>
  <c r="J124" i="23"/>
  <c r="J136" i="23"/>
  <c r="B40" i="5"/>
  <c r="B39" i="16"/>
  <c r="B39" i="4"/>
  <c r="B39" i="7"/>
  <c r="B38" i="4"/>
  <c r="B38" i="7"/>
  <c r="B39" i="5"/>
  <c r="B38" i="16"/>
  <c r="C38" i="16" s="1" a="1"/>
  <c r="C38" i="16" s="1"/>
  <c r="B46" i="5"/>
  <c r="B45" i="16"/>
  <c r="B45" i="4"/>
  <c r="J117" i="23"/>
  <c r="J110" i="23"/>
  <c r="J134" i="23"/>
  <c r="B44" i="5"/>
  <c r="B43" i="16"/>
  <c r="C43" i="16" s="1" a="1"/>
  <c r="C43" i="16" s="1"/>
  <c r="B43" i="4"/>
  <c r="J127" i="23"/>
  <c r="J120" i="23"/>
  <c r="J115" i="23"/>
  <c r="C14" i="9"/>
  <c r="C22" i="9"/>
  <c r="C30" i="9"/>
  <c r="C9" i="9"/>
  <c r="C12" i="9"/>
  <c r="C29" i="9"/>
  <c r="C15" i="9"/>
  <c r="C23" i="9"/>
  <c r="C31" i="9"/>
  <c r="C26" i="9"/>
  <c r="C28" i="9"/>
  <c r="C13" i="9"/>
  <c r="C16" i="9"/>
  <c r="C24" i="9"/>
  <c r="C32" i="9"/>
  <c r="C18" i="9"/>
  <c r="C20" i="9"/>
  <c r="C21" i="9"/>
  <c r="C17" i="9"/>
  <c r="C25" i="9"/>
  <c r="C33" i="9"/>
  <c r="C10" i="9"/>
  <c r="C11" i="9"/>
  <c r="C19" i="9"/>
  <c r="C27" i="9"/>
  <c r="B285" i="20"/>
  <c r="B279" i="20"/>
  <c r="C51" i="12"/>
  <c r="B284" i="20"/>
  <c r="B278" i="20"/>
  <c r="B286" i="20"/>
  <c r="B280" i="20"/>
  <c r="C54" i="12"/>
  <c r="B287" i="20"/>
  <c r="B281" i="20"/>
  <c r="H60" i="12" a="1"/>
  <c r="H60" i="12" s="1"/>
  <c r="C125" i="18"/>
  <c r="C90" i="18"/>
  <c r="C130" i="18"/>
  <c r="C1548" i="33"/>
  <c r="C136" i="18"/>
  <c r="F22" i="27"/>
  <c r="C82" i="18"/>
  <c r="C138" i="18"/>
  <c r="C128" i="18"/>
  <c r="D22" i="27"/>
  <c r="C143" i="18"/>
  <c r="E22" i="27"/>
  <c r="H38" i="9"/>
  <c r="C76" i="18"/>
  <c r="C124" i="18"/>
  <c r="C135" i="18"/>
  <c r="C89" i="18"/>
  <c r="C96" i="18"/>
  <c r="C97" i="18"/>
  <c r="C142" i="18"/>
  <c r="C77" i="18"/>
  <c r="C144" i="18"/>
  <c r="G22" i="27"/>
  <c r="C78" i="18"/>
  <c r="B1923" i="33"/>
  <c r="J105" i="23" s="1"/>
  <c r="B1996" i="33"/>
  <c r="J159" i="23" s="1"/>
  <c r="C220" i="20"/>
  <c r="B1994" i="33"/>
  <c r="J106" i="23" s="1"/>
  <c r="J217" i="23"/>
  <c r="C81" i="18"/>
  <c r="C84" i="18"/>
  <c r="E231" i="29"/>
  <c r="C52" i="12"/>
  <c r="C131" i="18"/>
  <c r="C88" i="18"/>
  <c r="C91" i="18"/>
  <c r="F231" i="29"/>
  <c r="C53" i="12"/>
  <c r="C137" i="18"/>
  <c r="C83" i="18"/>
  <c r="C95" i="18"/>
  <c r="C129" i="18"/>
  <c r="H81" i="9"/>
  <c r="H82" i="9"/>
  <c r="H83" i="9"/>
  <c r="H84" i="9"/>
  <c r="H85" i="9"/>
  <c r="H80" i="9"/>
  <c r="D1548" i="33"/>
  <c r="C123" i="18"/>
  <c r="GI6" i="27"/>
  <c r="GE6" i="27"/>
  <c r="FW6" i="27"/>
  <c r="GL6" i="27"/>
  <c r="GF6" i="27"/>
  <c r="GD6" i="27"/>
  <c r="FV6" i="27"/>
  <c r="GB6" i="27"/>
  <c r="GG6" i="27"/>
  <c r="FP6" i="27"/>
  <c r="GC6" i="27"/>
  <c r="FU6" i="27"/>
  <c r="FT6" i="27"/>
  <c r="FY6" i="27"/>
  <c r="GK6" i="27"/>
  <c r="GA6" i="27"/>
  <c r="FS6" i="27"/>
  <c r="GJ6" i="27"/>
  <c r="FZ6" i="27"/>
  <c r="FR6" i="27"/>
  <c r="FQ6" i="27"/>
  <c r="FX6" i="27"/>
  <c r="GH6" i="27"/>
  <c r="D231" i="29"/>
  <c r="L231" i="29"/>
  <c r="T166" i="29"/>
  <c r="M231" i="29"/>
  <c r="V166" i="29"/>
  <c r="H231" i="29"/>
  <c r="L166" i="29"/>
  <c r="G231" i="29"/>
  <c r="J166" i="29"/>
  <c r="I231" i="29"/>
  <c r="N166" i="29"/>
  <c r="N231" i="29"/>
  <c r="X166" i="29"/>
  <c r="R166" i="29"/>
  <c r="K231" i="29"/>
  <c r="P166" i="29"/>
  <c r="J231" i="29"/>
  <c r="C60" i="12"/>
  <c r="D60" i="12" s="1" a="1"/>
  <c r="D60" i="12" s="1"/>
  <c r="J218" i="23" s="1"/>
  <c r="C61" i="12"/>
  <c r="D61" i="12" s="1" a="1"/>
  <c r="D61" i="12" s="1"/>
  <c r="J219" i="23" s="1"/>
  <c r="C62" i="12"/>
  <c r="D62" i="12" s="1" a="1"/>
  <c r="D62" i="12" s="1"/>
  <c r="J220" i="23" s="1"/>
  <c r="C63" i="12"/>
  <c r="D63" i="12" s="1" a="1"/>
  <c r="D63" i="12" s="1"/>
  <c r="J221" i="23" s="1"/>
  <c r="C64" i="12"/>
  <c r="D64" i="12" s="1" a="1"/>
  <c r="D64" i="12" s="1"/>
  <c r="J222" i="23" s="1"/>
  <c r="C65" i="12"/>
  <c r="D65" i="12" s="1" a="1"/>
  <c r="D65" i="12" s="1"/>
  <c r="J223" i="23" s="1"/>
  <c r="C66" i="12"/>
  <c r="D66" i="12" s="1" a="1"/>
  <c r="D66" i="12" s="1"/>
  <c r="J224" i="23" s="1"/>
  <c r="C67" i="12"/>
  <c r="D67" i="12" s="1" a="1"/>
  <c r="D67" i="12" s="1"/>
  <c r="J225" i="23" s="1"/>
  <c r="C68" i="12"/>
  <c r="D68" i="12" s="1" a="1"/>
  <c r="D68" i="12" s="1"/>
  <c r="J226" i="23" s="1"/>
  <c r="C69" i="12"/>
  <c r="D69" i="12" s="1" a="1"/>
  <c r="D69" i="12" s="1"/>
  <c r="J227" i="23" s="1"/>
  <c r="C70" i="12"/>
  <c r="D70" i="12" s="1" a="1"/>
  <c r="D70" i="12" s="1"/>
  <c r="J228" i="23" s="1"/>
  <c r="C39" i="12"/>
  <c r="H39" i="12" s="1" a="1"/>
  <c r="H39" i="12" s="1"/>
  <c r="C40" i="12"/>
  <c r="H40" i="12" s="1" a="1"/>
  <c r="H40" i="12" s="1"/>
  <c r="C41" i="12"/>
  <c r="H41" i="12" s="1" a="1"/>
  <c r="H41" i="12" s="1"/>
  <c r="C42" i="12"/>
  <c r="H42" i="12" s="1" a="1"/>
  <c r="H42" i="12" s="1"/>
  <c r="C43" i="12"/>
  <c r="H43" i="12" s="1" a="1"/>
  <c r="H43" i="12" s="1"/>
  <c r="C44" i="12"/>
  <c r="H44" i="12" s="1" a="1"/>
  <c r="H44" i="12" s="1"/>
  <c r="C45" i="12"/>
  <c r="H45" i="12" s="1" a="1"/>
  <c r="H45" i="12" s="1"/>
  <c r="C46" i="12"/>
  <c r="H46" i="12" s="1" a="1"/>
  <c r="H46" i="12" s="1"/>
  <c r="C38" i="12"/>
  <c r="B39" i="11"/>
  <c r="B40" i="11"/>
  <c r="B41" i="11"/>
  <c r="B42" i="11"/>
  <c r="B43" i="11"/>
  <c r="B44" i="11"/>
  <c r="B45" i="11"/>
  <c r="B46" i="11"/>
  <c r="B38" i="11"/>
  <c r="IY34" i="9"/>
  <c r="IS34" i="9"/>
  <c r="IM34" i="9"/>
  <c r="IG34" i="9"/>
  <c r="IA34" i="9"/>
  <c r="HU34" i="9"/>
  <c r="HO34" i="9"/>
  <c r="HI34" i="9"/>
  <c r="HC34" i="9"/>
  <c r="GW34" i="9"/>
  <c r="GQ34" i="9"/>
  <c r="GK34" i="9"/>
  <c r="GE34" i="9"/>
  <c r="FY34" i="9"/>
  <c r="FS34" i="9"/>
  <c r="FM34" i="9"/>
  <c r="FG34" i="9"/>
  <c r="FA34" i="9"/>
  <c r="EU34" i="9"/>
  <c r="EO34" i="9"/>
  <c r="EI34" i="9"/>
  <c r="EC34" i="9"/>
  <c r="DW34" i="9"/>
  <c r="DQ34" i="9"/>
  <c r="DK34" i="9"/>
  <c r="DE34" i="9"/>
  <c r="CY34" i="9"/>
  <c r="CS34" i="9"/>
  <c r="CM34" i="9"/>
  <c r="CG34" i="9"/>
  <c r="CA34" i="9"/>
  <c r="BU34" i="9"/>
  <c r="BO34" i="9"/>
  <c r="BI34" i="9"/>
  <c r="BC34" i="9"/>
  <c r="AW34" i="9"/>
  <c r="AQ34" i="9"/>
  <c r="AK34" i="9"/>
  <c r="AE34" i="9"/>
  <c r="Y34" i="9"/>
  <c r="S34" i="9"/>
  <c r="M34" i="9"/>
  <c r="G34"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D65" i="6"/>
  <c r="D64" i="6"/>
  <c r="D63" i="6"/>
  <c r="D62" i="6"/>
  <c r="B174" i="14"/>
  <c r="B173" i="14"/>
  <c r="B172" i="14"/>
  <c r="B168" i="14"/>
  <c r="B167" i="14"/>
  <c r="B166" i="14"/>
  <c r="B165" i="14"/>
  <c r="B161" i="14"/>
  <c r="B160" i="14"/>
  <c r="B159" i="14"/>
  <c r="B158" i="14"/>
  <c r="F44" i="3"/>
  <c r="G44" i="3" s="1"/>
  <c r="D44" i="3"/>
  <c r="E44" i="3" s="1"/>
  <c r="B44" i="3"/>
  <c r="F43" i="3"/>
  <c r="G43" i="3" s="1"/>
  <c r="D43" i="3"/>
  <c r="E43" i="3" s="1"/>
  <c r="B43" i="3"/>
  <c r="F42" i="3"/>
  <c r="G42" i="3" s="1"/>
  <c r="D42" i="3"/>
  <c r="E42" i="3" s="1"/>
  <c r="B42" i="3"/>
  <c r="F38" i="3"/>
  <c r="G38" i="3" s="1"/>
  <c r="D38" i="3"/>
  <c r="E38" i="3" s="1"/>
  <c r="F37" i="3"/>
  <c r="G37" i="3" s="1"/>
  <c r="D37" i="3"/>
  <c r="E37" i="3" s="1"/>
  <c r="F36" i="3"/>
  <c r="G36" i="3" s="1"/>
  <c r="D36" i="3"/>
  <c r="E36" i="3" s="1"/>
  <c r="F35" i="3"/>
  <c r="G35" i="3" s="1"/>
  <c r="D35" i="3"/>
  <c r="E35" i="3" s="1"/>
  <c r="F31" i="3"/>
  <c r="G31" i="3" s="1"/>
  <c r="D31" i="3"/>
  <c r="E31" i="3" s="1"/>
  <c r="F30" i="3"/>
  <c r="G30" i="3" s="1"/>
  <c r="D30" i="3"/>
  <c r="E30" i="3" s="1"/>
  <c r="F29" i="3"/>
  <c r="G29" i="3" s="1"/>
  <c r="D29" i="3"/>
  <c r="E29" i="3" s="1"/>
  <c r="F28" i="3"/>
  <c r="G28" i="3" s="1"/>
  <c r="D28" i="3"/>
  <c r="E28" i="3" s="1"/>
  <c r="B38" i="3"/>
  <c r="B37" i="3"/>
  <c r="B36" i="3"/>
  <c r="B35" i="3"/>
  <c r="B31" i="3"/>
  <c r="B30" i="3"/>
  <c r="B29" i="3"/>
  <c r="B28" i="3"/>
  <c r="G45" i="4"/>
  <c r="G44" i="4"/>
  <c r="G43" i="4"/>
  <c r="E43" i="4"/>
  <c r="G39" i="4"/>
  <c r="E39" i="4"/>
  <c r="G38" i="4"/>
  <c r="E38" i="4"/>
  <c r="G37" i="4"/>
  <c r="E37" i="4"/>
  <c r="G36" i="4"/>
  <c r="E36" i="4"/>
  <c r="G31" i="4"/>
  <c r="E31" i="4"/>
  <c r="E30" i="4"/>
  <c r="G29" i="4"/>
  <c r="E29" i="4"/>
  <c r="C45" i="16" a="1"/>
  <c r="C45" i="16" s="1"/>
  <c r="C44" i="16" a="1"/>
  <c r="C44" i="16" s="1"/>
  <c r="C39" i="16" a="1"/>
  <c r="C39" i="16" s="1"/>
  <c r="C36" i="16" a="1"/>
  <c r="C36" i="16" s="1"/>
  <c r="C32" i="16" a="1"/>
  <c r="C32" i="16" s="1"/>
  <c r="C29" i="16" a="1"/>
  <c r="C29" i="16" s="1"/>
  <c r="Q3" i="8" a="1"/>
  <c r="Q3" i="8" s="1"/>
  <c r="O3" i="8" a="1"/>
  <c r="J32" i="3"/>
  <c r="G61" i="30"/>
  <c r="F61" i="30"/>
  <c r="E61" i="30"/>
  <c r="D61" i="30"/>
  <c r="G49" i="30"/>
  <c r="F49" i="30"/>
  <c r="E49" i="30"/>
  <c r="D49" i="30"/>
  <c r="G42" i="30"/>
  <c r="F42" i="30"/>
  <c r="E42" i="30"/>
  <c r="D42" i="30"/>
  <c r="G32" i="30"/>
  <c r="F32" i="30"/>
  <c r="E32" i="30"/>
  <c r="D32" i="30"/>
  <c r="G20" i="30"/>
  <c r="F20" i="30"/>
  <c r="E20" i="30"/>
  <c r="D20" i="30"/>
  <c r="D21" i="30" s="1"/>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AC7" i="30"/>
  <c r="AB7" i="30"/>
  <c r="AA7" i="30"/>
  <c r="Z7" i="30"/>
  <c r="Y7" i="30"/>
  <c r="X7" i="30"/>
  <c r="W7" i="30"/>
  <c r="V7" i="30"/>
  <c r="U7" i="30"/>
  <c r="T7" i="30"/>
  <c r="S7" i="30"/>
  <c r="R7" i="30"/>
  <c r="Q7" i="30"/>
  <c r="P7" i="30"/>
  <c r="O7" i="30"/>
  <c r="N7" i="30"/>
  <c r="M7" i="30"/>
  <c r="L7" i="30"/>
  <c r="K7" i="30"/>
  <c r="J7" i="30"/>
  <c r="I7" i="30"/>
  <c r="H7" i="30"/>
  <c r="G7" i="30"/>
  <c r="F7" i="30"/>
  <c r="E7" i="30"/>
  <c r="D7" i="30"/>
  <c r="GM6" i="31"/>
  <c r="GL6" i="31"/>
  <c r="GK6" i="31"/>
  <c r="GJ6" i="31"/>
  <c r="FO6" i="31"/>
  <c r="FN6" i="31"/>
  <c r="FM6" i="31"/>
  <c r="FL6" i="31"/>
  <c r="FK6" i="31"/>
  <c r="FJ6" i="31"/>
  <c r="FI6" i="31"/>
  <c r="FH6" i="31"/>
  <c r="FG6" i="31"/>
  <c r="FF6" i="31"/>
  <c r="FE6" i="31"/>
  <c r="FD6" i="31"/>
  <c r="FC6" i="31"/>
  <c r="FB6" i="31"/>
  <c r="FA6" i="31"/>
  <c r="EZ6" i="31"/>
  <c r="EY6" i="31"/>
  <c r="EX6" i="31"/>
  <c r="EW6" i="31"/>
  <c r="EV6" i="31"/>
  <c r="EU6" i="31"/>
  <c r="ET6" i="31"/>
  <c r="ES6" i="31"/>
  <c r="ER6" i="31"/>
  <c r="EQ6" i="31"/>
  <c r="EP6" i="31"/>
  <c r="EO6" i="31"/>
  <c r="EN6" i="31"/>
  <c r="EM6" i="31"/>
  <c r="EL6" i="31"/>
  <c r="EK6" i="31"/>
  <c r="EJ6" i="31"/>
  <c r="EI6" i="31"/>
  <c r="EH6" i="31"/>
  <c r="EG6" i="31"/>
  <c r="EF6" i="31"/>
  <c r="EE6" i="31"/>
  <c r="ED6" i="31"/>
  <c r="EC6" i="31"/>
  <c r="EB6" i="31"/>
  <c r="EA6" i="31"/>
  <c r="DZ6" i="31"/>
  <c r="DY6" i="31"/>
  <c r="DX6" i="31"/>
  <c r="DW6" i="31"/>
  <c r="DV6" i="31"/>
  <c r="DU6" i="31"/>
  <c r="DT6" i="31"/>
  <c r="DS6" i="31"/>
  <c r="DR6" i="31"/>
  <c r="DQ6" i="31"/>
  <c r="DP6" i="31"/>
  <c r="DO6" i="31"/>
  <c r="DN6" i="31"/>
  <c r="DM6" i="31"/>
  <c r="DL6" i="31"/>
  <c r="DK6" i="31"/>
  <c r="DJ6" i="31"/>
  <c r="DI6" i="31"/>
  <c r="DH6" i="31"/>
  <c r="DG6" i="31"/>
  <c r="DF6" i="31"/>
  <c r="DE6" i="31"/>
  <c r="DD6" i="31"/>
  <c r="DC6" i="31"/>
  <c r="DB6" i="31"/>
  <c r="DA6" i="31"/>
  <c r="CZ6" i="31"/>
  <c r="CY6" i="31"/>
  <c r="CX6" i="31"/>
  <c r="CW6" i="31"/>
  <c r="CV6" i="31"/>
  <c r="CU6" i="31"/>
  <c r="CT6" i="31"/>
  <c r="CS6" i="31"/>
  <c r="CR6" i="31"/>
  <c r="CQ6" i="31"/>
  <c r="CP6" i="31"/>
  <c r="CO6" i="31"/>
  <c r="CN6" i="31"/>
  <c r="CM6" i="31"/>
  <c r="CL6" i="31"/>
  <c r="CK6" i="31"/>
  <c r="CJ6" i="31"/>
  <c r="CI6" i="31"/>
  <c r="CH6" i="31"/>
  <c r="CG6" i="31"/>
  <c r="CF6" i="31"/>
  <c r="CE6" i="31"/>
  <c r="CD6" i="31"/>
  <c r="CC6" i="31"/>
  <c r="CB6" i="31"/>
  <c r="CA6" i="31"/>
  <c r="BZ6" i="31"/>
  <c r="BY6" i="31"/>
  <c r="BX6" i="31"/>
  <c r="BW6" i="31"/>
  <c r="BV6" i="31"/>
  <c r="BU6" i="31"/>
  <c r="BT6" i="31"/>
  <c r="BS6" i="31"/>
  <c r="BR6" i="31"/>
  <c r="BQ6" i="31"/>
  <c r="BP6" i="31"/>
  <c r="BO6" i="31"/>
  <c r="BN6" i="31"/>
  <c r="BM6" i="31"/>
  <c r="BL6" i="31"/>
  <c r="BK6" i="31"/>
  <c r="BJ6" i="31"/>
  <c r="BI6" i="31"/>
  <c r="BH6" i="31"/>
  <c r="BG6" i="31"/>
  <c r="BF6" i="31"/>
  <c r="BE6" i="31"/>
  <c r="BD6" i="31"/>
  <c r="BC6" i="31"/>
  <c r="BB6" i="31"/>
  <c r="BA6" i="31"/>
  <c r="AZ6" i="31"/>
  <c r="AY6" i="31"/>
  <c r="AX6" i="31"/>
  <c r="AW6" i="31"/>
  <c r="AV6" i="31"/>
  <c r="AU6" i="31"/>
  <c r="AT6" i="31"/>
  <c r="AS6" i="31"/>
  <c r="AR6" i="31"/>
  <c r="AQ6" i="31"/>
  <c r="AP6" i="31"/>
  <c r="AO6" i="31"/>
  <c r="AN6" i="31"/>
  <c r="AM6" i="31"/>
  <c r="AL6" i="31"/>
  <c r="AK6" i="31"/>
  <c r="AJ6" i="31"/>
  <c r="AI6" i="31"/>
  <c r="AH6" i="31"/>
  <c r="AG6" i="31"/>
  <c r="AF6" i="31"/>
  <c r="AE6" i="31"/>
  <c r="AD6" i="31"/>
  <c r="AC6" i="31"/>
  <c r="AB6" i="31"/>
  <c r="AA6" i="31"/>
  <c r="Z6" i="31"/>
  <c r="Y6" i="31"/>
  <c r="X6" i="31"/>
  <c r="W6" i="31"/>
  <c r="V6" i="31"/>
  <c r="U6" i="31"/>
  <c r="T6" i="31"/>
  <c r="S6" i="31"/>
  <c r="R6" i="31"/>
  <c r="Q6" i="31"/>
  <c r="P6" i="31"/>
  <c r="O6" i="31"/>
  <c r="N6" i="31"/>
  <c r="M6" i="31"/>
  <c r="L6" i="31"/>
  <c r="K6" i="31"/>
  <c r="J6" i="31"/>
  <c r="I6" i="31"/>
  <c r="H6" i="31"/>
  <c r="G6" i="31"/>
  <c r="F6" i="31"/>
  <c r="E6" i="31"/>
  <c r="D6" i="31"/>
  <c r="Y229" i="29"/>
  <c r="W229" i="29"/>
  <c r="U229" i="29"/>
  <c r="S229" i="29"/>
  <c r="Q229" i="29"/>
  <c r="O229" i="29"/>
  <c r="M229" i="29"/>
  <c r="K229" i="29"/>
  <c r="I229" i="29"/>
  <c r="G229" i="29"/>
  <c r="E229" i="29"/>
  <c r="Y228" i="29"/>
  <c r="W228" i="29"/>
  <c r="U228" i="29"/>
  <c r="S228" i="29"/>
  <c r="Q228" i="29"/>
  <c r="O228" i="29"/>
  <c r="M228" i="29"/>
  <c r="K228" i="29"/>
  <c r="I228" i="29"/>
  <c r="G228" i="29"/>
  <c r="E228" i="29"/>
  <c r="Y227" i="29"/>
  <c r="W227" i="29"/>
  <c r="U227" i="29"/>
  <c r="S227" i="29"/>
  <c r="Q227" i="29"/>
  <c r="O227" i="29"/>
  <c r="M227" i="29"/>
  <c r="K227" i="29"/>
  <c r="I227" i="29"/>
  <c r="G227" i="29"/>
  <c r="E227" i="29"/>
  <c r="Y226" i="29"/>
  <c r="W226" i="29"/>
  <c r="U226" i="29"/>
  <c r="S226" i="29"/>
  <c r="Q226" i="29"/>
  <c r="O226" i="29"/>
  <c r="M226" i="29"/>
  <c r="K226" i="29"/>
  <c r="I226" i="29"/>
  <c r="G226" i="29"/>
  <c r="E226" i="29"/>
  <c r="Y225" i="29"/>
  <c r="W225" i="29"/>
  <c r="U225" i="29"/>
  <c r="S225" i="29"/>
  <c r="Q225" i="29"/>
  <c r="O225" i="29"/>
  <c r="M225" i="29"/>
  <c r="K225" i="29"/>
  <c r="I225" i="29"/>
  <c r="G225" i="29"/>
  <c r="E225" i="29"/>
  <c r="Y223" i="29"/>
  <c r="W223" i="29"/>
  <c r="U223" i="29"/>
  <c r="S223" i="29"/>
  <c r="Q223" i="29"/>
  <c r="O223" i="29"/>
  <c r="M223" i="29"/>
  <c r="K223" i="29"/>
  <c r="I223" i="29"/>
  <c r="G223" i="29"/>
  <c r="E223" i="29"/>
  <c r="Y222" i="29"/>
  <c r="W222" i="29"/>
  <c r="U222" i="29"/>
  <c r="S222" i="29"/>
  <c r="Q222" i="29"/>
  <c r="O222" i="29"/>
  <c r="M222" i="29"/>
  <c r="K222" i="29"/>
  <c r="I222" i="29"/>
  <c r="G222" i="29"/>
  <c r="E222" i="29"/>
  <c r="Y221" i="29"/>
  <c r="W221" i="29"/>
  <c r="U221" i="29"/>
  <c r="S221" i="29"/>
  <c r="Q221" i="29"/>
  <c r="O221" i="29"/>
  <c r="M221" i="29"/>
  <c r="K221" i="29"/>
  <c r="I221" i="29"/>
  <c r="G221" i="29"/>
  <c r="E221" i="29"/>
  <c r="Y219" i="29"/>
  <c r="W219" i="29"/>
  <c r="U219" i="29"/>
  <c r="S219" i="29"/>
  <c r="Q219" i="29"/>
  <c r="O219" i="29"/>
  <c r="M219" i="29"/>
  <c r="K219" i="29"/>
  <c r="I219" i="29"/>
  <c r="G219" i="29"/>
  <c r="E219" i="29"/>
  <c r="Y218" i="29"/>
  <c r="W218" i="29"/>
  <c r="U218" i="29"/>
  <c r="S218" i="29"/>
  <c r="Q218" i="29"/>
  <c r="O218" i="29"/>
  <c r="M218" i="29"/>
  <c r="K218" i="29"/>
  <c r="I218" i="29"/>
  <c r="G218" i="29"/>
  <c r="E218" i="29"/>
  <c r="Y217" i="29"/>
  <c r="W217" i="29"/>
  <c r="U217" i="29"/>
  <c r="S217" i="29"/>
  <c r="Q217" i="29"/>
  <c r="O217" i="29"/>
  <c r="M217" i="29"/>
  <c r="K217" i="29"/>
  <c r="I217" i="29"/>
  <c r="G217" i="29"/>
  <c r="E217" i="29"/>
  <c r="Y216" i="29"/>
  <c r="W216" i="29"/>
  <c r="U216" i="29"/>
  <c r="S216" i="29"/>
  <c r="Q216" i="29"/>
  <c r="O216" i="29"/>
  <c r="M216" i="29"/>
  <c r="K216" i="29"/>
  <c r="I216" i="29"/>
  <c r="G216" i="29"/>
  <c r="E216" i="29"/>
  <c r="Y215" i="29"/>
  <c r="W215" i="29"/>
  <c r="U215" i="29"/>
  <c r="S215" i="29"/>
  <c r="Q215" i="29"/>
  <c r="O215" i="29"/>
  <c r="M215" i="29"/>
  <c r="K215" i="29"/>
  <c r="I215" i="29"/>
  <c r="G215" i="29"/>
  <c r="E215" i="29"/>
  <c r="Y214" i="29"/>
  <c r="W214" i="29"/>
  <c r="U214" i="29"/>
  <c r="S214" i="29"/>
  <c r="Q214" i="29"/>
  <c r="O214" i="29"/>
  <c r="M214" i="29"/>
  <c r="K214" i="29"/>
  <c r="I214" i="29"/>
  <c r="G214" i="29"/>
  <c r="E214" i="29"/>
  <c r="Y213" i="29"/>
  <c r="W213" i="29"/>
  <c r="U213" i="29"/>
  <c r="S213" i="29"/>
  <c r="Q213" i="29"/>
  <c r="O213" i="29"/>
  <c r="M213" i="29"/>
  <c r="K213" i="29"/>
  <c r="I213" i="29"/>
  <c r="G213" i="29"/>
  <c r="E213" i="29"/>
  <c r="Y212" i="29"/>
  <c r="W212" i="29"/>
  <c r="U212" i="29"/>
  <c r="S212" i="29"/>
  <c r="Q212" i="29"/>
  <c r="O212" i="29"/>
  <c r="M212" i="29"/>
  <c r="K212" i="29"/>
  <c r="I212" i="29"/>
  <c r="G212" i="29"/>
  <c r="E212" i="29"/>
  <c r="Y211" i="29"/>
  <c r="W211" i="29"/>
  <c r="U211" i="29"/>
  <c r="S211" i="29"/>
  <c r="Q211" i="29"/>
  <c r="O211" i="29"/>
  <c r="M211" i="29"/>
  <c r="K211" i="29"/>
  <c r="I211" i="29"/>
  <c r="G211" i="29"/>
  <c r="E211" i="29"/>
  <c r="Y210" i="29"/>
  <c r="W210" i="29"/>
  <c r="U210" i="29"/>
  <c r="S210" i="29"/>
  <c r="Q210" i="29"/>
  <c r="O210" i="29"/>
  <c r="M210" i="29"/>
  <c r="K210" i="29"/>
  <c r="I210" i="29"/>
  <c r="G210" i="29"/>
  <c r="E210" i="29"/>
  <c r="Y207" i="29"/>
  <c r="W207" i="29"/>
  <c r="U207" i="29"/>
  <c r="S207" i="29"/>
  <c r="Q207" i="29"/>
  <c r="O207" i="29"/>
  <c r="M207" i="29"/>
  <c r="K207" i="29"/>
  <c r="I207" i="29"/>
  <c r="G207" i="29"/>
  <c r="E207" i="29"/>
  <c r="Y206" i="29"/>
  <c r="W206" i="29"/>
  <c r="U206" i="29"/>
  <c r="S206" i="29"/>
  <c r="Q206" i="29"/>
  <c r="C73" i="21" s="1"/>
  <c r="O206" i="29"/>
  <c r="C72" i="21" s="1"/>
  <c r="M206" i="29"/>
  <c r="C71" i="21" s="1"/>
  <c r="K206" i="29"/>
  <c r="I206" i="29"/>
  <c r="C67" i="21" s="1"/>
  <c r="G206" i="29"/>
  <c r="C66" i="21" s="1"/>
  <c r="E206" i="29"/>
  <c r="C65" i="21" s="1"/>
  <c r="Y204" i="29"/>
  <c r="W204" i="29"/>
  <c r="U204" i="29"/>
  <c r="S204" i="29"/>
  <c r="Q204" i="29"/>
  <c r="O204" i="29"/>
  <c r="M204" i="29"/>
  <c r="K204" i="29"/>
  <c r="I204" i="29"/>
  <c r="G204" i="29"/>
  <c r="E204" i="29"/>
  <c r="Y203" i="29"/>
  <c r="W203" i="29"/>
  <c r="U203" i="29"/>
  <c r="S203" i="29"/>
  <c r="Q203" i="29"/>
  <c r="O203" i="29"/>
  <c r="M203" i="29"/>
  <c r="K203" i="29"/>
  <c r="I203" i="29"/>
  <c r="G203" i="29"/>
  <c r="E203" i="29"/>
  <c r="Y202" i="29"/>
  <c r="W202" i="29"/>
  <c r="U202" i="29"/>
  <c r="S202" i="29"/>
  <c r="Q202" i="29"/>
  <c r="O202" i="29"/>
  <c r="M202" i="29"/>
  <c r="K202" i="29"/>
  <c r="I202" i="29"/>
  <c r="G202" i="29"/>
  <c r="E202" i="29"/>
  <c r="Y201" i="29"/>
  <c r="W201" i="29"/>
  <c r="U201" i="29"/>
  <c r="S201" i="29"/>
  <c r="Q201" i="29"/>
  <c r="O201" i="29"/>
  <c r="M201" i="29"/>
  <c r="K201" i="29"/>
  <c r="I201" i="29"/>
  <c r="G201" i="29"/>
  <c r="E201" i="29"/>
  <c r="Y199" i="29"/>
  <c r="W199" i="29"/>
  <c r="U199" i="29"/>
  <c r="S199" i="29"/>
  <c r="Q199" i="29"/>
  <c r="O199" i="29"/>
  <c r="M199" i="29"/>
  <c r="K199" i="29"/>
  <c r="I199" i="29"/>
  <c r="G199" i="29"/>
  <c r="E199" i="29"/>
  <c r="Y198" i="29"/>
  <c r="W198" i="29"/>
  <c r="U198" i="29"/>
  <c r="S198" i="29"/>
  <c r="Q198" i="29"/>
  <c r="O198" i="29"/>
  <c r="M198" i="29"/>
  <c r="K198" i="29"/>
  <c r="I198" i="29"/>
  <c r="G198" i="29"/>
  <c r="E198" i="29"/>
  <c r="Y197" i="29"/>
  <c r="W197" i="29"/>
  <c r="U197" i="29"/>
  <c r="S197" i="29"/>
  <c r="Q197" i="29"/>
  <c r="O197" i="29"/>
  <c r="M197" i="29"/>
  <c r="K197" i="29"/>
  <c r="I197" i="29"/>
  <c r="G197" i="29"/>
  <c r="E197" i="29"/>
  <c r="Y196" i="29"/>
  <c r="W196" i="29"/>
  <c r="U196" i="29"/>
  <c r="S196" i="29"/>
  <c r="Q196" i="29"/>
  <c r="O196" i="29"/>
  <c r="M196" i="29"/>
  <c r="K196" i="29"/>
  <c r="I196" i="29"/>
  <c r="G196" i="29"/>
  <c r="E196" i="29"/>
  <c r="Y195" i="29"/>
  <c r="W195" i="29"/>
  <c r="U195" i="29"/>
  <c r="S195" i="29"/>
  <c r="Q195" i="29"/>
  <c r="O195" i="29"/>
  <c r="M195" i="29"/>
  <c r="K195" i="29"/>
  <c r="I195" i="29"/>
  <c r="G195" i="29"/>
  <c r="E195" i="29"/>
  <c r="Y194" i="29"/>
  <c r="W194" i="29"/>
  <c r="U194" i="29"/>
  <c r="S194" i="29"/>
  <c r="Q194" i="29"/>
  <c r="O194" i="29"/>
  <c r="M194" i="29"/>
  <c r="K194" i="29"/>
  <c r="I194" i="29"/>
  <c r="G194" i="29"/>
  <c r="E194" i="29"/>
  <c r="Y192" i="29"/>
  <c r="W192" i="29"/>
  <c r="U192" i="29"/>
  <c r="S192" i="29"/>
  <c r="Q192" i="29"/>
  <c r="O192" i="29"/>
  <c r="M192" i="29"/>
  <c r="K192" i="29"/>
  <c r="I192" i="29"/>
  <c r="G192" i="29"/>
  <c r="E192" i="29"/>
  <c r="Y191" i="29"/>
  <c r="W191" i="29"/>
  <c r="U191" i="29"/>
  <c r="S191" i="29"/>
  <c r="Q191" i="29"/>
  <c r="O191" i="29"/>
  <c r="M191" i="29"/>
  <c r="K191" i="29"/>
  <c r="I191" i="29"/>
  <c r="G191" i="29"/>
  <c r="E191" i="29"/>
  <c r="Y188" i="29"/>
  <c r="W188" i="29"/>
  <c r="U188" i="29"/>
  <c r="S188" i="29"/>
  <c r="Q188" i="29"/>
  <c r="O188" i="29"/>
  <c r="M188" i="29"/>
  <c r="K188" i="29"/>
  <c r="I188" i="29"/>
  <c r="G188" i="29"/>
  <c r="E188" i="29"/>
  <c r="Y187" i="29"/>
  <c r="W187" i="29"/>
  <c r="U187" i="29"/>
  <c r="S187" i="29"/>
  <c r="Q187" i="29"/>
  <c r="O187" i="29"/>
  <c r="M187" i="29"/>
  <c r="K187" i="29"/>
  <c r="I187" i="29"/>
  <c r="G187" i="29"/>
  <c r="E187" i="29"/>
  <c r="Y186" i="29"/>
  <c r="W186" i="29"/>
  <c r="U186" i="29"/>
  <c r="S186" i="29"/>
  <c r="Q186" i="29"/>
  <c r="O186" i="29"/>
  <c r="M186" i="29"/>
  <c r="K186" i="29"/>
  <c r="I186" i="29"/>
  <c r="G186" i="29"/>
  <c r="E186" i="29"/>
  <c r="C41" i="21" s="1"/>
  <c r="Z184" i="29"/>
  <c r="Y184" i="29"/>
  <c r="W184" i="29"/>
  <c r="U184" i="29"/>
  <c r="S184" i="29"/>
  <c r="Q184" i="29"/>
  <c r="O184" i="29"/>
  <c r="M184" i="29"/>
  <c r="K184" i="29"/>
  <c r="I184" i="29"/>
  <c r="G184" i="29"/>
  <c r="E184" i="29"/>
  <c r="Z183" i="29"/>
  <c r="Y183" i="29"/>
  <c r="W183" i="29"/>
  <c r="U183" i="29"/>
  <c r="S183" i="29"/>
  <c r="Q183" i="29"/>
  <c r="O183" i="29"/>
  <c r="M183" i="29"/>
  <c r="K183" i="29"/>
  <c r="I183" i="29"/>
  <c r="G183" i="29"/>
  <c r="E183" i="29"/>
  <c r="Z182" i="29"/>
  <c r="Y182" i="29"/>
  <c r="W182" i="29"/>
  <c r="U182" i="29"/>
  <c r="S182" i="29"/>
  <c r="Q182" i="29"/>
  <c r="O182" i="29"/>
  <c r="M182" i="29"/>
  <c r="K182" i="29"/>
  <c r="I182" i="29"/>
  <c r="G182" i="29"/>
  <c r="E182" i="29"/>
  <c r="Z181" i="29"/>
  <c r="Y181" i="29"/>
  <c r="W181" i="29"/>
  <c r="U181" i="29"/>
  <c r="S181" i="29"/>
  <c r="Q181" i="29"/>
  <c r="O181" i="29"/>
  <c r="M181" i="29"/>
  <c r="K181" i="29"/>
  <c r="I181" i="29"/>
  <c r="G181" i="29"/>
  <c r="E181" i="29"/>
  <c r="Z180" i="29"/>
  <c r="Y180" i="29"/>
  <c r="W180" i="29"/>
  <c r="U180" i="29"/>
  <c r="S180" i="29"/>
  <c r="Q180" i="29"/>
  <c r="O180" i="29"/>
  <c r="M180" i="29"/>
  <c r="K180" i="29"/>
  <c r="I180" i="29"/>
  <c r="G180" i="29"/>
  <c r="E180" i="29"/>
  <c r="Z179" i="29"/>
  <c r="Y179" i="29"/>
  <c r="W179" i="29"/>
  <c r="U179" i="29"/>
  <c r="S179" i="29"/>
  <c r="Q179" i="29"/>
  <c r="O179" i="29"/>
  <c r="M179" i="29"/>
  <c r="K179" i="29"/>
  <c r="I179" i="29"/>
  <c r="G179" i="29"/>
  <c r="E179" i="29"/>
  <c r="Z178" i="29"/>
  <c r="Y178" i="29"/>
  <c r="W178" i="29"/>
  <c r="U178" i="29"/>
  <c r="S178" i="29"/>
  <c r="Q178" i="29"/>
  <c r="O178" i="29"/>
  <c r="M178" i="29"/>
  <c r="K178" i="29"/>
  <c r="I178" i="29"/>
  <c r="G178" i="29"/>
  <c r="E178" i="29"/>
  <c r="Z177" i="29"/>
  <c r="Y177" i="29"/>
  <c r="W177" i="29"/>
  <c r="U177" i="29"/>
  <c r="S177" i="29"/>
  <c r="Q177" i="29"/>
  <c r="O177" i="29"/>
  <c r="M177" i="29"/>
  <c r="K177" i="29"/>
  <c r="I177" i="29"/>
  <c r="G177" i="29"/>
  <c r="E177" i="29"/>
  <c r="Z176" i="29"/>
  <c r="C54" i="21" s="1"/>
  <c r="Y176" i="29"/>
  <c r="W176" i="29"/>
  <c r="U176" i="29"/>
  <c r="S176" i="29"/>
  <c r="Q176" i="29"/>
  <c r="O176" i="29"/>
  <c r="M176" i="29"/>
  <c r="K176" i="29"/>
  <c r="I176" i="29"/>
  <c r="G176" i="29"/>
  <c r="E176" i="29"/>
  <c r="Y173" i="29"/>
  <c r="W173" i="29"/>
  <c r="U173" i="29"/>
  <c r="S173" i="29"/>
  <c r="Q173" i="29"/>
  <c r="O173" i="29"/>
  <c r="M173" i="29"/>
  <c r="K173" i="29"/>
  <c r="I173" i="29"/>
  <c r="G173" i="29"/>
  <c r="E173" i="29"/>
  <c r="Y172" i="29"/>
  <c r="W172" i="29"/>
  <c r="U172" i="29"/>
  <c r="S172" i="29"/>
  <c r="Q172" i="29"/>
  <c r="O172" i="29"/>
  <c r="M172" i="29"/>
  <c r="K172" i="29"/>
  <c r="I172" i="29"/>
  <c r="G172" i="29"/>
  <c r="E172" i="29"/>
  <c r="Y171" i="29"/>
  <c r="W171" i="29"/>
  <c r="U171" i="29"/>
  <c r="S171" i="29"/>
  <c r="Q171" i="29"/>
  <c r="O171" i="29"/>
  <c r="M171" i="29"/>
  <c r="K171" i="29"/>
  <c r="I171" i="29"/>
  <c r="H166" i="29"/>
  <c r="F166" i="29"/>
  <c r="D166" i="29"/>
  <c r="G63" i="28"/>
  <c r="F63" i="28"/>
  <c r="E63" i="28"/>
  <c r="D63" i="28"/>
  <c r="G51" i="28"/>
  <c r="F51" i="28"/>
  <c r="E51" i="28"/>
  <c r="D51" i="28"/>
  <c r="G44" i="28"/>
  <c r="F44" i="28"/>
  <c r="E44" i="28"/>
  <c r="D44" i="28"/>
  <c r="G31" i="28"/>
  <c r="F31" i="28"/>
  <c r="E31" i="28"/>
  <c r="D31" i="28"/>
  <c r="G19" i="28"/>
  <c r="F19" i="28"/>
  <c r="E19" i="28"/>
  <c r="D19"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V7" i="28"/>
  <c r="U7" i="28"/>
  <c r="T7" i="28"/>
  <c r="S7" i="28"/>
  <c r="R7" i="28"/>
  <c r="Q7" i="28"/>
  <c r="P7" i="28"/>
  <c r="O7" i="28"/>
  <c r="N7" i="28"/>
  <c r="M7" i="28"/>
  <c r="L7" i="28"/>
  <c r="K7" i="28"/>
  <c r="J7" i="28"/>
  <c r="I7" i="28"/>
  <c r="H7" i="28"/>
  <c r="G7" i="28"/>
  <c r="F7" i="28"/>
  <c r="E7" i="28"/>
  <c r="D7" i="28"/>
  <c r="G105" i="27"/>
  <c r="F105" i="27"/>
  <c r="E105" i="27"/>
  <c r="D105" i="27"/>
  <c r="G98" i="27"/>
  <c r="F98" i="27"/>
  <c r="E98" i="27"/>
  <c r="D98" i="27"/>
  <c r="G83" i="27"/>
  <c r="F83" i="27"/>
  <c r="E83" i="27"/>
  <c r="D83" i="27"/>
  <c r="G68" i="27"/>
  <c r="F68" i="27"/>
  <c r="E68" i="27"/>
  <c r="D68" i="27"/>
  <c r="G53" i="27"/>
  <c r="F53" i="27"/>
  <c r="E53" i="27"/>
  <c r="D53" i="27"/>
  <c r="G38" i="27"/>
  <c r="F38" i="27"/>
  <c r="E38" i="27"/>
  <c r="D38" i="27"/>
  <c r="C39" i="7" a="1"/>
  <c r="C39" i="7" s="1"/>
  <c r="C38" i="7" a="1"/>
  <c r="C38" i="7" s="1"/>
  <c r="C37" i="7" a="1"/>
  <c r="C37" i="7" s="1"/>
  <c r="C36" i="7" a="1"/>
  <c r="C36" i="7" s="1"/>
  <c r="C32" i="7"/>
  <c r="C31" i="7"/>
  <c r="C30" i="7"/>
  <c r="I167" i="29"/>
  <c r="D189" i="29"/>
  <c r="D174" i="29"/>
  <c r="FO102" i="27"/>
  <c r="J412" i="23"/>
  <c r="J411" i="23"/>
  <c r="J410" i="23"/>
  <c r="D208" i="29"/>
  <c r="D233" i="29"/>
  <c r="J396" i="23"/>
  <c r="J397" i="23"/>
  <c r="J398" i="23"/>
  <c r="BJ6" i="30"/>
  <c r="BI6" i="30"/>
  <c r="BF6" i="30"/>
  <c r="BE6" i="30"/>
  <c r="BB6" i="30"/>
  <c r="BA6" i="30"/>
  <c r="AX6" i="30"/>
  <c r="AW6" i="30"/>
  <c r="AT6" i="30"/>
  <c r="AS6" i="30"/>
  <c r="AP6" i="30"/>
  <c r="AO6" i="30"/>
  <c r="AL6" i="30"/>
  <c r="AK6" i="30"/>
  <c r="AH6" i="30"/>
  <c r="AG6" i="30"/>
  <c r="AD6" i="30"/>
  <c r="AC6" i="30"/>
  <c r="Z6" i="30"/>
  <c r="Y6" i="30"/>
  <c r="V6" i="30"/>
  <c r="U6" i="30"/>
  <c r="R6" i="30"/>
  <c r="Q6" i="30"/>
  <c r="N6" i="30"/>
  <c r="M6" i="30"/>
  <c r="J6" i="30"/>
  <c r="I6" i="30"/>
  <c r="F6" i="30"/>
  <c r="E6" i="30"/>
  <c r="H232" i="29"/>
  <c r="G232" i="29"/>
  <c r="F232" i="29"/>
  <c r="E232" i="29"/>
  <c r="K167" i="29"/>
  <c r="G167" i="29"/>
  <c r="E167" i="29"/>
  <c r="J348" i="23"/>
  <c r="J337" i="23"/>
  <c r="J338" i="23"/>
  <c r="J339" i="23"/>
  <c r="E72" i="29"/>
  <c r="G24" i="29"/>
  <c r="BK6" i="28"/>
  <c r="BJ6" i="28"/>
  <c r="BG6" i="28"/>
  <c r="BF6" i="28"/>
  <c r="BC6" i="28"/>
  <c r="BB6" i="28"/>
  <c r="AY6" i="28"/>
  <c r="AX6" i="28"/>
  <c r="AU6" i="28"/>
  <c r="AT6" i="28"/>
  <c r="AQ6" i="28"/>
  <c r="AP6" i="28"/>
  <c r="AM6" i="28"/>
  <c r="AL6" i="28"/>
  <c r="AI6" i="28"/>
  <c r="AH6" i="28"/>
  <c r="AE6" i="28"/>
  <c r="AD6" i="28"/>
  <c r="AA6" i="28"/>
  <c r="Z6" i="28"/>
  <c r="W6" i="28"/>
  <c r="V6" i="28"/>
  <c r="S6" i="28"/>
  <c r="R6" i="28"/>
  <c r="O6" i="28"/>
  <c r="N6" i="28"/>
  <c r="K6" i="28"/>
  <c r="J6" i="28"/>
  <c r="G6" i="28"/>
  <c r="F6" i="28"/>
  <c r="K102" i="27"/>
  <c r="S102" i="27"/>
  <c r="AA102" i="27"/>
  <c r="AI102" i="27"/>
  <c r="AQ102" i="27"/>
  <c r="AY102" i="27"/>
  <c r="BG102" i="27"/>
  <c r="BO102" i="27"/>
  <c r="BW102" i="27"/>
  <c r="CE102" i="27"/>
  <c r="CM102" i="27"/>
  <c r="CU102" i="27"/>
  <c r="DC102" i="27"/>
  <c r="DK102" i="27"/>
  <c r="DS102" i="27"/>
  <c r="EA102" i="27"/>
  <c r="EI102" i="27"/>
  <c r="EQ102" i="27"/>
  <c r="EY102" i="27"/>
  <c r="FG102" i="27"/>
  <c r="GM6" i="27"/>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38" i="9"/>
  <c r="J358" i="23" l="1"/>
  <c r="C127" i="19"/>
  <c r="D24" i="27"/>
  <c r="D60" i="30"/>
  <c r="B47" i="5"/>
  <c r="B41" i="5"/>
  <c r="B40" i="16"/>
  <c r="F46" i="4"/>
  <c r="B40" i="7"/>
  <c r="D19" i="30"/>
  <c r="B40" i="4"/>
  <c r="J11" i="23"/>
  <c r="B34" i="5"/>
  <c r="F33" i="4"/>
  <c r="D46" i="4"/>
  <c r="B33" i="4"/>
  <c r="B46" i="4"/>
  <c r="D40" i="4"/>
  <c r="D33" i="4"/>
  <c r="B33" i="16"/>
  <c r="B46" i="16"/>
  <c r="F40" i="4"/>
  <c r="E24" i="29"/>
  <c r="J356" i="23" s="1"/>
  <c r="J347" i="23"/>
  <c r="C268" i="20"/>
  <c r="J346" i="23"/>
  <c r="C267" i="20"/>
  <c r="J266" i="23"/>
  <c r="J267" i="23"/>
  <c r="C55" i="21"/>
  <c r="J269" i="23"/>
  <c r="C57" i="21"/>
  <c r="J271" i="23"/>
  <c r="C59" i="21"/>
  <c r="J273" i="23"/>
  <c r="C61" i="21"/>
  <c r="J268" i="23"/>
  <c r="C56" i="21"/>
  <c r="J270" i="23"/>
  <c r="C58" i="21"/>
  <c r="J272" i="23"/>
  <c r="C60" i="21"/>
  <c r="J274" i="23"/>
  <c r="C62" i="21"/>
  <c r="I60" i="12"/>
  <c r="J276" i="23" s="1"/>
  <c r="B1618" i="33"/>
  <c r="J157" i="23" s="1"/>
  <c r="B1548" i="33"/>
  <c r="B1617" i="33"/>
  <c r="J353" i="23"/>
  <c r="C274" i="20"/>
  <c r="J352" i="23"/>
  <c r="C273" i="20"/>
  <c r="J351" i="23"/>
  <c r="C272" i="20"/>
  <c r="J147" i="23"/>
  <c r="J148" i="23"/>
  <c r="J145" i="23"/>
  <c r="C38" i="4" a="1"/>
  <c r="C38" i="4" s="1"/>
  <c r="J76" i="23"/>
  <c r="C35" i="3" a="1"/>
  <c r="C35" i="3" s="1"/>
  <c r="J91" i="23"/>
  <c r="C39" i="4" a="1"/>
  <c r="C39" i="4" s="1"/>
  <c r="J77" i="23"/>
  <c r="C36" i="3" a="1"/>
  <c r="C36" i="3" s="1"/>
  <c r="J92" i="23"/>
  <c r="C43" i="3" a="1"/>
  <c r="C43" i="3" s="1"/>
  <c r="J98" i="23"/>
  <c r="C30" i="4" a="1"/>
  <c r="C30" i="4" s="1"/>
  <c r="J69" i="23"/>
  <c r="C44" i="4" a="1"/>
  <c r="C44" i="4" s="1"/>
  <c r="J81" i="23"/>
  <c r="C38" i="3" a="1"/>
  <c r="C38" i="3" s="1"/>
  <c r="J94" i="23"/>
  <c r="C31" i="4" a="1"/>
  <c r="C31" i="4" s="1"/>
  <c r="J70" i="23"/>
  <c r="C45" i="4" a="1"/>
  <c r="C45" i="4" s="1"/>
  <c r="J82" i="23"/>
  <c r="C28" i="3" a="1"/>
  <c r="C28" i="3" s="1"/>
  <c r="J85" i="23"/>
  <c r="C42" i="3" a="1"/>
  <c r="C42" i="3" s="1"/>
  <c r="J97" i="23"/>
  <c r="J146" i="23"/>
  <c r="C37" i="4" a="1"/>
  <c r="C37" i="4" s="1"/>
  <c r="J75" i="23"/>
  <c r="C31" i="3" a="1"/>
  <c r="C31" i="3" s="1"/>
  <c r="J88" i="23"/>
  <c r="C32" i="4" a="1"/>
  <c r="C32" i="4" s="1"/>
  <c r="J71" i="23"/>
  <c r="C29" i="4" a="1"/>
  <c r="C29" i="4" s="1"/>
  <c r="J68" i="23"/>
  <c r="C29" i="3" a="1"/>
  <c r="C29" i="3" s="1"/>
  <c r="J86" i="23"/>
  <c r="C43" i="4" a="1"/>
  <c r="C43" i="4" s="1"/>
  <c r="J80" i="23"/>
  <c r="C37" i="3" a="1"/>
  <c r="C37" i="3" s="1"/>
  <c r="J93" i="23"/>
  <c r="C44" i="3" a="1"/>
  <c r="C44" i="3" s="1"/>
  <c r="J99" i="23"/>
  <c r="C36" i="4" a="1"/>
  <c r="C36" i="4" s="1"/>
  <c r="J74" i="23"/>
  <c r="C30" i="3" a="1"/>
  <c r="C30" i="3" s="1"/>
  <c r="J87" i="23"/>
  <c r="F40" i="12" a="1"/>
  <c r="F40" i="12" s="1"/>
  <c r="D40" i="12" a="1"/>
  <c r="D40" i="12" s="1"/>
  <c r="D38" i="12" a="1"/>
  <c r="D38" i="12" s="1"/>
  <c r="H38" i="12" a="1"/>
  <c r="H38" i="12" s="1"/>
  <c r="F38" i="12" a="1"/>
  <c r="F38" i="12" s="1"/>
  <c r="D39" i="12" a="1"/>
  <c r="D39" i="12" s="1"/>
  <c r="F39" i="12" a="1"/>
  <c r="F39" i="12" s="1"/>
  <c r="F46" i="12" a="1"/>
  <c r="F46" i="12" s="1"/>
  <c r="D46" i="12" a="1"/>
  <c r="D46" i="12" s="1"/>
  <c r="F44" i="12" a="1"/>
  <c r="F44" i="12" s="1"/>
  <c r="D44" i="12" a="1"/>
  <c r="D44" i="12" s="1"/>
  <c r="F41" i="12" a="1"/>
  <c r="F41" i="12" s="1"/>
  <c r="D41" i="12" a="1"/>
  <c r="D41" i="12" s="1"/>
  <c r="D45" i="12" a="1"/>
  <c r="D45" i="12" s="1"/>
  <c r="F45" i="12" a="1"/>
  <c r="F45" i="12" s="1"/>
  <c r="F43" i="12" a="1"/>
  <c r="F43" i="12" s="1"/>
  <c r="D43" i="12" a="1"/>
  <c r="D43" i="12" s="1"/>
  <c r="F42" i="12" a="1"/>
  <c r="F42" i="12" s="1"/>
  <c r="D42" i="12" a="1"/>
  <c r="D42" i="12" s="1"/>
  <c r="C173" i="14" a="1"/>
  <c r="C173" i="14" s="1"/>
  <c r="J30" i="23"/>
  <c r="C174" i="14" a="1"/>
  <c r="C174" i="14" s="1"/>
  <c r="J31" i="23"/>
  <c r="C172" i="14" a="1"/>
  <c r="C172" i="14" s="1"/>
  <c r="J29" i="23"/>
  <c r="C165" i="14" a="1"/>
  <c r="C165" i="14" s="1"/>
  <c r="J23" i="23"/>
  <c r="C166" i="14" a="1"/>
  <c r="C166" i="14" s="1"/>
  <c r="J24" i="23"/>
  <c r="C168" i="14" a="1"/>
  <c r="C168" i="14" s="1"/>
  <c r="J26" i="23"/>
  <c r="C167" i="14" a="1"/>
  <c r="C167" i="14" s="1"/>
  <c r="J25" i="23"/>
  <c r="C158" i="14" a="1"/>
  <c r="C158" i="14" s="1"/>
  <c r="J17" i="23"/>
  <c r="C159" i="14" a="1"/>
  <c r="C159" i="14" s="1"/>
  <c r="J18" i="23"/>
  <c r="C160" i="14" a="1"/>
  <c r="C160" i="14" s="1"/>
  <c r="J19" i="23"/>
  <c r="C161" i="14" a="1"/>
  <c r="C161" i="14" s="1"/>
  <c r="J20" i="23"/>
  <c r="C32" i="5" a="1"/>
  <c r="C32" i="5" s="1"/>
  <c r="J53" i="23"/>
  <c r="C37" i="5" a="1"/>
  <c r="C37" i="5" s="1"/>
  <c r="J57" i="23"/>
  <c r="C38" i="5" a="1"/>
  <c r="C38" i="5" s="1"/>
  <c r="J58" i="23"/>
  <c r="C31" i="5" a="1"/>
  <c r="C31" i="5" s="1"/>
  <c r="J52" i="23"/>
  <c r="C39" i="5" a="1"/>
  <c r="C39" i="5" s="1"/>
  <c r="J59" i="23"/>
  <c r="C46" i="5" a="1"/>
  <c r="C46" i="5" s="1"/>
  <c r="J65" i="23"/>
  <c r="C40" i="5" a="1"/>
  <c r="C40" i="5" s="1"/>
  <c r="J60" i="23"/>
  <c r="C45" i="5" a="1"/>
  <c r="C45" i="5" s="1"/>
  <c r="J64" i="23"/>
  <c r="C33" i="5" a="1"/>
  <c r="C33" i="5" s="1"/>
  <c r="J54" i="23"/>
  <c r="C44" i="5" a="1"/>
  <c r="C44" i="5" s="1"/>
  <c r="J63" i="23"/>
  <c r="C30" i="5" a="1"/>
  <c r="C30" i="5" s="1"/>
  <c r="J51" i="23"/>
  <c r="J239" i="23"/>
  <c r="C25" i="21"/>
  <c r="J261" i="23"/>
  <c r="C49" i="21"/>
  <c r="J255" i="23"/>
  <c r="C42" i="21"/>
  <c r="J280" i="23"/>
  <c r="J293" i="23"/>
  <c r="C75" i="21"/>
  <c r="C69" i="21"/>
  <c r="C80" i="21"/>
  <c r="J256" i="23"/>
  <c r="C43" i="21"/>
  <c r="J350" i="23"/>
  <c r="C271" i="20"/>
  <c r="J263" i="23"/>
  <c r="C51" i="21"/>
  <c r="J279" i="23"/>
  <c r="J252" i="23"/>
  <c r="C38" i="21"/>
  <c r="C33" i="21"/>
  <c r="C27" i="21"/>
  <c r="J238" i="23"/>
  <c r="C24" i="21"/>
  <c r="J264" i="23"/>
  <c r="C52" i="21"/>
  <c r="J260" i="23"/>
  <c r="C48" i="21"/>
  <c r="J257" i="23"/>
  <c r="C44" i="21"/>
  <c r="J240" i="23"/>
  <c r="C26" i="21"/>
  <c r="J345" i="23"/>
  <c r="C266" i="20"/>
  <c r="J262" i="23"/>
  <c r="C50" i="21"/>
  <c r="C312" i="20"/>
  <c r="J365" i="23"/>
  <c r="J281" i="23"/>
  <c r="C68" i="21"/>
  <c r="J258" i="23"/>
  <c r="C45" i="21"/>
  <c r="J243" i="23"/>
  <c r="C29" i="21"/>
  <c r="F24" i="29"/>
  <c r="G72" i="29"/>
  <c r="C314" i="20" s="1"/>
  <c r="F72" i="29"/>
  <c r="C313" i="20" s="1"/>
  <c r="O3" i="8"/>
  <c r="JE34" i="9"/>
  <c r="C34" i="9"/>
  <c r="J154" i="23" s="1"/>
  <c r="J12" i="23"/>
  <c r="J13" i="23"/>
  <c r="J61" i="23"/>
  <c r="C53" i="20"/>
  <c r="G84" i="32"/>
  <c r="E88" i="32"/>
  <c r="C145" i="18"/>
  <c r="C132" i="18"/>
  <c r="C139" i="18"/>
  <c r="E86" i="32"/>
  <c r="G88" i="32"/>
  <c r="D97" i="27"/>
  <c r="E33" i="31"/>
  <c r="E31" i="30"/>
  <c r="E97" i="27"/>
  <c r="F33" i="31"/>
  <c r="F97" i="27"/>
  <c r="G33" i="31"/>
  <c r="E41" i="30"/>
  <c r="D82" i="27"/>
  <c r="G97" i="27"/>
  <c r="E62" i="28"/>
  <c r="T53" i="28"/>
  <c r="D67" i="27"/>
  <c r="F18" i="28"/>
  <c r="F43" i="28"/>
  <c r="F62" i="28"/>
  <c r="E82" i="27"/>
  <c r="F114" i="27"/>
  <c r="J139" i="23" s="1"/>
  <c r="G52" i="27"/>
  <c r="E18" i="28"/>
  <c r="G62" i="28"/>
  <c r="E21" i="27"/>
  <c r="E67" i="27"/>
  <c r="G18" i="28"/>
  <c r="G43" i="28"/>
  <c r="E20" i="31"/>
  <c r="E19" i="30"/>
  <c r="F82" i="27"/>
  <c r="F30" i="28"/>
  <c r="E114" i="27"/>
  <c r="G30" i="28"/>
  <c r="F21" i="27"/>
  <c r="F67" i="27"/>
  <c r="F37" i="27"/>
  <c r="F20" i="31"/>
  <c r="F19" i="30"/>
  <c r="G82" i="27"/>
  <c r="G114" i="27"/>
  <c r="J140" i="23" s="1"/>
  <c r="E43" i="28"/>
  <c r="G21" i="27"/>
  <c r="G67" i="27"/>
  <c r="E37" i="27"/>
  <c r="E30" i="28"/>
  <c r="G20" i="31"/>
  <c r="G19" i="30"/>
  <c r="G41" i="30"/>
  <c r="G60" i="30"/>
  <c r="F86" i="32"/>
  <c r="D33" i="31"/>
  <c r="X51" i="30"/>
  <c r="F31" i="30"/>
  <c r="F88" i="32"/>
  <c r="G31" i="30"/>
  <c r="T51" i="30"/>
  <c r="F84" i="32"/>
  <c r="E60" i="30"/>
  <c r="F41" i="30"/>
  <c r="G86" i="32"/>
  <c r="G37" i="27"/>
  <c r="F60" i="30"/>
  <c r="D21" i="27"/>
  <c r="J282" i="23"/>
  <c r="FK102" i="27"/>
  <c r="FC102" i="27"/>
  <c r="EU102" i="27"/>
  <c r="EM102" i="27"/>
  <c r="EE102" i="27"/>
  <c r="DW102" i="27"/>
  <c r="DO102" i="27"/>
  <c r="DG102" i="27"/>
  <c r="CY102" i="27"/>
  <c r="CQ102" i="27"/>
  <c r="CI102" i="27"/>
  <c r="CA102" i="27"/>
  <c r="BS102" i="27"/>
  <c r="BK102" i="27"/>
  <c r="BC102" i="27"/>
  <c r="AU102" i="27"/>
  <c r="AM102" i="27"/>
  <c r="AE102" i="27"/>
  <c r="W102" i="27"/>
  <c r="O102" i="27"/>
  <c r="G102" i="27"/>
  <c r="AN53" i="28"/>
  <c r="J288" i="23"/>
  <c r="J247" i="23"/>
  <c r="J241" i="23"/>
  <c r="F141" i="29"/>
  <c r="E141" i="29"/>
  <c r="G141" i="29"/>
  <c r="G91" i="32" l="1"/>
  <c r="J408" i="23" s="1"/>
  <c r="E91" i="32"/>
  <c r="J406" i="23" s="1"/>
  <c r="F91" i="32"/>
  <c r="J407" i="23" s="1"/>
  <c r="C125" i="19"/>
  <c r="J357" i="23"/>
  <c r="C126" i="19"/>
  <c r="J366" i="23"/>
  <c r="J367" i="23"/>
  <c r="F47" i="12"/>
  <c r="G46" i="12" s="1"/>
  <c r="D47" i="12"/>
  <c r="E44" i="12" s="1"/>
  <c r="J342" i="23"/>
  <c r="C263" i="20"/>
  <c r="C137" i="19"/>
  <c r="C172" i="20"/>
  <c r="J343" i="23"/>
  <c r="C264" i="20"/>
  <c r="J202" i="23"/>
  <c r="C47" i="20"/>
  <c r="J205" i="23"/>
  <c r="C50" i="20"/>
  <c r="J305" i="23"/>
  <c r="C122" i="20"/>
  <c r="C77" i="19"/>
  <c r="J374" i="23"/>
  <c r="C170" i="20"/>
  <c r="C135" i="19"/>
  <c r="C74" i="19"/>
  <c r="C119" i="20"/>
  <c r="J375" i="23"/>
  <c r="C136" i="19"/>
  <c r="C171" i="20"/>
  <c r="J303" i="23"/>
  <c r="C75" i="19"/>
  <c r="C120" i="20"/>
  <c r="J304" i="23"/>
  <c r="C121" i="20"/>
  <c r="C76" i="19"/>
  <c r="AV51" i="30"/>
  <c r="P51" i="30"/>
  <c r="B146" i="18"/>
  <c r="F48" i="30"/>
  <c r="J391" i="23" s="1"/>
  <c r="BD51" i="30"/>
  <c r="F50" i="28"/>
  <c r="E50" i="28"/>
  <c r="G50" i="28"/>
  <c r="J333" i="23" s="1"/>
  <c r="L51" i="30"/>
  <c r="H51" i="30"/>
  <c r="BH51" i="30"/>
  <c r="AJ51" i="30"/>
  <c r="AR51" i="30"/>
  <c r="AN51" i="30"/>
  <c r="AB53" i="28"/>
  <c r="AZ51" i="30"/>
  <c r="AB51" i="30"/>
  <c r="X53" i="28"/>
  <c r="L53" i="28"/>
  <c r="AV53" i="28"/>
  <c r="P53" i="28"/>
  <c r="BD53" i="28"/>
  <c r="AR53" i="28"/>
  <c r="BH53" i="28"/>
  <c r="AF53" i="28"/>
  <c r="AZ53" i="28"/>
  <c r="H53" i="28"/>
  <c r="AF51" i="30"/>
  <c r="AJ53" i="28"/>
  <c r="G104" i="27"/>
  <c r="J317" i="23" s="1"/>
  <c r="J210" i="23"/>
  <c r="J214" i="23"/>
  <c r="J33" i="3"/>
  <c r="D52" i="30" l="1"/>
  <c r="E40" i="12"/>
  <c r="E38" i="12"/>
  <c r="E41" i="12"/>
  <c r="G43" i="12"/>
  <c r="G45" i="12"/>
  <c r="G38" i="12"/>
  <c r="E39" i="12"/>
  <c r="G40" i="12"/>
  <c r="E45" i="12"/>
  <c r="G42" i="12"/>
  <c r="E46" i="12"/>
  <c r="G44" i="12"/>
  <c r="E42" i="12"/>
  <c r="G39" i="12"/>
  <c r="E43" i="12"/>
  <c r="G41" i="12"/>
  <c r="J213" i="23"/>
  <c r="J216" i="23"/>
  <c r="J212" i="23"/>
  <c r="J215" i="23"/>
  <c r="J211" i="23"/>
  <c r="J208" i="23"/>
  <c r="BK6" i="30"/>
  <c r="BG6" i="30"/>
  <c r="BC6" i="30"/>
  <c r="AY6" i="30"/>
  <c r="AU6" i="30"/>
  <c r="AQ6" i="30"/>
  <c r="AM6" i="30"/>
  <c r="AI6" i="30"/>
  <c r="AE6" i="30"/>
  <c r="AA6" i="30"/>
  <c r="W6" i="30"/>
  <c r="S6" i="30"/>
  <c r="O6" i="30"/>
  <c r="K6" i="30"/>
  <c r="G6" i="30"/>
  <c r="BI6" i="28"/>
  <c r="BE6" i="28"/>
  <c r="BA6" i="28"/>
  <c r="AW6" i="28"/>
  <c r="AS6" i="28"/>
  <c r="AO6" i="28"/>
  <c r="AK6" i="28"/>
  <c r="AG6" i="28"/>
  <c r="AC6" i="28"/>
  <c r="Y6" i="28"/>
  <c r="U6" i="28"/>
  <c r="Q6" i="28"/>
  <c r="M6" i="28"/>
  <c r="I6" i="28"/>
  <c r="E6" i="28"/>
  <c r="E48" i="30"/>
  <c r="J390" i="23" s="1"/>
  <c r="N232" i="29"/>
  <c r="M232" i="29"/>
  <c r="L232" i="29"/>
  <c r="K232" i="29"/>
  <c r="J232" i="29"/>
  <c r="I232" i="29"/>
  <c r="I102" i="27"/>
  <c r="J102" i="27"/>
  <c r="M102" i="27"/>
  <c r="N102" i="27"/>
  <c r="Q102" i="27"/>
  <c r="R102" i="27"/>
  <c r="U102" i="27"/>
  <c r="V102" i="27"/>
  <c r="Y102" i="27"/>
  <c r="Z102" i="27"/>
  <c r="AC102" i="27"/>
  <c r="AD102" i="27"/>
  <c r="AG102" i="27"/>
  <c r="AH102" i="27"/>
  <c r="AK102" i="27"/>
  <c r="AL102" i="27"/>
  <c r="AO102" i="27"/>
  <c r="AP102" i="27"/>
  <c r="AS102" i="27"/>
  <c r="AT102" i="27"/>
  <c r="AW102" i="27"/>
  <c r="AX102" i="27"/>
  <c r="BA102" i="27"/>
  <c r="BB102" i="27"/>
  <c r="BE102" i="27"/>
  <c r="BF102" i="27"/>
  <c r="BI102" i="27"/>
  <c r="BJ102" i="27"/>
  <c r="BM102" i="27"/>
  <c r="BN102" i="27"/>
  <c r="BQ102" i="27"/>
  <c r="BR102" i="27"/>
  <c r="BU102" i="27"/>
  <c r="BV102" i="27"/>
  <c r="BY102" i="27"/>
  <c r="BZ102" i="27"/>
  <c r="CC102" i="27"/>
  <c r="CD102" i="27"/>
  <c r="CG102" i="27"/>
  <c r="CH102" i="27"/>
  <c r="CK102" i="27"/>
  <c r="CL102" i="27"/>
  <c r="CO102" i="27"/>
  <c r="CP102" i="27"/>
  <c r="CS102" i="27"/>
  <c r="CT102" i="27"/>
  <c r="CW102" i="27"/>
  <c r="CX102" i="27"/>
  <c r="DA102" i="27"/>
  <c r="DB102" i="27"/>
  <c r="DE102" i="27"/>
  <c r="DF102" i="27"/>
  <c r="DI102" i="27"/>
  <c r="DJ102" i="27"/>
  <c r="DM102" i="27"/>
  <c r="DN102" i="27"/>
  <c r="DQ102" i="27"/>
  <c r="DR102" i="27"/>
  <c r="DU102" i="27"/>
  <c r="DV102" i="27"/>
  <c r="DY102" i="27"/>
  <c r="DZ102" i="27"/>
  <c r="EC102" i="27"/>
  <c r="ED102" i="27"/>
  <c r="EG102" i="27"/>
  <c r="EH102" i="27"/>
  <c r="EK102" i="27"/>
  <c r="EL102" i="27"/>
  <c r="EO102" i="27"/>
  <c r="EP102" i="27"/>
  <c r="ES102" i="27"/>
  <c r="ET102" i="27"/>
  <c r="EW102" i="27"/>
  <c r="EX102" i="27"/>
  <c r="FA102" i="27"/>
  <c r="FB102" i="27"/>
  <c r="FE102" i="27"/>
  <c r="FF102" i="27"/>
  <c r="FI102" i="27"/>
  <c r="FJ102" i="27"/>
  <c r="FM102" i="27"/>
  <c r="FN102" i="27"/>
  <c r="J204" i="23" l="1"/>
  <c r="C49" i="20"/>
  <c r="C317" i="20"/>
  <c r="J370" i="23"/>
  <c r="J249" i="23"/>
  <c r="C35" i="21"/>
  <c r="J246" i="23"/>
  <c r="C32" i="21"/>
  <c r="J250" i="23"/>
  <c r="C36" i="21"/>
  <c r="J251" i="23"/>
  <c r="C37" i="21"/>
  <c r="J203" i="23"/>
  <c r="C48" i="20"/>
  <c r="J237" i="23"/>
  <c r="C23" i="21"/>
  <c r="J361" i="23"/>
  <c r="C130" i="19"/>
  <c r="J244" i="23"/>
  <c r="C30" i="21"/>
  <c r="J245" i="23"/>
  <c r="C31" i="21"/>
  <c r="D24" i="29"/>
  <c r="CB102" i="27"/>
  <c r="CB107" i="27"/>
  <c r="BP102" i="27"/>
  <c r="BP107" i="27"/>
  <c r="EV102" i="27"/>
  <c r="EV107" i="27"/>
  <c r="DP102" i="27"/>
  <c r="DP107" i="27"/>
  <c r="CJ102" i="27"/>
  <c r="CJ107" i="27"/>
  <c r="BD102" i="27"/>
  <c r="BD107" i="27"/>
  <c r="X102" i="27"/>
  <c r="X107" i="27"/>
  <c r="D114" i="27"/>
  <c r="J137" i="23" s="1"/>
  <c r="G64" i="28"/>
  <c r="G20" i="28"/>
  <c r="E20" i="28"/>
  <c r="F32" i="28"/>
  <c r="G45" i="28"/>
  <c r="E45" i="28"/>
  <c r="G32" i="28"/>
  <c r="E64" i="28"/>
  <c r="F20" i="28"/>
  <c r="F64" i="28"/>
  <c r="F45" i="28"/>
  <c r="E32" i="28"/>
  <c r="AV102" i="27"/>
  <c r="AV107" i="27"/>
  <c r="E102" i="27"/>
  <c r="E52" i="27"/>
  <c r="E104" i="27" s="1"/>
  <c r="J315" i="23" s="1"/>
  <c r="EB102" i="27"/>
  <c r="EB107" i="27"/>
  <c r="EJ107" i="27"/>
  <c r="DD102" i="27"/>
  <c r="DD107" i="27"/>
  <c r="BX102" i="27"/>
  <c r="BX107" i="27"/>
  <c r="AR102" i="27"/>
  <c r="AR107" i="27"/>
  <c r="L107" i="27"/>
  <c r="D37" i="27"/>
  <c r="EN102" i="27"/>
  <c r="EN107" i="27"/>
  <c r="DH102" i="27"/>
  <c r="DH107" i="27"/>
  <c r="P102" i="27"/>
  <c r="P107" i="27"/>
  <c r="CV102" i="27"/>
  <c r="CV107" i="27"/>
  <c r="FD102" i="27"/>
  <c r="FD107" i="27"/>
  <c r="DX102" i="27"/>
  <c r="DX107" i="27"/>
  <c r="CR102" i="27"/>
  <c r="CR107" i="27"/>
  <c r="BL102" i="27"/>
  <c r="BL107" i="27"/>
  <c r="AF102" i="27"/>
  <c r="AF107" i="27"/>
  <c r="D32" i="28"/>
  <c r="D30" i="28"/>
  <c r="ER102" i="27"/>
  <c r="ER107" i="27"/>
  <c r="DL102" i="27"/>
  <c r="DL107" i="27"/>
  <c r="CF102" i="27"/>
  <c r="CF107" i="27"/>
  <c r="AZ102" i="27"/>
  <c r="AZ107" i="27"/>
  <c r="T102" i="27"/>
  <c r="T107" i="27"/>
  <c r="D47" i="28"/>
  <c r="J323" i="23" s="1"/>
  <c r="D45" i="28"/>
  <c r="D43" i="28"/>
  <c r="FH102" i="27"/>
  <c r="FH107" i="27"/>
  <c r="AJ102" i="27"/>
  <c r="AJ107" i="27"/>
  <c r="FL102" i="27"/>
  <c r="FL107" i="27"/>
  <c r="EF102" i="27"/>
  <c r="EF107" i="27"/>
  <c r="CZ102" i="27"/>
  <c r="CZ107" i="27"/>
  <c r="BT102" i="27"/>
  <c r="BT107" i="27"/>
  <c r="AN102" i="27"/>
  <c r="AN107" i="27"/>
  <c r="H102" i="27"/>
  <c r="H107" i="27"/>
  <c r="D52" i="27"/>
  <c r="EZ107" i="27"/>
  <c r="DT102" i="27"/>
  <c r="DT107" i="27"/>
  <c r="CN102" i="27"/>
  <c r="CN107" i="27"/>
  <c r="BH102" i="27"/>
  <c r="BH107" i="27"/>
  <c r="AB102" i="27"/>
  <c r="AB107" i="27"/>
  <c r="F102" i="27"/>
  <c r="F52" i="27"/>
  <c r="F104" i="27" s="1"/>
  <c r="J316" i="23" s="1"/>
  <c r="J209" i="23"/>
  <c r="D41" i="30"/>
  <c r="D43" i="30"/>
  <c r="G21" i="30"/>
  <c r="G33" i="30"/>
  <c r="F43" i="30"/>
  <c r="G43" i="30"/>
  <c r="F62" i="30"/>
  <c r="E62" i="30"/>
  <c r="E33" i="30"/>
  <c r="E21" i="30"/>
  <c r="F33" i="30"/>
  <c r="E43" i="30"/>
  <c r="G62" i="30"/>
  <c r="F21" i="30"/>
  <c r="D31" i="30"/>
  <c r="D33" i="30"/>
  <c r="EJ102" i="27"/>
  <c r="EZ102" i="27"/>
  <c r="L102" i="27"/>
  <c r="G48" i="30"/>
  <c r="J392" i="23" s="1"/>
  <c r="D20" i="31"/>
  <c r="FL5" i="31"/>
  <c r="FH5" i="31"/>
  <c r="FD5" i="31"/>
  <c r="EZ5" i="31"/>
  <c r="EV5" i="31"/>
  <c r="ER5" i="31"/>
  <c r="EN5" i="31"/>
  <c r="EJ5" i="31"/>
  <c r="EF5" i="31"/>
  <c r="EB5" i="31"/>
  <c r="DX5" i="31"/>
  <c r="DT5" i="31"/>
  <c r="DP5" i="31"/>
  <c r="DL5" i="31"/>
  <c r="DH5" i="31"/>
  <c r="DD5" i="31"/>
  <c r="CZ5" i="31"/>
  <c r="CV5" i="31"/>
  <c r="CR5" i="31"/>
  <c r="CN5" i="31"/>
  <c r="CJ5" i="31"/>
  <c r="CF5" i="31"/>
  <c r="CB5" i="31"/>
  <c r="BX5" i="31"/>
  <c r="BT5" i="31"/>
  <c r="BP5" i="31"/>
  <c r="BL5" i="31"/>
  <c r="BH5" i="31"/>
  <c r="BD5" i="31"/>
  <c r="AZ5" i="31"/>
  <c r="AV5" i="31"/>
  <c r="AR5" i="31"/>
  <c r="AN5" i="31"/>
  <c r="AJ5" i="31"/>
  <c r="AF5" i="31"/>
  <c r="AB5" i="31"/>
  <c r="X5" i="31"/>
  <c r="T5" i="31"/>
  <c r="P5" i="31"/>
  <c r="L5" i="31"/>
  <c r="H5" i="31"/>
  <c r="D5" i="31"/>
  <c r="J284" i="23"/>
  <c r="J285" i="23"/>
  <c r="J286" i="23"/>
  <c r="J287" i="23"/>
  <c r="J290" i="23"/>
  <c r="J291" i="23"/>
  <c r="J292" i="23"/>
  <c r="J254" i="23"/>
  <c r="J278" i="23"/>
  <c r="Y167" i="29"/>
  <c r="W167" i="29"/>
  <c r="U167" i="29"/>
  <c r="S167" i="29"/>
  <c r="Q167" i="29"/>
  <c r="O167" i="29"/>
  <c r="M167" i="29"/>
  <c r="D104" i="27" l="1"/>
  <c r="J314" i="23" s="1"/>
  <c r="D108" i="27"/>
  <c r="J318" i="23" s="1"/>
  <c r="D48" i="30"/>
  <c r="D50" i="30"/>
  <c r="J384" i="23" s="1"/>
  <c r="D116" i="27"/>
  <c r="C189" i="19"/>
  <c r="C185" i="19"/>
  <c r="C311" i="20"/>
  <c r="J364" i="23"/>
  <c r="C318" i="20"/>
  <c r="J371" i="23"/>
  <c r="C316" i="20"/>
  <c r="J369" i="23"/>
  <c r="J355" i="23"/>
  <c r="C124" i="19"/>
  <c r="J206" i="23"/>
  <c r="C51" i="20"/>
  <c r="C129" i="19"/>
  <c r="C131" i="19"/>
  <c r="J360" i="23"/>
  <c r="E52" i="28"/>
  <c r="J326" i="23" s="1"/>
  <c r="G52" i="28"/>
  <c r="J328" i="23" s="1"/>
  <c r="F52" i="28"/>
  <c r="J327" i="23" s="1"/>
  <c r="J336" i="23"/>
  <c r="J340" i="23"/>
  <c r="D22" i="28"/>
  <c r="J321" i="23" s="1"/>
  <c r="D18" i="28"/>
  <c r="D50" i="28" s="1"/>
  <c r="J330" i="23" s="1"/>
  <c r="D20" i="28"/>
  <c r="D52" i="28" s="1"/>
  <c r="J325" i="23" s="1"/>
  <c r="D23" i="30"/>
  <c r="J380" i="23" s="1"/>
  <c r="J402" i="23"/>
  <c r="D62" i="30"/>
  <c r="J403" i="23"/>
  <c r="D62" i="28"/>
  <c r="D64" i="28"/>
  <c r="G50" i="30"/>
  <c r="J387" i="23" s="1"/>
  <c r="J395" i="23"/>
  <c r="F50" i="30"/>
  <c r="J386" i="23" s="1"/>
  <c r="D141" i="29"/>
  <c r="J376" i="23"/>
  <c r="E50" i="30"/>
  <c r="J385" i="23" s="1"/>
  <c r="D34" i="28"/>
  <c r="J322" i="23" s="1"/>
  <c r="J332" i="23"/>
  <c r="FL5" i="27"/>
  <c r="FH5" i="27"/>
  <c r="FD5" i="27"/>
  <c r="EZ5" i="27"/>
  <c r="EV5" i="27"/>
  <c r="ER5" i="27"/>
  <c r="EN5" i="27"/>
  <c r="EJ5" i="27"/>
  <c r="EF5" i="27"/>
  <c r="EB5" i="27"/>
  <c r="DX5" i="27"/>
  <c r="DT5" i="27"/>
  <c r="DP5" i="27"/>
  <c r="DL5" i="27"/>
  <c r="DH5" i="27"/>
  <c r="DD5" i="27"/>
  <c r="CZ5" i="27"/>
  <c r="CV5" i="27"/>
  <c r="CR5" i="27"/>
  <c r="CN5" i="27"/>
  <c r="CJ5" i="27"/>
  <c r="CF5" i="27"/>
  <c r="CB5" i="27"/>
  <c r="BX5" i="27"/>
  <c r="BT5" i="27"/>
  <c r="BP5" i="27"/>
  <c r="BL5" i="27"/>
  <c r="BH5" i="27"/>
  <c r="BD5" i="27"/>
  <c r="AZ5" i="27"/>
  <c r="AJ5" i="27"/>
  <c r="AV5" i="27"/>
  <c r="AR5" i="27"/>
  <c r="AN5" i="27"/>
  <c r="AF5" i="27"/>
  <c r="AB5" i="27"/>
  <c r="X5" i="27"/>
  <c r="T5" i="27"/>
  <c r="P5" i="27"/>
  <c r="L5" i="27"/>
  <c r="H5" i="27"/>
  <c r="D5" i="27"/>
  <c r="A232" i="27" l="1"/>
  <c r="J362" i="23"/>
  <c r="J373" i="23"/>
  <c r="C134" i="19"/>
  <c r="C169" i="20"/>
  <c r="C85" i="19"/>
  <c r="C99" i="19"/>
  <c r="C166" i="20"/>
  <c r="C114" i="19"/>
  <c r="C151" i="20"/>
  <c r="C136" i="20"/>
  <c r="C112" i="19"/>
  <c r="C153" i="20"/>
  <c r="C103" i="19"/>
  <c r="C162" i="20"/>
  <c r="C110" i="19"/>
  <c r="C163" i="20"/>
  <c r="C149" i="20"/>
  <c r="C138" i="20"/>
  <c r="C139" i="20"/>
  <c r="C150" i="20"/>
  <c r="C135" i="20"/>
  <c r="C81" i="19"/>
  <c r="C146" i="20"/>
  <c r="C143" i="20"/>
  <c r="C155" i="20"/>
  <c r="C84" i="19"/>
  <c r="C124" i="20"/>
  <c r="C91" i="19"/>
  <c r="C106" i="19"/>
  <c r="C159" i="20"/>
  <c r="C121" i="19"/>
  <c r="C144" i="20"/>
  <c r="C104" i="19"/>
  <c r="C161" i="20"/>
  <c r="C95" i="19"/>
  <c r="C102" i="19"/>
  <c r="C87" i="19"/>
  <c r="C94" i="19"/>
  <c r="C116" i="19"/>
  <c r="C101" i="19"/>
  <c r="C119" i="19"/>
  <c r="C158" i="20"/>
  <c r="C111" i="19"/>
  <c r="C157" i="20"/>
  <c r="C132" i="20"/>
  <c r="C83" i="19"/>
  <c r="C98" i="19"/>
  <c r="C113" i="19"/>
  <c r="C152" i="20"/>
  <c r="C96" i="19"/>
  <c r="C141" i="20"/>
  <c r="C137" i="20"/>
  <c r="C93" i="19"/>
  <c r="C145" i="20"/>
  <c r="C140" i="20"/>
  <c r="C108" i="19"/>
  <c r="C126" i="20"/>
  <c r="C100" i="19"/>
  <c r="C90" i="19"/>
  <c r="C105" i="19"/>
  <c r="C160" i="20"/>
  <c r="C88" i="19"/>
  <c r="C79" i="19"/>
  <c r="C86" i="19"/>
  <c r="C130" i="20"/>
  <c r="C125" i="20"/>
  <c r="C115" i="19"/>
  <c r="C147" i="20"/>
  <c r="C128" i="20"/>
  <c r="C154" i="20"/>
  <c r="C117" i="19"/>
  <c r="C148" i="20"/>
  <c r="C134" i="20"/>
  <c r="C133" i="20"/>
  <c r="C82" i="19"/>
  <c r="C97" i="19"/>
  <c r="C80" i="19"/>
  <c r="C131" i="20"/>
  <c r="C164" i="20"/>
  <c r="C120" i="19"/>
  <c r="C107" i="19"/>
  <c r="C118" i="19"/>
  <c r="C109" i="19"/>
  <c r="C156" i="20"/>
  <c r="C142" i="20"/>
  <c r="C165" i="20"/>
  <c r="C127" i="20"/>
  <c r="C92" i="19"/>
  <c r="C89" i="19"/>
  <c r="C129" i="20"/>
  <c r="D22" i="31"/>
  <c r="J399" i="23"/>
  <c r="C319" i="20"/>
  <c r="J372" i="23"/>
  <c r="AE6" i="27"/>
  <c r="AD6" i="27"/>
  <c r="AC6" i="27"/>
  <c r="AB6" i="27"/>
  <c r="G6" i="27"/>
  <c r="F6" i="27"/>
  <c r="E6" i="27"/>
  <c r="D6" i="27"/>
  <c r="AO6" i="27"/>
  <c r="AN6" i="27"/>
  <c r="AQ6" i="27"/>
  <c r="AP6" i="27"/>
  <c r="BS6" i="27"/>
  <c r="BR6" i="27"/>
  <c r="BQ6" i="27"/>
  <c r="BP6" i="27"/>
  <c r="CY6" i="27"/>
  <c r="CX6" i="27"/>
  <c r="CW6" i="27"/>
  <c r="CV6" i="27"/>
  <c r="EE6" i="27"/>
  <c r="ED6" i="27"/>
  <c r="EC6" i="27"/>
  <c r="EB6" i="27"/>
  <c r="FK6" i="27"/>
  <c r="FJ6" i="27"/>
  <c r="FI6" i="27"/>
  <c r="FH6" i="27"/>
  <c r="I6" i="27"/>
  <c r="H6" i="27"/>
  <c r="K6" i="27"/>
  <c r="J6" i="27"/>
  <c r="AU6" i="27"/>
  <c r="AT6" i="27"/>
  <c r="AS6" i="27"/>
  <c r="AR6" i="27"/>
  <c r="BU6" i="27"/>
  <c r="BT6" i="27"/>
  <c r="BW6" i="27"/>
  <c r="BV6" i="27"/>
  <c r="DA6" i="27"/>
  <c r="CZ6" i="27"/>
  <c r="DC6" i="27"/>
  <c r="DB6" i="27"/>
  <c r="EG6" i="27"/>
  <c r="EF6" i="27"/>
  <c r="EI6" i="27"/>
  <c r="EH6" i="27"/>
  <c r="FM6" i="27"/>
  <c r="FL6" i="27"/>
  <c r="FO6" i="27"/>
  <c r="FN6" i="27"/>
  <c r="BM6" i="27"/>
  <c r="BL6" i="27"/>
  <c r="BO6" i="27"/>
  <c r="BN6" i="27"/>
  <c r="FE6" i="27"/>
  <c r="FD6" i="27"/>
  <c r="FG6" i="27"/>
  <c r="FF6" i="27"/>
  <c r="O6" i="27"/>
  <c r="N6" i="27"/>
  <c r="M6" i="27"/>
  <c r="L6" i="27"/>
  <c r="AW6" i="27"/>
  <c r="AV6" i="27"/>
  <c r="AY6" i="27"/>
  <c r="AX6" i="27"/>
  <c r="CA6" i="27"/>
  <c r="BZ6" i="27"/>
  <c r="BY6" i="27"/>
  <c r="BX6" i="27"/>
  <c r="DG6" i="27"/>
  <c r="DF6" i="27"/>
  <c r="DE6" i="27"/>
  <c r="DD6" i="27"/>
  <c r="EM6" i="27"/>
  <c r="EL6" i="27"/>
  <c r="EK6" i="27"/>
  <c r="EJ6" i="27"/>
  <c r="DW6" i="27"/>
  <c r="DV6" i="27"/>
  <c r="DU6" i="27"/>
  <c r="DT6" i="27"/>
  <c r="AG6" i="27"/>
  <c r="AF6" i="27"/>
  <c r="AI6" i="27"/>
  <c r="AH6" i="27"/>
  <c r="BK6" i="27"/>
  <c r="BJ6" i="27"/>
  <c r="BI6" i="27"/>
  <c r="BH6" i="27"/>
  <c r="FC6" i="27"/>
  <c r="FB6" i="27"/>
  <c r="FA6" i="27"/>
  <c r="EZ6" i="27"/>
  <c r="DY6" i="27"/>
  <c r="DX6" i="27"/>
  <c r="EA6" i="27"/>
  <c r="DZ6" i="27"/>
  <c r="AM6" i="27"/>
  <c r="AL6" i="27"/>
  <c r="AK6" i="27"/>
  <c r="AJ6" i="27"/>
  <c r="CC6" i="27"/>
  <c r="CB6" i="27"/>
  <c r="CE6" i="27"/>
  <c r="CD6" i="27"/>
  <c r="DI6" i="27"/>
  <c r="DH6" i="27"/>
  <c r="DK6" i="27"/>
  <c r="DJ6" i="27"/>
  <c r="EO6" i="27"/>
  <c r="EN6" i="27"/>
  <c r="EQ6" i="27"/>
  <c r="EP6" i="27"/>
  <c r="CQ6" i="27"/>
  <c r="CP6" i="27"/>
  <c r="CO6" i="27"/>
  <c r="CN6" i="27"/>
  <c r="CS6" i="27"/>
  <c r="CR6" i="27"/>
  <c r="CU6" i="27"/>
  <c r="CT6" i="27"/>
  <c r="Q6" i="27"/>
  <c r="P6" i="27"/>
  <c r="S6" i="27"/>
  <c r="R6" i="27"/>
  <c r="W6" i="27"/>
  <c r="V6" i="27"/>
  <c r="U6" i="27"/>
  <c r="T6" i="27"/>
  <c r="BC6" i="27"/>
  <c r="BB6" i="27"/>
  <c r="BA6" i="27"/>
  <c r="AZ6" i="27"/>
  <c r="CI6" i="27"/>
  <c r="CH6" i="27"/>
  <c r="CG6" i="27"/>
  <c r="CF6" i="27"/>
  <c r="DO6" i="27"/>
  <c r="DN6" i="27"/>
  <c r="DM6" i="27"/>
  <c r="DL6" i="27"/>
  <c r="EU6" i="27"/>
  <c r="ET6" i="27"/>
  <c r="ES6" i="27"/>
  <c r="ER6" i="27"/>
  <c r="Y6" i="27"/>
  <c r="X6" i="27"/>
  <c r="AA6" i="27"/>
  <c r="Z6" i="27"/>
  <c r="BE6" i="27"/>
  <c r="BD6" i="27"/>
  <c r="BG6" i="27"/>
  <c r="BF6" i="27"/>
  <c r="CK6" i="27"/>
  <c r="CJ6" i="27"/>
  <c r="CM6" i="27"/>
  <c r="CL6" i="27"/>
  <c r="DQ6" i="27"/>
  <c r="DP6" i="27"/>
  <c r="DS6" i="27"/>
  <c r="DR6" i="27"/>
  <c r="EW6" i="27"/>
  <c r="EV6" i="27"/>
  <c r="EY6" i="27"/>
  <c r="EX6" i="27"/>
  <c r="D53" i="28"/>
  <c r="D54" i="28" s="1"/>
  <c r="J334" i="23" s="1"/>
  <c r="J401" i="23"/>
  <c r="J409" i="23"/>
  <c r="J331" i="23"/>
  <c r="D25" i="27"/>
  <c r="J306" i="23" s="1"/>
  <c r="J405" i="23"/>
  <c r="D45" i="30"/>
  <c r="J382" i="23" s="1"/>
  <c r="J381" i="23"/>
  <c r="D64" i="30"/>
  <c r="J393" i="23"/>
  <c r="J389" i="23"/>
  <c r="D66" i="28"/>
  <c r="J138" i="23"/>
  <c r="JC33" i="9"/>
  <c r="JC32" i="9"/>
  <c r="JC31" i="9"/>
  <c r="JC30" i="9"/>
  <c r="JC29" i="9"/>
  <c r="JC28" i="9"/>
  <c r="JC27" i="9"/>
  <c r="JC26" i="9"/>
  <c r="JC25" i="9"/>
  <c r="JC24" i="9"/>
  <c r="JC23" i="9"/>
  <c r="JC22" i="9"/>
  <c r="JC21" i="9"/>
  <c r="JC20" i="9"/>
  <c r="JC19" i="9"/>
  <c r="JC18" i="9"/>
  <c r="JC17" i="9"/>
  <c r="JC16" i="9"/>
  <c r="JC15" i="9"/>
  <c r="JC14" i="9"/>
  <c r="JC13" i="9"/>
  <c r="JC12" i="9"/>
  <c r="JC11" i="9"/>
  <c r="JC10" i="9"/>
  <c r="JC9" i="9"/>
  <c r="IW33" i="9"/>
  <c r="IW32" i="9"/>
  <c r="IW31" i="9"/>
  <c r="IW30" i="9"/>
  <c r="IW29" i="9"/>
  <c r="IW28" i="9"/>
  <c r="IW27" i="9"/>
  <c r="IW26" i="9"/>
  <c r="IW25" i="9"/>
  <c r="IW24" i="9"/>
  <c r="IW23" i="9"/>
  <c r="IW22" i="9"/>
  <c r="IW21" i="9"/>
  <c r="IW20" i="9"/>
  <c r="IW19" i="9"/>
  <c r="IW18" i="9"/>
  <c r="IW17" i="9"/>
  <c r="IW16" i="9"/>
  <c r="IW15" i="9"/>
  <c r="IW14" i="9"/>
  <c r="IW13" i="9"/>
  <c r="IW12" i="9"/>
  <c r="IW11" i="9"/>
  <c r="IW10" i="9"/>
  <c r="IW9" i="9"/>
  <c r="IQ33" i="9"/>
  <c r="IQ32" i="9"/>
  <c r="IQ31" i="9"/>
  <c r="IQ30" i="9"/>
  <c r="IQ29" i="9"/>
  <c r="IQ28" i="9"/>
  <c r="IQ27" i="9"/>
  <c r="IQ26" i="9"/>
  <c r="IQ25" i="9"/>
  <c r="IQ24" i="9"/>
  <c r="IQ23" i="9"/>
  <c r="IQ22" i="9"/>
  <c r="IQ21" i="9"/>
  <c r="IQ20" i="9"/>
  <c r="IQ19" i="9"/>
  <c r="IQ18" i="9"/>
  <c r="IQ17" i="9"/>
  <c r="IQ16" i="9"/>
  <c r="IQ15" i="9"/>
  <c r="IQ14" i="9"/>
  <c r="IQ13" i="9"/>
  <c r="IQ12" i="9"/>
  <c r="IQ11" i="9"/>
  <c r="IQ10" i="9"/>
  <c r="IQ9" i="9"/>
  <c r="IK33" i="9"/>
  <c r="IK32" i="9"/>
  <c r="IK31" i="9"/>
  <c r="IK30" i="9"/>
  <c r="IK29" i="9"/>
  <c r="IK28" i="9"/>
  <c r="IK27" i="9"/>
  <c r="IK26" i="9"/>
  <c r="IK25" i="9"/>
  <c r="IK24" i="9"/>
  <c r="IK23" i="9"/>
  <c r="IK22" i="9"/>
  <c r="IK21" i="9"/>
  <c r="IK20" i="9"/>
  <c r="IK19" i="9"/>
  <c r="IK18" i="9"/>
  <c r="IK17" i="9"/>
  <c r="IK16" i="9"/>
  <c r="IK15" i="9"/>
  <c r="IK14" i="9"/>
  <c r="IK13" i="9"/>
  <c r="IK12" i="9"/>
  <c r="IK11" i="9"/>
  <c r="IK10" i="9"/>
  <c r="IK9" i="9"/>
  <c r="IE33" i="9"/>
  <c r="IE32" i="9"/>
  <c r="IE31" i="9"/>
  <c r="IE30" i="9"/>
  <c r="IE29" i="9"/>
  <c r="IE28" i="9"/>
  <c r="IE27" i="9"/>
  <c r="IE26" i="9"/>
  <c r="IE25" i="9"/>
  <c r="IE24" i="9"/>
  <c r="IE23" i="9"/>
  <c r="IE22" i="9"/>
  <c r="IE21" i="9"/>
  <c r="IE20" i="9"/>
  <c r="IE19" i="9"/>
  <c r="IE18" i="9"/>
  <c r="IE17" i="9"/>
  <c r="IE16" i="9"/>
  <c r="IE15" i="9"/>
  <c r="IE14" i="9"/>
  <c r="IE13" i="9"/>
  <c r="IE12" i="9"/>
  <c r="IE11" i="9"/>
  <c r="IE10" i="9"/>
  <c r="IE9" i="9"/>
  <c r="HY33" i="9"/>
  <c r="HY32" i="9"/>
  <c r="HY31" i="9"/>
  <c r="HY30" i="9"/>
  <c r="HY29" i="9"/>
  <c r="HY28" i="9"/>
  <c r="HY27" i="9"/>
  <c r="HY26" i="9"/>
  <c r="HY25" i="9"/>
  <c r="HY24" i="9"/>
  <c r="HY23" i="9"/>
  <c r="HY22" i="9"/>
  <c r="HY21" i="9"/>
  <c r="HY20" i="9"/>
  <c r="HY19" i="9"/>
  <c r="HY18" i="9"/>
  <c r="HY17" i="9"/>
  <c r="HY16" i="9"/>
  <c r="HY15" i="9"/>
  <c r="HY14" i="9"/>
  <c r="HY13" i="9"/>
  <c r="HY12" i="9"/>
  <c r="HY11" i="9"/>
  <c r="HY10" i="9"/>
  <c r="HY9" i="9"/>
  <c r="HS33" i="9"/>
  <c r="HS32" i="9"/>
  <c r="HS31" i="9"/>
  <c r="HS30" i="9"/>
  <c r="HS29" i="9"/>
  <c r="HS28" i="9"/>
  <c r="HS27" i="9"/>
  <c r="HS26" i="9"/>
  <c r="HS25" i="9"/>
  <c r="HS24" i="9"/>
  <c r="HS23" i="9"/>
  <c r="HS22" i="9"/>
  <c r="HS21" i="9"/>
  <c r="HS20" i="9"/>
  <c r="HS19" i="9"/>
  <c r="HS18" i="9"/>
  <c r="HS17" i="9"/>
  <c r="HS16" i="9"/>
  <c r="HS15" i="9"/>
  <c r="HS14" i="9"/>
  <c r="HS13" i="9"/>
  <c r="HS12" i="9"/>
  <c r="HS11" i="9"/>
  <c r="HS10" i="9"/>
  <c r="HS9" i="9"/>
  <c r="HM33" i="9"/>
  <c r="HM32" i="9"/>
  <c r="HM31" i="9"/>
  <c r="HM30" i="9"/>
  <c r="HM29" i="9"/>
  <c r="HM28" i="9"/>
  <c r="HM27" i="9"/>
  <c r="HM26" i="9"/>
  <c r="HM25" i="9"/>
  <c r="HM24" i="9"/>
  <c r="HM23" i="9"/>
  <c r="HM22" i="9"/>
  <c r="HM21" i="9"/>
  <c r="HM20" i="9"/>
  <c r="HM19" i="9"/>
  <c r="HM18" i="9"/>
  <c r="HM17" i="9"/>
  <c r="HM16" i="9"/>
  <c r="HM15" i="9"/>
  <c r="HM14" i="9"/>
  <c r="HM13" i="9"/>
  <c r="HM12" i="9"/>
  <c r="HM11" i="9"/>
  <c r="HM10" i="9"/>
  <c r="HM9" i="9"/>
  <c r="HG9" i="9"/>
  <c r="HG33" i="9"/>
  <c r="HG32" i="9"/>
  <c r="HG31" i="9"/>
  <c r="HG30" i="9"/>
  <c r="HG29" i="9"/>
  <c r="HG28" i="9"/>
  <c r="HG27" i="9"/>
  <c r="HG26" i="9"/>
  <c r="HG25" i="9"/>
  <c r="HG24" i="9"/>
  <c r="HG23" i="9"/>
  <c r="HG22" i="9"/>
  <c r="HG21" i="9"/>
  <c r="HG20" i="9"/>
  <c r="HG19" i="9"/>
  <c r="HG18" i="9"/>
  <c r="HG17" i="9"/>
  <c r="HG16" i="9"/>
  <c r="HG15" i="9"/>
  <c r="HG14" i="9"/>
  <c r="HG13" i="9"/>
  <c r="HG12" i="9"/>
  <c r="HG11" i="9"/>
  <c r="HG10" i="9"/>
  <c r="HA33" i="9"/>
  <c r="HA32" i="9"/>
  <c r="HA31" i="9"/>
  <c r="HA30" i="9"/>
  <c r="HA29" i="9"/>
  <c r="HA28" i="9"/>
  <c r="HA27" i="9"/>
  <c r="HA26" i="9"/>
  <c r="HA25" i="9"/>
  <c r="HA24" i="9"/>
  <c r="HA23" i="9"/>
  <c r="HA22" i="9"/>
  <c r="HA21" i="9"/>
  <c r="HA20" i="9"/>
  <c r="HA19" i="9"/>
  <c r="HA18" i="9"/>
  <c r="HA17" i="9"/>
  <c r="HA16" i="9"/>
  <c r="HA15" i="9"/>
  <c r="HA14" i="9"/>
  <c r="HA13" i="9"/>
  <c r="HA12" i="9"/>
  <c r="HA11" i="9"/>
  <c r="HA10" i="9"/>
  <c r="HA9" i="9"/>
  <c r="GU33" i="9"/>
  <c r="GU32" i="9"/>
  <c r="GU31" i="9"/>
  <c r="GU30" i="9"/>
  <c r="GU29" i="9"/>
  <c r="GU28" i="9"/>
  <c r="GU27" i="9"/>
  <c r="GU26" i="9"/>
  <c r="GU25" i="9"/>
  <c r="GU24" i="9"/>
  <c r="GU23" i="9"/>
  <c r="GU22" i="9"/>
  <c r="GU21" i="9"/>
  <c r="GU20" i="9"/>
  <c r="GU19" i="9"/>
  <c r="GU18" i="9"/>
  <c r="GU17" i="9"/>
  <c r="GU16" i="9"/>
  <c r="GU15" i="9"/>
  <c r="GU14" i="9"/>
  <c r="GU13" i="9"/>
  <c r="GU12" i="9"/>
  <c r="GU11" i="9"/>
  <c r="GU10" i="9"/>
  <c r="GU9" i="9"/>
  <c r="GO33" i="9"/>
  <c r="GO32" i="9"/>
  <c r="GO31" i="9"/>
  <c r="GO30" i="9"/>
  <c r="GO29" i="9"/>
  <c r="GO28" i="9"/>
  <c r="GO27" i="9"/>
  <c r="GO26" i="9"/>
  <c r="GO25" i="9"/>
  <c r="GO24" i="9"/>
  <c r="GO23" i="9"/>
  <c r="GO22" i="9"/>
  <c r="GO21" i="9"/>
  <c r="GO20" i="9"/>
  <c r="GO19" i="9"/>
  <c r="GO18" i="9"/>
  <c r="GO17" i="9"/>
  <c r="GO16" i="9"/>
  <c r="GO15" i="9"/>
  <c r="GO14" i="9"/>
  <c r="GO13" i="9"/>
  <c r="GO12" i="9"/>
  <c r="GO11" i="9"/>
  <c r="GO10" i="9"/>
  <c r="GO9" i="9"/>
  <c r="GI33" i="9"/>
  <c r="GI32" i="9"/>
  <c r="GI31" i="9"/>
  <c r="GI30" i="9"/>
  <c r="GI29" i="9"/>
  <c r="GI28" i="9"/>
  <c r="GI27" i="9"/>
  <c r="GI26" i="9"/>
  <c r="GI25" i="9"/>
  <c r="GI24" i="9"/>
  <c r="GI23" i="9"/>
  <c r="GI22" i="9"/>
  <c r="GI21" i="9"/>
  <c r="GI20" i="9"/>
  <c r="GI19" i="9"/>
  <c r="GI18" i="9"/>
  <c r="GI17" i="9"/>
  <c r="GI16" i="9"/>
  <c r="GI15" i="9"/>
  <c r="GI14" i="9"/>
  <c r="GI13" i="9"/>
  <c r="GI12" i="9"/>
  <c r="GI11" i="9"/>
  <c r="GI10" i="9"/>
  <c r="GI9" i="9"/>
  <c r="GC33" i="9"/>
  <c r="GC32" i="9"/>
  <c r="GC31" i="9"/>
  <c r="GC30" i="9"/>
  <c r="GC29" i="9"/>
  <c r="GC28" i="9"/>
  <c r="GC27" i="9"/>
  <c r="GC26" i="9"/>
  <c r="GC25" i="9"/>
  <c r="GC24" i="9"/>
  <c r="GC23" i="9"/>
  <c r="GC22" i="9"/>
  <c r="GC21" i="9"/>
  <c r="GC20" i="9"/>
  <c r="GC19" i="9"/>
  <c r="GC18" i="9"/>
  <c r="GC17" i="9"/>
  <c r="GC16" i="9"/>
  <c r="GC15" i="9"/>
  <c r="GC14" i="9"/>
  <c r="GC13" i="9"/>
  <c r="GC12" i="9"/>
  <c r="GC11" i="9"/>
  <c r="GC10" i="9"/>
  <c r="GC9" i="9"/>
  <c r="FW33" i="9"/>
  <c r="FW32" i="9"/>
  <c r="FW31" i="9"/>
  <c r="FW30" i="9"/>
  <c r="FW29" i="9"/>
  <c r="FW28" i="9"/>
  <c r="FW27" i="9"/>
  <c r="FW26" i="9"/>
  <c r="FW25" i="9"/>
  <c r="FW24" i="9"/>
  <c r="FW23" i="9"/>
  <c r="FW22" i="9"/>
  <c r="FW21" i="9"/>
  <c r="FW20" i="9"/>
  <c r="FW19" i="9"/>
  <c r="FW18" i="9"/>
  <c r="FW17" i="9"/>
  <c r="FW16" i="9"/>
  <c r="FW15" i="9"/>
  <c r="FW14" i="9"/>
  <c r="FW13" i="9"/>
  <c r="FW12" i="9"/>
  <c r="FW11" i="9"/>
  <c r="FW10" i="9"/>
  <c r="FW9" i="9"/>
  <c r="FQ33" i="9"/>
  <c r="FQ32" i="9"/>
  <c r="FQ31" i="9"/>
  <c r="FQ30" i="9"/>
  <c r="FQ29" i="9"/>
  <c r="FQ28" i="9"/>
  <c r="FQ27" i="9"/>
  <c r="FQ26" i="9"/>
  <c r="FQ25" i="9"/>
  <c r="FQ24" i="9"/>
  <c r="FQ23" i="9"/>
  <c r="FQ22" i="9"/>
  <c r="FQ21" i="9"/>
  <c r="FQ20" i="9"/>
  <c r="FQ19" i="9"/>
  <c r="FQ18" i="9"/>
  <c r="FQ17" i="9"/>
  <c r="FQ16" i="9"/>
  <c r="FQ15" i="9"/>
  <c r="FQ14" i="9"/>
  <c r="FQ13" i="9"/>
  <c r="FQ12" i="9"/>
  <c r="FQ11" i="9"/>
  <c r="FQ10" i="9"/>
  <c r="FQ9" i="9"/>
  <c r="FK33" i="9"/>
  <c r="FK32" i="9"/>
  <c r="FK31" i="9"/>
  <c r="FK30" i="9"/>
  <c r="FK29" i="9"/>
  <c r="FK28" i="9"/>
  <c r="FK27" i="9"/>
  <c r="FK26" i="9"/>
  <c r="FK25" i="9"/>
  <c r="FK24" i="9"/>
  <c r="FK23" i="9"/>
  <c r="FK22" i="9"/>
  <c r="FK21" i="9"/>
  <c r="FK20" i="9"/>
  <c r="FK19" i="9"/>
  <c r="FK18" i="9"/>
  <c r="FK17" i="9"/>
  <c r="FK16" i="9"/>
  <c r="FK15" i="9"/>
  <c r="FK14" i="9"/>
  <c r="FK13" i="9"/>
  <c r="FK12" i="9"/>
  <c r="FK11" i="9"/>
  <c r="FK10" i="9"/>
  <c r="FK9" i="9"/>
  <c r="FE33" i="9"/>
  <c r="FE32" i="9"/>
  <c r="FE31" i="9"/>
  <c r="FE30" i="9"/>
  <c r="FE29" i="9"/>
  <c r="FE28" i="9"/>
  <c r="FE27" i="9"/>
  <c r="FE26" i="9"/>
  <c r="FE25" i="9"/>
  <c r="FE24" i="9"/>
  <c r="FE23" i="9"/>
  <c r="FE22" i="9"/>
  <c r="FE21" i="9"/>
  <c r="FE20" i="9"/>
  <c r="FE19" i="9"/>
  <c r="FE18" i="9"/>
  <c r="FE17" i="9"/>
  <c r="FE16" i="9"/>
  <c r="FE15" i="9"/>
  <c r="FE14" i="9"/>
  <c r="FE13" i="9"/>
  <c r="FE12" i="9"/>
  <c r="FE11" i="9"/>
  <c r="FE10" i="9"/>
  <c r="FE9" i="9"/>
  <c r="EY33" i="9"/>
  <c r="EY32" i="9"/>
  <c r="EY31" i="9"/>
  <c r="EY30" i="9"/>
  <c r="EY29" i="9"/>
  <c r="EY28" i="9"/>
  <c r="EY27" i="9"/>
  <c r="EY26" i="9"/>
  <c r="EY25" i="9"/>
  <c r="EY24" i="9"/>
  <c r="EY23" i="9"/>
  <c r="EY22" i="9"/>
  <c r="EY21" i="9"/>
  <c r="EY20" i="9"/>
  <c r="EY19" i="9"/>
  <c r="EY18" i="9"/>
  <c r="EY17" i="9"/>
  <c r="EY16" i="9"/>
  <c r="EY15" i="9"/>
  <c r="EY14" i="9"/>
  <c r="EY13" i="9"/>
  <c r="EY12" i="9"/>
  <c r="EY11" i="9"/>
  <c r="EY10" i="9"/>
  <c r="EY9" i="9"/>
  <c r="ES33" i="9"/>
  <c r="ES32" i="9"/>
  <c r="ES31" i="9"/>
  <c r="ES30" i="9"/>
  <c r="ES29" i="9"/>
  <c r="ES28" i="9"/>
  <c r="ES27" i="9"/>
  <c r="ES26" i="9"/>
  <c r="ES25" i="9"/>
  <c r="ES24" i="9"/>
  <c r="ES23" i="9"/>
  <c r="ES22" i="9"/>
  <c r="ES21" i="9"/>
  <c r="ES20" i="9"/>
  <c r="ES19" i="9"/>
  <c r="ES18" i="9"/>
  <c r="ES17" i="9"/>
  <c r="ES16" i="9"/>
  <c r="ES15" i="9"/>
  <c r="ES14" i="9"/>
  <c r="ES13" i="9"/>
  <c r="ES12" i="9"/>
  <c r="ES11" i="9"/>
  <c r="ES10" i="9"/>
  <c r="ES9" i="9"/>
  <c r="EM33" i="9"/>
  <c r="EM32" i="9"/>
  <c r="EM31" i="9"/>
  <c r="EM30" i="9"/>
  <c r="EM29" i="9"/>
  <c r="EM28" i="9"/>
  <c r="EM27" i="9"/>
  <c r="EM26" i="9"/>
  <c r="EM25" i="9"/>
  <c r="EM24" i="9"/>
  <c r="EM23" i="9"/>
  <c r="EM22" i="9"/>
  <c r="EM21" i="9"/>
  <c r="EM20" i="9"/>
  <c r="EM19" i="9"/>
  <c r="EM18" i="9"/>
  <c r="EM17" i="9"/>
  <c r="EM16" i="9"/>
  <c r="EM15" i="9"/>
  <c r="EM14" i="9"/>
  <c r="EM13" i="9"/>
  <c r="EM12" i="9"/>
  <c r="EM11" i="9"/>
  <c r="EM10" i="9"/>
  <c r="EM9" i="9"/>
  <c r="EG33" i="9"/>
  <c r="EG32" i="9"/>
  <c r="EG31" i="9"/>
  <c r="EG30" i="9"/>
  <c r="EG29" i="9"/>
  <c r="EG28" i="9"/>
  <c r="EG27" i="9"/>
  <c r="EG26" i="9"/>
  <c r="EG25" i="9"/>
  <c r="EG24" i="9"/>
  <c r="EG23" i="9"/>
  <c r="EG22" i="9"/>
  <c r="EG21" i="9"/>
  <c r="EG20" i="9"/>
  <c r="EG19" i="9"/>
  <c r="EG18" i="9"/>
  <c r="EG17" i="9"/>
  <c r="EG16" i="9"/>
  <c r="EG15" i="9"/>
  <c r="EG14" i="9"/>
  <c r="EG13" i="9"/>
  <c r="EG12" i="9"/>
  <c r="EG11" i="9"/>
  <c r="EG10" i="9"/>
  <c r="EG9" i="9"/>
  <c r="EA9" i="9"/>
  <c r="EA33" i="9"/>
  <c r="EA32" i="9"/>
  <c r="EA31" i="9"/>
  <c r="EA30" i="9"/>
  <c r="EA29" i="9"/>
  <c r="EA28" i="9"/>
  <c r="EA27" i="9"/>
  <c r="EA26" i="9"/>
  <c r="EA25" i="9"/>
  <c r="EA24" i="9"/>
  <c r="EA23" i="9"/>
  <c r="EA22" i="9"/>
  <c r="EA21" i="9"/>
  <c r="EA20" i="9"/>
  <c r="EA19" i="9"/>
  <c r="EA18" i="9"/>
  <c r="EA17" i="9"/>
  <c r="EA16" i="9"/>
  <c r="EA15" i="9"/>
  <c r="EA14" i="9"/>
  <c r="EA13" i="9"/>
  <c r="EA12" i="9"/>
  <c r="EA11" i="9"/>
  <c r="EA10" i="9"/>
  <c r="DU33" i="9"/>
  <c r="DU32" i="9"/>
  <c r="DU31" i="9"/>
  <c r="DU30" i="9"/>
  <c r="DU29" i="9"/>
  <c r="DU28" i="9"/>
  <c r="DU27" i="9"/>
  <c r="DU26" i="9"/>
  <c r="DU25" i="9"/>
  <c r="DU24" i="9"/>
  <c r="DU23" i="9"/>
  <c r="DU22" i="9"/>
  <c r="DU21" i="9"/>
  <c r="DU20" i="9"/>
  <c r="DU19" i="9"/>
  <c r="DU18" i="9"/>
  <c r="DU17" i="9"/>
  <c r="DU16" i="9"/>
  <c r="DU15" i="9"/>
  <c r="DU14" i="9"/>
  <c r="DU13" i="9"/>
  <c r="DU12" i="9"/>
  <c r="DU11" i="9"/>
  <c r="DU10" i="9"/>
  <c r="DU9" i="9"/>
  <c r="DO33" i="9"/>
  <c r="DO32" i="9"/>
  <c r="DO31" i="9"/>
  <c r="DO30" i="9"/>
  <c r="DO29" i="9"/>
  <c r="DO28" i="9"/>
  <c r="DO27" i="9"/>
  <c r="DO26" i="9"/>
  <c r="DO25" i="9"/>
  <c r="DO24" i="9"/>
  <c r="DO23" i="9"/>
  <c r="DO22" i="9"/>
  <c r="DO21" i="9"/>
  <c r="DO20" i="9"/>
  <c r="DO19" i="9"/>
  <c r="DO18" i="9"/>
  <c r="DO17" i="9"/>
  <c r="DO16" i="9"/>
  <c r="DO15" i="9"/>
  <c r="DO14" i="9"/>
  <c r="DO13" i="9"/>
  <c r="DO12" i="9"/>
  <c r="DO11" i="9"/>
  <c r="DO10" i="9"/>
  <c r="DO9" i="9"/>
  <c r="DI33" i="9"/>
  <c r="DI32" i="9"/>
  <c r="DI31" i="9"/>
  <c r="DI30" i="9"/>
  <c r="DI29" i="9"/>
  <c r="DI28" i="9"/>
  <c r="DI27" i="9"/>
  <c r="DI26" i="9"/>
  <c r="DI25" i="9"/>
  <c r="DI24" i="9"/>
  <c r="DI23" i="9"/>
  <c r="DI22" i="9"/>
  <c r="DI21" i="9"/>
  <c r="DI20" i="9"/>
  <c r="DI19" i="9"/>
  <c r="DI18" i="9"/>
  <c r="DI17" i="9"/>
  <c r="DI16" i="9"/>
  <c r="DI15" i="9"/>
  <c r="DI14" i="9"/>
  <c r="DI13" i="9"/>
  <c r="DI12" i="9"/>
  <c r="DI11" i="9"/>
  <c r="DI10" i="9"/>
  <c r="DI9" i="9"/>
  <c r="DC33" i="9"/>
  <c r="DC32" i="9"/>
  <c r="DC31" i="9"/>
  <c r="DC30" i="9"/>
  <c r="DC29" i="9"/>
  <c r="DC28" i="9"/>
  <c r="DC27" i="9"/>
  <c r="DC26" i="9"/>
  <c r="DC25" i="9"/>
  <c r="DC24" i="9"/>
  <c r="DC23" i="9"/>
  <c r="DC22" i="9"/>
  <c r="DC21" i="9"/>
  <c r="DC20" i="9"/>
  <c r="DC19" i="9"/>
  <c r="DC18" i="9"/>
  <c r="DC17" i="9"/>
  <c r="DC16" i="9"/>
  <c r="DC15" i="9"/>
  <c r="DC14" i="9"/>
  <c r="DC13" i="9"/>
  <c r="DC12" i="9"/>
  <c r="DC11" i="9"/>
  <c r="DC10" i="9"/>
  <c r="DC9" i="9"/>
  <c r="CW33" i="9"/>
  <c r="CW32" i="9"/>
  <c r="CW31" i="9"/>
  <c r="CW30" i="9"/>
  <c r="CW29" i="9"/>
  <c r="CW28" i="9"/>
  <c r="CW27" i="9"/>
  <c r="CW26" i="9"/>
  <c r="CW25" i="9"/>
  <c r="CW24" i="9"/>
  <c r="CW23" i="9"/>
  <c r="CW22" i="9"/>
  <c r="CW21" i="9"/>
  <c r="CW20" i="9"/>
  <c r="CW19" i="9"/>
  <c r="CW18" i="9"/>
  <c r="CW17" i="9"/>
  <c r="CW16" i="9"/>
  <c r="CW15" i="9"/>
  <c r="CW14" i="9"/>
  <c r="CW13" i="9"/>
  <c r="CW12" i="9"/>
  <c r="CW11" i="9"/>
  <c r="CW10" i="9"/>
  <c r="CW9" i="9"/>
  <c r="CQ33" i="9"/>
  <c r="CQ32" i="9"/>
  <c r="CQ31" i="9"/>
  <c r="CQ30" i="9"/>
  <c r="CQ29" i="9"/>
  <c r="CQ28" i="9"/>
  <c r="CQ27" i="9"/>
  <c r="CQ26" i="9"/>
  <c r="CQ25" i="9"/>
  <c r="CQ24" i="9"/>
  <c r="CQ23" i="9"/>
  <c r="CQ22" i="9"/>
  <c r="CQ21" i="9"/>
  <c r="CQ20" i="9"/>
  <c r="CQ19" i="9"/>
  <c r="CQ18" i="9"/>
  <c r="CQ17" i="9"/>
  <c r="CQ16" i="9"/>
  <c r="CQ15" i="9"/>
  <c r="CQ14" i="9"/>
  <c r="CQ13" i="9"/>
  <c r="CQ12" i="9"/>
  <c r="CQ11" i="9"/>
  <c r="CQ10" i="9"/>
  <c r="CQ9" i="9"/>
  <c r="CK33" i="9"/>
  <c r="CK32" i="9"/>
  <c r="CK31" i="9"/>
  <c r="CK30" i="9"/>
  <c r="CK29" i="9"/>
  <c r="CK28" i="9"/>
  <c r="CK27" i="9"/>
  <c r="CK26" i="9"/>
  <c r="CK25" i="9"/>
  <c r="CK24" i="9"/>
  <c r="CK23" i="9"/>
  <c r="CK22" i="9"/>
  <c r="CK21" i="9"/>
  <c r="CK20" i="9"/>
  <c r="CK19" i="9"/>
  <c r="CK18" i="9"/>
  <c r="CK17" i="9"/>
  <c r="CK16" i="9"/>
  <c r="CK15" i="9"/>
  <c r="CK14" i="9"/>
  <c r="CK13" i="9"/>
  <c r="CK12" i="9"/>
  <c r="CK11" i="9"/>
  <c r="CK10" i="9"/>
  <c r="CK9" i="9"/>
  <c r="CE33" i="9"/>
  <c r="CE32" i="9"/>
  <c r="CE31" i="9"/>
  <c r="CE30" i="9"/>
  <c r="CE29" i="9"/>
  <c r="CE28" i="9"/>
  <c r="CE27" i="9"/>
  <c r="CE26" i="9"/>
  <c r="CE25" i="9"/>
  <c r="CE24" i="9"/>
  <c r="CE23" i="9"/>
  <c r="CE22" i="9"/>
  <c r="CE21" i="9"/>
  <c r="CE20" i="9"/>
  <c r="CE19" i="9"/>
  <c r="CE18" i="9"/>
  <c r="CE17" i="9"/>
  <c r="CE16" i="9"/>
  <c r="CE15" i="9"/>
  <c r="CE14" i="9"/>
  <c r="CE13" i="9"/>
  <c r="CE12" i="9"/>
  <c r="CE11" i="9"/>
  <c r="CE10" i="9"/>
  <c r="CE9" i="9"/>
  <c r="BY33" i="9"/>
  <c r="BY32" i="9"/>
  <c r="BY31" i="9"/>
  <c r="BY30" i="9"/>
  <c r="BY29" i="9"/>
  <c r="BY28" i="9"/>
  <c r="BY27" i="9"/>
  <c r="BY26" i="9"/>
  <c r="BY25" i="9"/>
  <c r="BY24" i="9"/>
  <c r="BY23" i="9"/>
  <c r="BY22" i="9"/>
  <c r="BY21" i="9"/>
  <c r="BY20" i="9"/>
  <c r="BY19" i="9"/>
  <c r="BY18" i="9"/>
  <c r="BY17" i="9"/>
  <c r="BY16" i="9"/>
  <c r="BY15" i="9"/>
  <c r="BY14" i="9"/>
  <c r="BY13" i="9"/>
  <c r="BY12" i="9"/>
  <c r="BY11" i="9"/>
  <c r="BY10" i="9"/>
  <c r="BY9" i="9"/>
  <c r="BS33" i="9"/>
  <c r="BS32" i="9"/>
  <c r="BS31" i="9"/>
  <c r="BS30" i="9"/>
  <c r="BS29" i="9"/>
  <c r="BS28" i="9"/>
  <c r="BS27" i="9"/>
  <c r="BS26" i="9"/>
  <c r="BS25" i="9"/>
  <c r="BS24" i="9"/>
  <c r="BS23" i="9"/>
  <c r="BS22" i="9"/>
  <c r="BS21" i="9"/>
  <c r="BS20" i="9"/>
  <c r="BS19" i="9"/>
  <c r="BS18" i="9"/>
  <c r="BS17" i="9"/>
  <c r="BS16" i="9"/>
  <c r="BS15" i="9"/>
  <c r="BS14" i="9"/>
  <c r="BS13" i="9"/>
  <c r="BS12" i="9"/>
  <c r="BS11" i="9"/>
  <c r="BS10" i="9"/>
  <c r="BS9" i="9"/>
  <c r="BM33" i="9"/>
  <c r="BM32" i="9"/>
  <c r="BM31" i="9"/>
  <c r="BM30" i="9"/>
  <c r="BM29" i="9"/>
  <c r="BM28" i="9"/>
  <c r="BM27" i="9"/>
  <c r="BM26" i="9"/>
  <c r="BM25" i="9"/>
  <c r="BM24" i="9"/>
  <c r="BM23" i="9"/>
  <c r="BM22" i="9"/>
  <c r="BM21" i="9"/>
  <c r="BM20" i="9"/>
  <c r="BM19" i="9"/>
  <c r="BM18" i="9"/>
  <c r="BM17" i="9"/>
  <c r="BM16" i="9"/>
  <c r="BM15" i="9"/>
  <c r="BM14" i="9"/>
  <c r="BM13" i="9"/>
  <c r="BM12" i="9"/>
  <c r="BM11" i="9"/>
  <c r="BM10" i="9"/>
  <c r="BM9" i="9"/>
  <c r="BG33" i="9"/>
  <c r="BG32" i="9"/>
  <c r="BG31" i="9"/>
  <c r="BG30" i="9"/>
  <c r="BG29" i="9"/>
  <c r="BG28" i="9"/>
  <c r="BG27" i="9"/>
  <c r="BG26" i="9"/>
  <c r="BG25" i="9"/>
  <c r="BG24" i="9"/>
  <c r="BG23" i="9"/>
  <c r="BG22" i="9"/>
  <c r="BG21" i="9"/>
  <c r="BG20" i="9"/>
  <c r="BG19" i="9"/>
  <c r="BG18" i="9"/>
  <c r="BG17" i="9"/>
  <c r="BG16" i="9"/>
  <c r="BG15" i="9"/>
  <c r="BG14" i="9"/>
  <c r="BG13" i="9"/>
  <c r="BG12" i="9"/>
  <c r="BG11" i="9"/>
  <c r="BG10" i="9"/>
  <c r="BG9" i="9"/>
  <c r="BA33" i="9"/>
  <c r="BA32" i="9"/>
  <c r="BA31" i="9"/>
  <c r="BA30" i="9"/>
  <c r="BA29" i="9"/>
  <c r="BA28" i="9"/>
  <c r="BA27" i="9"/>
  <c r="BA26" i="9"/>
  <c r="BA25" i="9"/>
  <c r="BA24" i="9"/>
  <c r="BA23" i="9"/>
  <c r="BA22" i="9"/>
  <c r="BA21" i="9"/>
  <c r="BA20" i="9"/>
  <c r="BA19" i="9"/>
  <c r="BA18" i="9"/>
  <c r="BA17" i="9"/>
  <c r="BA16" i="9"/>
  <c r="BA15" i="9"/>
  <c r="BA14" i="9"/>
  <c r="BA13" i="9"/>
  <c r="BA12" i="9"/>
  <c r="BA11" i="9"/>
  <c r="BA10" i="9"/>
  <c r="BA9" i="9"/>
  <c r="AU33" i="9"/>
  <c r="AU32" i="9"/>
  <c r="AU31" i="9"/>
  <c r="AU30" i="9"/>
  <c r="AU29" i="9"/>
  <c r="AU28" i="9"/>
  <c r="AU27" i="9"/>
  <c r="AU26" i="9"/>
  <c r="AU25" i="9"/>
  <c r="AU24" i="9"/>
  <c r="AU23" i="9"/>
  <c r="AU22" i="9"/>
  <c r="AU21" i="9"/>
  <c r="AU20" i="9"/>
  <c r="AU19" i="9"/>
  <c r="AU18" i="9"/>
  <c r="AU17" i="9"/>
  <c r="AU16" i="9"/>
  <c r="AU15" i="9"/>
  <c r="AU14" i="9"/>
  <c r="AU13" i="9"/>
  <c r="AU12" i="9"/>
  <c r="AU11" i="9"/>
  <c r="AU10" i="9"/>
  <c r="AU9" i="9"/>
  <c r="AO33" i="9"/>
  <c r="AO32" i="9"/>
  <c r="AO31" i="9"/>
  <c r="AO30" i="9"/>
  <c r="AO29" i="9"/>
  <c r="AO28" i="9"/>
  <c r="AO27" i="9"/>
  <c r="AO26" i="9"/>
  <c r="AO25" i="9"/>
  <c r="AO24" i="9"/>
  <c r="AO23" i="9"/>
  <c r="AO22" i="9"/>
  <c r="AO21" i="9"/>
  <c r="AO20" i="9"/>
  <c r="AO19" i="9"/>
  <c r="AO18" i="9"/>
  <c r="AO17" i="9"/>
  <c r="AO16" i="9"/>
  <c r="AO15" i="9"/>
  <c r="AO14" i="9"/>
  <c r="AO13" i="9"/>
  <c r="AO12" i="9"/>
  <c r="AO11" i="9"/>
  <c r="AO10" i="9"/>
  <c r="AO9" i="9"/>
  <c r="AI33" i="9"/>
  <c r="AI32" i="9"/>
  <c r="AI31" i="9"/>
  <c r="AI30" i="9"/>
  <c r="AI29" i="9"/>
  <c r="AI28" i="9"/>
  <c r="AI27" i="9"/>
  <c r="AI26" i="9"/>
  <c r="AI25" i="9"/>
  <c r="AI24" i="9"/>
  <c r="AI23" i="9"/>
  <c r="AI22" i="9"/>
  <c r="AI21" i="9"/>
  <c r="AI20" i="9"/>
  <c r="AI19" i="9"/>
  <c r="AI18" i="9"/>
  <c r="AI17" i="9"/>
  <c r="AI16" i="9"/>
  <c r="AI15" i="9"/>
  <c r="AI14" i="9"/>
  <c r="AI13" i="9"/>
  <c r="AI12" i="9"/>
  <c r="AI11" i="9"/>
  <c r="AI10" i="9"/>
  <c r="AI9" i="9"/>
  <c r="AC33" i="9"/>
  <c r="AC32" i="9"/>
  <c r="AC31" i="9"/>
  <c r="AC30" i="9"/>
  <c r="AC29" i="9"/>
  <c r="AC28" i="9"/>
  <c r="AC27" i="9"/>
  <c r="AC26" i="9"/>
  <c r="AC25" i="9"/>
  <c r="AC24" i="9"/>
  <c r="AC23" i="9"/>
  <c r="AC22" i="9"/>
  <c r="AC21" i="9"/>
  <c r="AC20" i="9"/>
  <c r="AC19" i="9"/>
  <c r="AC18" i="9"/>
  <c r="AC17" i="9"/>
  <c r="AC16" i="9"/>
  <c r="AC15" i="9"/>
  <c r="AC14" i="9"/>
  <c r="AC13" i="9"/>
  <c r="AC12" i="9"/>
  <c r="AC11" i="9"/>
  <c r="AC10" i="9"/>
  <c r="AC9" i="9"/>
  <c r="W9" i="9"/>
  <c r="W33" i="9"/>
  <c r="W32" i="9"/>
  <c r="W31" i="9"/>
  <c r="W30" i="9"/>
  <c r="W29" i="9"/>
  <c r="W28" i="9"/>
  <c r="W27" i="9"/>
  <c r="W26" i="9"/>
  <c r="W25" i="9"/>
  <c r="W24" i="9"/>
  <c r="W23" i="9"/>
  <c r="W22" i="9"/>
  <c r="W21" i="9"/>
  <c r="W20" i="9"/>
  <c r="W19" i="9"/>
  <c r="W18" i="9"/>
  <c r="W17" i="9"/>
  <c r="W16" i="9"/>
  <c r="W15" i="9"/>
  <c r="W14" i="9"/>
  <c r="W13" i="9"/>
  <c r="W12" i="9"/>
  <c r="W11" i="9"/>
  <c r="W10" i="9"/>
  <c r="Q25" i="9"/>
  <c r="Q9" i="9"/>
  <c r="Q33" i="9"/>
  <c r="Q32" i="9"/>
  <c r="Q31" i="9"/>
  <c r="Q30" i="9"/>
  <c r="Q29" i="9"/>
  <c r="Q28" i="9"/>
  <c r="Q27" i="9"/>
  <c r="Q26" i="9"/>
  <c r="Q24" i="9"/>
  <c r="Q23" i="9"/>
  <c r="Q22" i="9"/>
  <c r="Q21" i="9"/>
  <c r="Q20" i="9"/>
  <c r="Q19" i="9"/>
  <c r="Q18" i="9"/>
  <c r="Q17" i="9"/>
  <c r="Q16" i="9"/>
  <c r="Q15" i="9"/>
  <c r="Q14" i="9"/>
  <c r="Q13" i="9"/>
  <c r="Q12" i="9"/>
  <c r="Q11" i="9"/>
  <c r="Q10" i="9"/>
  <c r="K33" i="9"/>
  <c r="K32" i="9"/>
  <c r="K31" i="9"/>
  <c r="K30" i="9"/>
  <c r="K29" i="9"/>
  <c r="K28" i="9"/>
  <c r="K27" i="9"/>
  <c r="K26" i="9"/>
  <c r="K25" i="9"/>
  <c r="K24" i="9"/>
  <c r="K23" i="9"/>
  <c r="K22" i="9"/>
  <c r="K21" i="9"/>
  <c r="K20" i="9"/>
  <c r="K19" i="9"/>
  <c r="K18" i="9"/>
  <c r="K17" i="9"/>
  <c r="K16" i="9"/>
  <c r="K15" i="9"/>
  <c r="K14" i="9"/>
  <c r="K13" i="9"/>
  <c r="K12" i="9"/>
  <c r="K11" i="9"/>
  <c r="K10" i="9"/>
  <c r="K9" i="9"/>
  <c r="JA24" i="9"/>
  <c r="JA9" i="9"/>
  <c r="JA33" i="9"/>
  <c r="JA32" i="9"/>
  <c r="JA31" i="9"/>
  <c r="JA30" i="9"/>
  <c r="JA29" i="9"/>
  <c r="JA28" i="9"/>
  <c r="JA27" i="9"/>
  <c r="JA26" i="9"/>
  <c r="JA25" i="9"/>
  <c r="JA23" i="9"/>
  <c r="JA22" i="9"/>
  <c r="JA21" i="9"/>
  <c r="JA20" i="9"/>
  <c r="JA19" i="9"/>
  <c r="JA18" i="9"/>
  <c r="JA17" i="9"/>
  <c r="JA16" i="9"/>
  <c r="JA15" i="9"/>
  <c r="JA14" i="9"/>
  <c r="JA13" i="9"/>
  <c r="JA12" i="9"/>
  <c r="JA11" i="9"/>
  <c r="JA10" i="9"/>
  <c r="IU33" i="9"/>
  <c r="IU32" i="9"/>
  <c r="IU31" i="9"/>
  <c r="IU30" i="9"/>
  <c r="IU29" i="9"/>
  <c r="IU28" i="9"/>
  <c r="IU27" i="9"/>
  <c r="IU26" i="9"/>
  <c r="IU25" i="9"/>
  <c r="IU24" i="9"/>
  <c r="IU23" i="9"/>
  <c r="IU22" i="9"/>
  <c r="IU21" i="9"/>
  <c r="IU20" i="9"/>
  <c r="IU19" i="9"/>
  <c r="IU18" i="9"/>
  <c r="IU17" i="9"/>
  <c r="IU16" i="9"/>
  <c r="IU15" i="9"/>
  <c r="IU14" i="9"/>
  <c r="IU13" i="9"/>
  <c r="IU12" i="9"/>
  <c r="IU11" i="9"/>
  <c r="IU10" i="9"/>
  <c r="IU9" i="9"/>
  <c r="IO33" i="9"/>
  <c r="IO32" i="9"/>
  <c r="IO31" i="9"/>
  <c r="IO30" i="9"/>
  <c r="IO29" i="9"/>
  <c r="IO28" i="9"/>
  <c r="IO27" i="9"/>
  <c r="IO26" i="9"/>
  <c r="IO25" i="9"/>
  <c r="IO24" i="9"/>
  <c r="IO23" i="9"/>
  <c r="IO22" i="9"/>
  <c r="IO21" i="9"/>
  <c r="IO20" i="9"/>
  <c r="IO19" i="9"/>
  <c r="IO18" i="9"/>
  <c r="IO17" i="9"/>
  <c r="IO16" i="9"/>
  <c r="IO15" i="9"/>
  <c r="IO14" i="9"/>
  <c r="IO13" i="9"/>
  <c r="IO12" i="9"/>
  <c r="IO11" i="9"/>
  <c r="IO10" i="9"/>
  <c r="IO9" i="9"/>
  <c r="II33" i="9"/>
  <c r="II32" i="9"/>
  <c r="II31" i="9"/>
  <c r="II30" i="9"/>
  <c r="II29" i="9"/>
  <c r="II28" i="9"/>
  <c r="II27" i="9"/>
  <c r="II26" i="9"/>
  <c r="II25" i="9"/>
  <c r="II24" i="9"/>
  <c r="II23" i="9"/>
  <c r="II22" i="9"/>
  <c r="II21" i="9"/>
  <c r="II20" i="9"/>
  <c r="II19" i="9"/>
  <c r="II18" i="9"/>
  <c r="II17" i="9"/>
  <c r="II16" i="9"/>
  <c r="II15" i="9"/>
  <c r="II14" i="9"/>
  <c r="II13" i="9"/>
  <c r="II12" i="9"/>
  <c r="II11" i="9"/>
  <c r="II10" i="9"/>
  <c r="II9" i="9"/>
  <c r="IC33" i="9"/>
  <c r="IC32" i="9"/>
  <c r="IC31" i="9"/>
  <c r="IC30" i="9"/>
  <c r="IC29" i="9"/>
  <c r="IC28" i="9"/>
  <c r="IC27" i="9"/>
  <c r="IC26" i="9"/>
  <c r="IC25" i="9"/>
  <c r="IC24" i="9"/>
  <c r="IC23" i="9"/>
  <c r="IC22" i="9"/>
  <c r="IC21" i="9"/>
  <c r="IC20" i="9"/>
  <c r="IC19" i="9"/>
  <c r="IC18" i="9"/>
  <c r="IC17" i="9"/>
  <c r="IC16" i="9"/>
  <c r="IC15" i="9"/>
  <c r="IC14" i="9"/>
  <c r="IC13" i="9"/>
  <c r="IC12" i="9"/>
  <c r="IC11" i="9"/>
  <c r="IC10" i="9"/>
  <c r="IC9" i="9"/>
  <c r="HW33" i="9"/>
  <c r="HW32" i="9"/>
  <c r="HW31" i="9"/>
  <c r="HW30" i="9"/>
  <c r="HW29" i="9"/>
  <c r="HW28" i="9"/>
  <c r="HW27" i="9"/>
  <c r="HW26" i="9"/>
  <c r="HW25" i="9"/>
  <c r="HW24" i="9"/>
  <c r="HW23" i="9"/>
  <c r="HW22" i="9"/>
  <c r="HW21" i="9"/>
  <c r="HW20" i="9"/>
  <c r="HW19" i="9"/>
  <c r="HW18" i="9"/>
  <c r="HW17" i="9"/>
  <c r="HW16" i="9"/>
  <c r="HW15" i="9"/>
  <c r="HW14" i="9"/>
  <c r="HW13" i="9"/>
  <c r="HW12" i="9"/>
  <c r="HW11" i="9"/>
  <c r="HW10" i="9"/>
  <c r="HW9" i="9"/>
  <c r="HQ33" i="9"/>
  <c r="HQ32" i="9"/>
  <c r="HQ31" i="9"/>
  <c r="HQ30" i="9"/>
  <c r="HQ29" i="9"/>
  <c r="HQ28" i="9"/>
  <c r="HQ27" i="9"/>
  <c r="HQ26" i="9"/>
  <c r="HQ25" i="9"/>
  <c r="HQ24" i="9"/>
  <c r="HQ23" i="9"/>
  <c r="HQ22" i="9"/>
  <c r="HQ21" i="9"/>
  <c r="HQ20" i="9"/>
  <c r="HQ19" i="9"/>
  <c r="HQ18" i="9"/>
  <c r="HQ17" i="9"/>
  <c r="HQ16" i="9"/>
  <c r="HQ15" i="9"/>
  <c r="HQ14" i="9"/>
  <c r="HQ13" i="9"/>
  <c r="HQ12" i="9"/>
  <c r="HQ11" i="9"/>
  <c r="HQ10" i="9"/>
  <c r="HQ9" i="9"/>
  <c r="HK33" i="9"/>
  <c r="HK32" i="9"/>
  <c r="HK31" i="9"/>
  <c r="HK30" i="9"/>
  <c r="HK29" i="9"/>
  <c r="HK28" i="9"/>
  <c r="HK27" i="9"/>
  <c r="HK26" i="9"/>
  <c r="HK25" i="9"/>
  <c r="HK24" i="9"/>
  <c r="HK23" i="9"/>
  <c r="HK22" i="9"/>
  <c r="HK21" i="9"/>
  <c r="HK20" i="9"/>
  <c r="HK19" i="9"/>
  <c r="HK18" i="9"/>
  <c r="HK17" i="9"/>
  <c r="HK16" i="9"/>
  <c r="HK15" i="9"/>
  <c r="HK14" i="9"/>
  <c r="HK13" i="9"/>
  <c r="HK12" i="9"/>
  <c r="HK11" i="9"/>
  <c r="HK10" i="9"/>
  <c r="HK9" i="9"/>
  <c r="HE33" i="9"/>
  <c r="HE32" i="9"/>
  <c r="HE31" i="9"/>
  <c r="HE30" i="9"/>
  <c r="HE29" i="9"/>
  <c r="HE28" i="9"/>
  <c r="HE27" i="9"/>
  <c r="HE26" i="9"/>
  <c r="HE25" i="9"/>
  <c r="HE24" i="9"/>
  <c r="HE23" i="9"/>
  <c r="HE22" i="9"/>
  <c r="HE21" i="9"/>
  <c r="HE20" i="9"/>
  <c r="HE19" i="9"/>
  <c r="HE18" i="9"/>
  <c r="HE17" i="9"/>
  <c r="HE16" i="9"/>
  <c r="HE15" i="9"/>
  <c r="HE14" i="9"/>
  <c r="HE13" i="9"/>
  <c r="HE12" i="9"/>
  <c r="HE11" i="9"/>
  <c r="HE10" i="9"/>
  <c r="HE9" i="9"/>
  <c r="GY33" i="9"/>
  <c r="GY32" i="9"/>
  <c r="GY31" i="9"/>
  <c r="GY30" i="9"/>
  <c r="GY29" i="9"/>
  <c r="GY28" i="9"/>
  <c r="GY27" i="9"/>
  <c r="GY26" i="9"/>
  <c r="GY25" i="9"/>
  <c r="GY24" i="9"/>
  <c r="GY23" i="9"/>
  <c r="GY22" i="9"/>
  <c r="GY21" i="9"/>
  <c r="GY20" i="9"/>
  <c r="GY19" i="9"/>
  <c r="GY18" i="9"/>
  <c r="GY17" i="9"/>
  <c r="GY16" i="9"/>
  <c r="GY15" i="9"/>
  <c r="GY14" i="9"/>
  <c r="GY13" i="9"/>
  <c r="GY12" i="9"/>
  <c r="GY11" i="9"/>
  <c r="GY10" i="9"/>
  <c r="GY9" i="9"/>
  <c r="GS33" i="9"/>
  <c r="GS32" i="9"/>
  <c r="GS31" i="9"/>
  <c r="GS30" i="9"/>
  <c r="GS29" i="9"/>
  <c r="GS28" i="9"/>
  <c r="GS27" i="9"/>
  <c r="GS26" i="9"/>
  <c r="GS25" i="9"/>
  <c r="GS24" i="9"/>
  <c r="GS23" i="9"/>
  <c r="GS22" i="9"/>
  <c r="GS21" i="9"/>
  <c r="GS20" i="9"/>
  <c r="GS19" i="9"/>
  <c r="GS18" i="9"/>
  <c r="GS17" i="9"/>
  <c r="GS16" i="9"/>
  <c r="GS15" i="9"/>
  <c r="GS14" i="9"/>
  <c r="GS13" i="9"/>
  <c r="GS12" i="9"/>
  <c r="GS11" i="9"/>
  <c r="GS10" i="9"/>
  <c r="GS9" i="9"/>
  <c r="GM33" i="9"/>
  <c r="GM32" i="9"/>
  <c r="GM31" i="9"/>
  <c r="GM30" i="9"/>
  <c r="GM29" i="9"/>
  <c r="GM28" i="9"/>
  <c r="GM27" i="9"/>
  <c r="GM26" i="9"/>
  <c r="GM25" i="9"/>
  <c r="GM24" i="9"/>
  <c r="GM23" i="9"/>
  <c r="GM22" i="9"/>
  <c r="GM21" i="9"/>
  <c r="GM20" i="9"/>
  <c r="GM19" i="9"/>
  <c r="GM18" i="9"/>
  <c r="GM17" i="9"/>
  <c r="GM16" i="9"/>
  <c r="GM15" i="9"/>
  <c r="GM14" i="9"/>
  <c r="GM13" i="9"/>
  <c r="GM12" i="9"/>
  <c r="GM11" i="9"/>
  <c r="GM10" i="9"/>
  <c r="GM9" i="9"/>
  <c r="GG33" i="9"/>
  <c r="GG32" i="9"/>
  <c r="GG31" i="9"/>
  <c r="GG30" i="9"/>
  <c r="GG29" i="9"/>
  <c r="GG28" i="9"/>
  <c r="GG27" i="9"/>
  <c r="GG26" i="9"/>
  <c r="GG25" i="9"/>
  <c r="GG24" i="9"/>
  <c r="GG23" i="9"/>
  <c r="GG22" i="9"/>
  <c r="GG21" i="9"/>
  <c r="GG20" i="9"/>
  <c r="GG19" i="9"/>
  <c r="GG18" i="9"/>
  <c r="GG17" i="9"/>
  <c r="GG16" i="9"/>
  <c r="GG15" i="9"/>
  <c r="GG14" i="9"/>
  <c r="GG13" i="9"/>
  <c r="GG12" i="9"/>
  <c r="GG11" i="9"/>
  <c r="GG10" i="9"/>
  <c r="GG9" i="9"/>
  <c r="GA33" i="9"/>
  <c r="GA32" i="9"/>
  <c r="GA31" i="9"/>
  <c r="GA30" i="9"/>
  <c r="GA29" i="9"/>
  <c r="GA28" i="9"/>
  <c r="GA27" i="9"/>
  <c r="GA26" i="9"/>
  <c r="GA25" i="9"/>
  <c r="GA24" i="9"/>
  <c r="GA23" i="9"/>
  <c r="GA22" i="9"/>
  <c r="GA21" i="9"/>
  <c r="GA20" i="9"/>
  <c r="GA19" i="9"/>
  <c r="GA18" i="9"/>
  <c r="GA17" i="9"/>
  <c r="GA16" i="9"/>
  <c r="GA15" i="9"/>
  <c r="GA14" i="9"/>
  <c r="GA13" i="9"/>
  <c r="GA12" i="9"/>
  <c r="GA11" i="9"/>
  <c r="GA10" i="9"/>
  <c r="GA9" i="9"/>
  <c r="FU33" i="9"/>
  <c r="FU32" i="9"/>
  <c r="FU31" i="9"/>
  <c r="FU30" i="9"/>
  <c r="FU29" i="9"/>
  <c r="FU28" i="9"/>
  <c r="FU27" i="9"/>
  <c r="FU26" i="9"/>
  <c r="FU25" i="9"/>
  <c r="FU24" i="9"/>
  <c r="FU23" i="9"/>
  <c r="FU22" i="9"/>
  <c r="FU21" i="9"/>
  <c r="FU20" i="9"/>
  <c r="FU19" i="9"/>
  <c r="FU18" i="9"/>
  <c r="FU17" i="9"/>
  <c r="FU16" i="9"/>
  <c r="FU15" i="9"/>
  <c r="FU14" i="9"/>
  <c r="FU13" i="9"/>
  <c r="FU12" i="9"/>
  <c r="FU11" i="9"/>
  <c r="FU10" i="9"/>
  <c r="FU9" i="9"/>
  <c r="FO33" i="9"/>
  <c r="FO32" i="9"/>
  <c r="FO31" i="9"/>
  <c r="FO30" i="9"/>
  <c r="FO29" i="9"/>
  <c r="FO28" i="9"/>
  <c r="FO27" i="9"/>
  <c r="FO26" i="9"/>
  <c r="FO25" i="9"/>
  <c r="FO24" i="9"/>
  <c r="FO23" i="9"/>
  <c r="FO22" i="9"/>
  <c r="FO21" i="9"/>
  <c r="FO20" i="9"/>
  <c r="FO19" i="9"/>
  <c r="FO18" i="9"/>
  <c r="FO17" i="9"/>
  <c r="FO16" i="9"/>
  <c r="FO15" i="9"/>
  <c r="FO14" i="9"/>
  <c r="FO13" i="9"/>
  <c r="FO12" i="9"/>
  <c r="FO11" i="9"/>
  <c r="FO10" i="9"/>
  <c r="FO9" i="9"/>
  <c r="FI33" i="9"/>
  <c r="FI32" i="9"/>
  <c r="FI31" i="9"/>
  <c r="FI30" i="9"/>
  <c r="FI29" i="9"/>
  <c r="FI28" i="9"/>
  <c r="FI27" i="9"/>
  <c r="FI26" i="9"/>
  <c r="FI25" i="9"/>
  <c r="FI24" i="9"/>
  <c r="FI23" i="9"/>
  <c r="FI22" i="9"/>
  <c r="FI21" i="9"/>
  <c r="FI20" i="9"/>
  <c r="FI19" i="9"/>
  <c r="FI18" i="9"/>
  <c r="FI17" i="9"/>
  <c r="FI16" i="9"/>
  <c r="FI15" i="9"/>
  <c r="FI14" i="9"/>
  <c r="FI13" i="9"/>
  <c r="FI12" i="9"/>
  <c r="FI11" i="9"/>
  <c r="FI10" i="9"/>
  <c r="FI9" i="9"/>
  <c r="FC33" i="9"/>
  <c r="FC32" i="9"/>
  <c r="FC31" i="9"/>
  <c r="FC30" i="9"/>
  <c r="FC29" i="9"/>
  <c r="FC28" i="9"/>
  <c r="FC27" i="9"/>
  <c r="FC26" i="9"/>
  <c r="FC25" i="9"/>
  <c r="FC24" i="9"/>
  <c r="FC23" i="9"/>
  <c r="FC22" i="9"/>
  <c r="FC21" i="9"/>
  <c r="FC20" i="9"/>
  <c r="FC19" i="9"/>
  <c r="FC18" i="9"/>
  <c r="FC17" i="9"/>
  <c r="FC16" i="9"/>
  <c r="FC15" i="9"/>
  <c r="FC14" i="9"/>
  <c r="FC13" i="9"/>
  <c r="FC12" i="9"/>
  <c r="FC11" i="9"/>
  <c r="FC10" i="9"/>
  <c r="FC9" i="9"/>
  <c r="EW33" i="9"/>
  <c r="EW32" i="9"/>
  <c r="EW31" i="9"/>
  <c r="EW30" i="9"/>
  <c r="EW29" i="9"/>
  <c r="EW28" i="9"/>
  <c r="EW27" i="9"/>
  <c r="EW26" i="9"/>
  <c r="EW25" i="9"/>
  <c r="EW24" i="9"/>
  <c r="EW23" i="9"/>
  <c r="EW22" i="9"/>
  <c r="EW21" i="9"/>
  <c r="EW20" i="9"/>
  <c r="EW19" i="9"/>
  <c r="EW18" i="9"/>
  <c r="EW17" i="9"/>
  <c r="EW16" i="9"/>
  <c r="EW15" i="9"/>
  <c r="EW14" i="9"/>
  <c r="EW13" i="9"/>
  <c r="EW12" i="9"/>
  <c r="EW11" i="9"/>
  <c r="EW10" i="9"/>
  <c r="EW9" i="9"/>
  <c r="EQ33" i="9"/>
  <c r="EQ32" i="9"/>
  <c r="EQ31" i="9"/>
  <c r="EQ30" i="9"/>
  <c r="EQ29" i="9"/>
  <c r="EQ28" i="9"/>
  <c r="EQ27" i="9"/>
  <c r="EQ26" i="9"/>
  <c r="EQ25" i="9"/>
  <c r="EQ24" i="9"/>
  <c r="EQ23" i="9"/>
  <c r="EQ22" i="9"/>
  <c r="EQ21" i="9"/>
  <c r="EQ20" i="9"/>
  <c r="EQ19" i="9"/>
  <c r="EQ18" i="9"/>
  <c r="EQ17" i="9"/>
  <c r="EQ16" i="9"/>
  <c r="EQ15" i="9"/>
  <c r="EQ14" i="9"/>
  <c r="EQ13" i="9"/>
  <c r="EQ12" i="9"/>
  <c r="EQ11" i="9"/>
  <c r="EQ10" i="9"/>
  <c r="EQ9" i="9"/>
  <c r="EK33" i="9"/>
  <c r="EK32" i="9"/>
  <c r="EK31" i="9"/>
  <c r="EK30" i="9"/>
  <c r="EK29" i="9"/>
  <c r="EK28" i="9"/>
  <c r="EK27" i="9"/>
  <c r="EK26" i="9"/>
  <c r="EK25" i="9"/>
  <c r="EK24" i="9"/>
  <c r="EK23" i="9"/>
  <c r="EK22" i="9"/>
  <c r="EK21" i="9"/>
  <c r="EK20" i="9"/>
  <c r="EK19" i="9"/>
  <c r="EK18" i="9"/>
  <c r="EK17" i="9"/>
  <c r="EK16" i="9"/>
  <c r="EK15" i="9"/>
  <c r="EK14" i="9"/>
  <c r="EK13" i="9"/>
  <c r="EK12" i="9"/>
  <c r="EK11" i="9"/>
  <c r="EK10" i="9"/>
  <c r="EK9" i="9"/>
  <c r="EE33" i="9"/>
  <c r="EE32" i="9"/>
  <c r="EE31" i="9"/>
  <c r="EE30" i="9"/>
  <c r="EE29" i="9"/>
  <c r="EE28" i="9"/>
  <c r="EE27" i="9"/>
  <c r="EE26" i="9"/>
  <c r="EE25" i="9"/>
  <c r="EE24" i="9"/>
  <c r="EE23" i="9"/>
  <c r="EE22" i="9"/>
  <c r="EE21" i="9"/>
  <c r="EE20" i="9"/>
  <c r="EE19" i="9"/>
  <c r="EE18" i="9"/>
  <c r="EE17" i="9"/>
  <c r="EE16" i="9"/>
  <c r="EE15" i="9"/>
  <c r="EE14" i="9"/>
  <c r="EE13" i="9"/>
  <c r="EE12" i="9"/>
  <c r="EE11" i="9"/>
  <c r="EE10" i="9"/>
  <c r="EE9" i="9"/>
  <c r="DY33" i="9"/>
  <c r="DY32" i="9"/>
  <c r="DY31" i="9"/>
  <c r="DY30" i="9"/>
  <c r="DY29" i="9"/>
  <c r="DY28" i="9"/>
  <c r="DY27" i="9"/>
  <c r="DY26" i="9"/>
  <c r="DY25" i="9"/>
  <c r="DY24" i="9"/>
  <c r="DY23" i="9"/>
  <c r="DY22" i="9"/>
  <c r="DY21" i="9"/>
  <c r="DY20" i="9"/>
  <c r="DY19" i="9"/>
  <c r="DY18" i="9"/>
  <c r="DY17" i="9"/>
  <c r="DY16" i="9"/>
  <c r="DY15" i="9"/>
  <c r="DY14" i="9"/>
  <c r="DY13" i="9"/>
  <c r="DY12" i="9"/>
  <c r="DY11" i="9"/>
  <c r="DY10" i="9"/>
  <c r="DY9" i="9"/>
  <c r="DS33" i="9"/>
  <c r="DS32" i="9"/>
  <c r="DS31" i="9"/>
  <c r="DS30" i="9"/>
  <c r="DS29" i="9"/>
  <c r="DS28" i="9"/>
  <c r="DS27" i="9"/>
  <c r="DS26" i="9"/>
  <c r="DS25" i="9"/>
  <c r="DS24" i="9"/>
  <c r="DS23" i="9"/>
  <c r="DS22" i="9"/>
  <c r="DS21" i="9"/>
  <c r="DS20" i="9"/>
  <c r="DS19" i="9"/>
  <c r="DS18" i="9"/>
  <c r="DS17" i="9"/>
  <c r="DS16" i="9"/>
  <c r="DS15" i="9"/>
  <c r="DS14" i="9"/>
  <c r="DS13" i="9"/>
  <c r="DS12" i="9"/>
  <c r="DS11" i="9"/>
  <c r="DS10" i="9"/>
  <c r="DS9" i="9"/>
  <c r="DM33" i="9"/>
  <c r="DM32" i="9"/>
  <c r="DM31" i="9"/>
  <c r="DM30" i="9"/>
  <c r="DM29" i="9"/>
  <c r="DM28" i="9"/>
  <c r="DM27" i="9"/>
  <c r="DM26" i="9"/>
  <c r="DM25" i="9"/>
  <c r="DM24" i="9"/>
  <c r="DM23" i="9"/>
  <c r="DM22" i="9"/>
  <c r="DM21" i="9"/>
  <c r="DM20" i="9"/>
  <c r="DM19" i="9"/>
  <c r="DM18" i="9"/>
  <c r="DM17" i="9"/>
  <c r="DM16" i="9"/>
  <c r="DM15" i="9"/>
  <c r="DM14" i="9"/>
  <c r="DM13" i="9"/>
  <c r="DM12" i="9"/>
  <c r="DM11" i="9"/>
  <c r="DM10" i="9"/>
  <c r="DM9" i="9"/>
  <c r="DG33" i="9"/>
  <c r="DG32" i="9"/>
  <c r="DG31" i="9"/>
  <c r="DG30" i="9"/>
  <c r="DG29" i="9"/>
  <c r="DG28" i="9"/>
  <c r="DG27" i="9"/>
  <c r="DG26" i="9"/>
  <c r="DG25" i="9"/>
  <c r="DG24" i="9"/>
  <c r="DG23" i="9"/>
  <c r="DG22" i="9"/>
  <c r="DG21" i="9"/>
  <c r="DG20" i="9"/>
  <c r="DG19" i="9"/>
  <c r="DG18" i="9"/>
  <c r="DG17" i="9"/>
  <c r="DG16" i="9"/>
  <c r="DG15" i="9"/>
  <c r="DG14" i="9"/>
  <c r="DG13" i="9"/>
  <c r="DG12" i="9"/>
  <c r="DG11" i="9"/>
  <c r="DG10" i="9"/>
  <c r="DG9" i="9"/>
  <c r="DA33" i="9"/>
  <c r="DA32" i="9"/>
  <c r="DA31" i="9"/>
  <c r="DA30" i="9"/>
  <c r="DA29" i="9"/>
  <c r="DA28" i="9"/>
  <c r="DA27" i="9"/>
  <c r="DA26" i="9"/>
  <c r="DA25" i="9"/>
  <c r="DA24" i="9"/>
  <c r="DA23" i="9"/>
  <c r="DA22" i="9"/>
  <c r="DA21" i="9"/>
  <c r="DA20" i="9"/>
  <c r="DA19" i="9"/>
  <c r="DA18" i="9"/>
  <c r="DA17" i="9"/>
  <c r="DA16" i="9"/>
  <c r="DA15" i="9"/>
  <c r="DA14" i="9"/>
  <c r="DA13" i="9"/>
  <c r="DA12" i="9"/>
  <c r="DA11" i="9"/>
  <c r="DA10" i="9"/>
  <c r="DA9" i="9"/>
  <c r="CU33" i="9"/>
  <c r="CU32" i="9"/>
  <c r="CU31" i="9"/>
  <c r="CU30" i="9"/>
  <c r="CU29" i="9"/>
  <c r="CU28" i="9"/>
  <c r="CU27" i="9"/>
  <c r="CU26" i="9"/>
  <c r="CU25" i="9"/>
  <c r="CU24" i="9"/>
  <c r="CU23" i="9"/>
  <c r="CU22" i="9"/>
  <c r="CU21" i="9"/>
  <c r="CU20" i="9"/>
  <c r="CU19" i="9"/>
  <c r="CU18" i="9"/>
  <c r="CU17" i="9"/>
  <c r="CU16" i="9"/>
  <c r="CU15" i="9"/>
  <c r="CU14" i="9"/>
  <c r="CU13" i="9"/>
  <c r="CU12" i="9"/>
  <c r="CU11" i="9"/>
  <c r="CU10" i="9"/>
  <c r="CU9" i="9"/>
  <c r="CO33" i="9"/>
  <c r="CO32" i="9"/>
  <c r="CO31" i="9"/>
  <c r="CO30" i="9"/>
  <c r="CO29" i="9"/>
  <c r="CO28" i="9"/>
  <c r="CO27" i="9"/>
  <c r="CO26" i="9"/>
  <c r="CO25" i="9"/>
  <c r="CO24" i="9"/>
  <c r="CO23" i="9"/>
  <c r="CO22" i="9"/>
  <c r="CO21" i="9"/>
  <c r="CO20" i="9"/>
  <c r="CO19" i="9"/>
  <c r="CO18" i="9"/>
  <c r="CO17" i="9"/>
  <c r="CO16" i="9"/>
  <c r="CO15" i="9"/>
  <c r="CO14" i="9"/>
  <c r="CO13" i="9"/>
  <c r="CO12" i="9"/>
  <c r="CO11" i="9"/>
  <c r="CO10" i="9"/>
  <c r="CO9" i="9"/>
  <c r="CI33" i="9"/>
  <c r="CI32" i="9"/>
  <c r="CI31" i="9"/>
  <c r="CI30" i="9"/>
  <c r="CI29" i="9"/>
  <c r="CI28" i="9"/>
  <c r="CI27" i="9"/>
  <c r="CI26" i="9"/>
  <c r="CI25" i="9"/>
  <c r="CI24" i="9"/>
  <c r="CI23" i="9"/>
  <c r="CI22" i="9"/>
  <c r="CI21" i="9"/>
  <c r="CI20" i="9"/>
  <c r="CI19" i="9"/>
  <c r="CI18" i="9"/>
  <c r="CI17" i="9"/>
  <c r="CI16" i="9"/>
  <c r="CI15" i="9"/>
  <c r="CI14" i="9"/>
  <c r="CI13" i="9"/>
  <c r="CI12" i="9"/>
  <c r="CI11" i="9"/>
  <c r="CI10" i="9"/>
  <c r="CI9" i="9"/>
  <c r="CC33" i="9"/>
  <c r="CC32" i="9"/>
  <c r="CC31" i="9"/>
  <c r="CC30" i="9"/>
  <c r="CC29" i="9"/>
  <c r="CC28" i="9"/>
  <c r="CC27" i="9"/>
  <c r="CC26" i="9"/>
  <c r="CC25" i="9"/>
  <c r="CC24" i="9"/>
  <c r="CC23" i="9"/>
  <c r="CC22" i="9"/>
  <c r="CC21" i="9"/>
  <c r="CC20" i="9"/>
  <c r="CC19" i="9"/>
  <c r="CC18" i="9"/>
  <c r="CC17" i="9"/>
  <c r="CC16" i="9"/>
  <c r="CC15" i="9"/>
  <c r="CC14" i="9"/>
  <c r="CC13" i="9"/>
  <c r="CC12" i="9"/>
  <c r="CC11" i="9"/>
  <c r="CC10" i="9"/>
  <c r="CC9" i="9"/>
  <c r="BW33" i="9"/>
  <c r="BW32" i="9"/>
  <c r="BW31" i="9"/>
  <c r="BW30" i="9"/>
  <c r="BW29" i="9"/>
  <c r="BW28" i="9"/>
  <c r="BW27" i="9"/>
  <c r="BW26" i="9"/>
  <c r="BW25" i="9"/>
  <c r="BW24" i="9"/>
  <c r="BW23" i="9"/>
  <c r="BW22" i="9"/>
  <c r="BW21" i="9"/>
  <c r="BW20" i="9"/>
  <c r="BW19" i="9"/>
  <c r="BW18" i="9"/>
  <c r="BW17" i="9"/>
  <c r="BW16" i="9"/>
  <c r="BW15" i="9"/>
  <c r="BW14" i="9"/>
  <c r="BW13" i="9"/>
  <c r="BW12" i="9"/>
  <c r="BW11" i="9"/>
  <c r="BW10" i="9"/>
  <c r="BW9" i="9"/>
  <c r="BQ33" i="9"/>
  <c r="BQ32" i="9"/>
  <c r="BQ31" i="9"/>
  <c r="BQ30" i="9"/>
  <c r="BQ29" i="9"/>
  <c r="BQ28" i="9"/>
  <c r="BQ27" i="9"/>
  <c r="BQ26" i="9"/>
  <c r="BQ25" i="9"/>
  <c r="BQ24" i="9"/>
  <c r="BQ23" i="9"/>
  <c r="BQ22" i="9"/>
  <c r="BQ21" i="9"/>
  <c r="BQ20" i="9"/>
  <c r="BQ19" i="9"/>
  <c r="BQ18" i="9"/>
  <c r="BQ17" i="9"/>
  <c r="BQ16" i="9"/>
  <c r="BQ15" i="9"/>
  <c r="BQ14" i="9"/>
  <c r="BQ13" i="9"/>
  <c r="BQ12" i="9"/>
  <c r="BQ11" i="9"/>
  <c r="BQ10" i="9"/>
  <c r="BQ9" i="9"/>
  <c r="BK33" i="9"/>
  <c r="BK32" i="9"/>
  <c r="BK31" i="9"/>
  <c r="BK30" i="9"/>
  <c r="BK29" i="9"/>
  <c r="BK28" i="9"/>
  <c r="BK27" i="9"/>
  <c r="BK26" i="9"/>
  <c r="BK25" i="9"/>
  <c r="BK24" i="9"/>
  <c r="BK23" i="9"/>
  <c r="BK22" i="9"/>
  <c r="BK21" i="9"/>
  <c r="BK20" i="9"/>
  <c r="BK19" i="9"/>
  <c r="BK18" i="9"/>
  <c r="BK17" i="9"/>
  <c r="BK16" i="9"/>
  <c r="BK15" i="9"/>
  <c r="BK14" i="9"/>
  <c r="BK13" i="9"/>
  <c r="BK12" i="9"/>
  <c r="BK11" i="9"/>
  <c r="BK10" i="9"/>
  <c r="BK9" i="9"/>
  <c r="BE33" i="9"/>
  <c r="BE32" i="9"/>
  <c r="BE31" i="9"/>
  <c r="BE30" i="9"/>
  <c r="BE29" i="9"/>
  <c r="BE28" i="9"/>
  <c r="BE27" i="9"/>
  <c r="BE26" i="9"/>
  <c r="BE25" i="9"/>
  <c r="BE24" i="9"/>
  <c r="BE23" i="9"/>
  <c r="BE22" i="9"/>
  <c r="BE21" i="9"/>
  <c r="BE20" i="9"/>
  <c r="BE19" i="9"/>
  <c r="BE18" i="9"/>
  <c r="BE17" i="9"/>
  <c r="BE16" i="9"/>
  <c r="BE15" i="9"/>
  <c r="BE14" i="9"/>
  <c r="BE13" i="9"/>
  <c r="BE12" i="9"/>
  <c r="BE11" i="9"/>
  <c r="BE10" i="9"/>
  <c r="BE9" i="9"/>
  <c r="AY33" i="9"/>
  <c r="AY32" i="9"/>
  <c r="AY31" i="9"/>
  <c r="AY30" i="9"/>
  <c r="AY29" i="9"/>
  <c r="AY28" i="9"/>
  <c r="AY27" i="9"/>
  <c r="AY26" i="9"/>
  <c r="AY25" i="9"/>
  <c r="AY24" i="9"/>
  <c r="AY23" i="9"/>
  <c r="AY22" i="9"/>
  <c r="AY21" i="9"/>
  <c r="AY20" i="9"/>
  <c r="AY19" i="9"/>
  <c r="AY18" i="9"/>
  <c r="AY17" i="9"/>
  <c r="AY16" i="9"/>
  <c r="AY15" i="9"/>
  <c r="AY14" i="9"/>
  <c r="AY13" i="9"/>
  <c r="AY12" i="9"/>
  <c r="AY11" i="9"/>
  <c r="AY10" i="9"/>
  <c r="AY9" i="9"/>
  <c r="AS33" i="9"/>
  <c r="AS32" i="9"/>
  <c r="AS31" i="9"/>
  <c r="AS30" i="9"/>
  <c r="AS29" i="9"/>
  <c r="AS28" i="9"/>
  <c r="AS27" i="9"/>
  <c r="AS26" i="9"/>
  <c r="AS25" i="9"/>
  <c r="AS24" i="9"/>
  <c r="AS23" i="9"/>
  <c r="AS22" i="9"/>
  <c r="AS21" i="9"/>
  <c r="AS20" i="9"/>
  <c r="AS19" i="9"/>
  <c r="AS18" i="9"/>
  <c r="AS17" i="9"/>
  <c r="AS16" i="9"/>
  <c r="AS15" i="9"/>
  <c r="AS14" i="9"/>
  <c r="AS13" i="9"/>
  <c r="AS12" i="9"/>
  <c r="AS11" i="9"/>
  <c r="AS10" i="9"/>
  <c r="AS9" i="9"/>
  <c r="AM33" i="9"/>
  <c r="AM32" i="9"/>
  <c r="AM31" i="9"/>
  <c r="AM30" i="9"/>
  <c r="AM29" i="9"/>
  <c r="AM28" i="9"/>
  <c r="AM27" i="9"/>
  <c r="AM26" i="9"/>
  <c r="AM25" i="9"/>
  <c r="AM24" i="9"/>
  <c r="AM23" i="9"/>
  <c r="AM22" i="9"/>
  <c r="AM21" i="9"/>
  <c r="AM20" i="9"/>
  <c r="AM19" i="9"/>
  <c r="AM18" i="9"/>
  <c r="AM17" i="9"/>
  <c r="AM16" i="9"/>
  <c r="AM15" i="9"/>
  <c r="AM14" i="9"/>
  <c r="AM13" i="9"/>
  <c r="AM12" i="9"/>
  <c r="AM11" i="9"/>
  <c r="AM10" i="9"/>
  <c r="AM9" i="9"/>
  <c r="AG33" i="9"/>
  <c r="AG32" i="9"/>
  <c r="AG31" i="9"/>
  <c r="AG30" i="9"/>
  <c r="AG29" i="9"/>
  <c r="AG28" i="9"/>
  <c r="AG27" i="9"/>
  <c r="AG26" i="9"/>
  <c r="AG25" i="9"/>
  <c r="AG24" i="9"/>
  <c r="AG23" i="9"/>
  <c r="AG22" i="9"/>
  <c r="AG21" i="9"/>
  <c r="AG20" i="9"/>
  <c r="AG19" i="9"/>
  <c r="AG18" i="9"/>
  <c r="AG17" i="9"/>
  <c r="AG16" i="9"/>
  <c r="AG15" i="9"/>
  <c r="AG14" i="9"/>
  <c r="AG13" i="9"/>
  <c r="AG12" i="9"/>
  <c r="AG11" i="9"/>
  <c r="AG10" i="9"/>
  <c r="AG9" i="9"/>
  <c r="AA22" i="9"/>
  <c r="U22" i="9"/>
  <c r="U9" i="9"/>
  <c r="AA33" i="9"/>
  <c r="AA32" i="9"/>
  <c r="AA31" i="9"/>
  <c r="AA30" i="9"/>
  <c r="AA29" i="9"/>
  <c r="AA28" i="9"/>
  <c r="AA27" i="9"/>
  <c r="AA26" i="9"/>
  <c r="AA25" i="9"/>
  <c r="AA24" i="9"/>
  <c r="AA23" i="9"/>
  <c r="AA21" i="9"/>
  <c r="AA20" i="9"/>
  <c r="AA19" i="9"/>
  <c r="AA18" i="9"/>
  <c r="AA17" i="9"/>
  <c r="AA16" i="9"/>
  <c r="AA15" i="9"/>
  <c r="AA14" i="9"/>
  <c r="AA13" i="9"/>
  <c r="AA12" i="9"/>
  <c r="AA11" i="9"/>
  <c r="AA10" i="9"/>
  <c r="AA9" i="9"/>
  <c r="U33" i="9"/>
  <c r="U32" i="9"/>
  <c r="U31" i="9"/>
  <c r="U30" i="9"/>
  <c r="U29" i="9"/>
  <c r="U28" i="9"/>
  <c r="U27" i="9"/>
  <c r="U26" i="9"/>
  <c r="U25" i="9"/>
  <c r="U24" i="9"/>
  <c r="U23" i="9"/>
  <c r="U21" i="9"/>
  <c r="U20" i="9"/>
  <c r="U19" i="9"/>
  <c r="U18" i="9"/>
  <c r="U17" i="9"/>
  <c r="U16" i="9"/>
  <c r="U15" i="9"/>
  <c r="U14" i="9"/>
  <c r="U13" i="9"/>
  <c r="U12" i="9"/>
  <c r="U11" i="9"/>
  <c r="U10" i="9"/>
  <c r="O21" i="9"/>
  <c r="O9" i="9"/>
  <c r="O33" i="9"/>
  <c r="O32" i="9"/>
  <c r="O31" i="9"/>
  <c r="O30" i="9"/>
  <c r="O29" i="9"/>
  <c r="O28" i="9"/>
  <c r="O27" i="9"/>
  <c r="O26" i="9"/>
  <c r="O25" i="9"/>
  <c r="O24" i="9"/>
  <c r="O23" i="9"/>
  <c r="O22" i="9"/>
  <c r="O20" i="9"/>
  <c r="O19" i="9"/>
  <c r="O18" i="9"/>
  <c r="O17" i="9"/>
  <c r="O16" i="9"/>
  <c r="O15" i="9"/>
  <c r="O14" i="9"/>
  <c r="O13" i="9"/>
  <c r="O12" i="9"/>
  <c r="O11" i="9"/>
  <c r="O10" i="9"/>
  <c r="I33" i="9"/>
  <c r="I32" i="9"/>
  <c r="I31" i="9"/>
  <c r="I30" i="9"/>
  <c r="I29" i="9"/>
  <c r="I28" i="9"/>
  <c r="I27" i="9"/>
  <c r="I26" i="9"/>
  <c r="I25" i="9"/>
  <c r="I24" i="9"/>
  <c r="I23" i="9"/>
  <c r="I22" i="9"/>
  <c r="I21" i="9"/>
  <c r="I20" i="9"/>
  <c r="I19" i="9"/>
  <c r="I18" i="9"/>
  <c r="I17" i="9"/>
  <c r="I16" i="9"/>
  <c r="I15" i="9"/>
  <c r="I14" i="9"/>
  <c r="I13" i="9"/>
  <c r="I12" i="9"/>
  <c r="I11" i="9"/>
  <c r="I10" i="9"/>
  <c r="I9" i="9"/>
  <c r="C138" i="19" l="1"/>
  <c r="C173" i="20"/>
  <c r="J377" i="23"/>
  <c r="R9" i="9"/>
  <c r="L11" i="9"/>
  <c r="L19" i="9"/>
  <c r="L27" i="9"/>
  <c r="L12" i="9"/>
  <c r="L28" i="9"/>
  <c r="L22" i="9"/>
  <c r="D99" i="27"/>
  <c r="D54" i="27"/>
  <c r="G39" i="27"/>
  <c r="G84" i="27"/>
  <c r="E99" i="27"/>
  <c r="E54" i="27"/>
  <c r="F84" i="27"/>
  <c r="E39" i="27"/>
  <c r="E84" i="27"/>
  <c r="F69" i="27"/>
  <c r="G23" i="27"/>
  <c r="G69" i="27"/>
  <c r="D84" i="27"/>
  <c r="E69" i="27"/>
  <c r="G99" i="27"/>
  <c r="D69" i="27"/>
  <c r="G54" i="27"/>
  <c r="E23" i="27"/>
  <c r="F99" i="27"/>
  <c r="F54" i="27"/>
  <c r="D23" i="27"/>
  <c r="F23" i="27"/>
  <c r="F39" i="27"/>
  <c r="D39" i="27"/>
  <c r="L29" i="9"/>
  <c r="L23" i="9"/>
  <c r="J302" i="23"/>
  <c r="J141" i="23"/>
  <c r="L17" i="9"/>
  <c r="L33" i="9"/>
  <c r="L26" i="9"/>
  <c r="L15" i="9"/>
  <c r="L31" i="9"/>
  <c r="L24" i="9"/>
  <c r="L13" i="9"/>
  <c r="L21" i="9"/>
  <c r="L32" i="9"/>
  <c r="L30" i="9"/>
  <c r="L25" i="9"/>
  <c r="L20" i="9"/>
  <c r="L18" i="9"/>
  <c r="L16" i="9"/>
  <c r="L14" i="9"/>
  <c r="L10" i="9"/>
  <c r="L9" i="9"/>
  <c r="J299" i="23" l="1"/>
  <c r="C116" i="20"/>
  <c r="C71" i="19"/>
  <c r="C114" i="20"/>
  <c r="C69" i="19"/>
  <c r="J300" i="23"/>
  <c r="C117" i="20"/>
  <c r="C72" i="19"/>
  <c r="J298" i="23"/>
  <c r="C70" i="19"/>
  <c r="C115" i="20"/>
  <c r="G106" i="27"/>
  <c r="J312" i="23" s="1"/>
  <c r="F106" i="27"/>
  <c r="J311" i="23" s="1"/>
  <c r="E106" i="27"/>
  <c r="J310" i="23" s="1"/>
  <c r="D106" i="27"/>
  <c r="J309" i="23" s="1"/>
  <c r="J297" i="23"/>
  <c r="CR13" i="9"/>
  <c r="DP13" i="9"/>
  <c r="FL13" i="9"/>
  <c r="BZ15" i="9"/>
  <c r="DV15" i="9"/>
  <c r="FX15" i="9"/>
  <c r="GP15" i="9"/>
  <c r="HT15" i="9"/>
  <c r="GD16" i="9"/>
  <c r="CR17" i="9"/>
  <c r="DP17" i="9"/>
  <c r="EN18" i="9"/>
  <c r="DV19" i="9"/>
  <c r="FL19" i="9"/>
  <c r="EZ21" i="9"/>
  <c r="FR21" i="9"/>
  <c r="GP22" i="9"/>
  <c r="CF23" i="9"/>
  <c r="HB24" i="9"/>
  <c r="HT24" i="9"/>
  <c r="FF25" i="9"/>
  <c r="GJ25" i="9"/>
  <c r="IF16" i="9"/>
  <c r="IL10" i="9"/>
  <c r="IL13" i="9"/>
  <c r="IL15" i="9"/>
  <c r="IL17" i="9"/>
  <c r="IL21" i="9"/>
  <c r="IL24" i="9"/>
  <c r="IL28" i="9"/>
  <c r="IL29" i="9"/>
  <c r="IR10" i="9"/>
  <c r="IR11" i="9"/>
  <c r="IR17" i="9"/>
  <c r="IR18" i="9"/>
  <c r="IR28" i="9"/>
  <c r="IR31" i="9"/>
  <c r="IX10" i="9"/>
  <c r="IX11" i="9"/>
  <c r="IX12" i="9"/>
  <c r="IX17" i="9"/>
  <c r="IX20" i="9"/>
  <c r="IX24" i="9"/>
  <c r="IX32" i="9"/>
  <c r="JD10" i="9"/>
  <c r="JD11" i="9"/>
  <c r="JD13" i="9"/>
  <c r="JD15" i="9"/>
  <c r="JD22" i="9"/>
  <c r="JD25" i="9"/>
  <c r="JD27" i="9"/>
  <c r="JD29" i="9"/>
  <c r="JD32" i="9"/>
  <c r="JD33" i="9"/>
  <c r="M3" i="8" a="1"/>
  <c r="M3" i="8" s="1"/>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68" i="20"/>
  <c r="BT9"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38" i="9"/>
  <c r="C46" i="9"/>
  <c r="C45" i="9"/>
  <c r="C44" i="9"/>
  <c r="C43" i="9"/>
  <c r="C42" i="9"/>
  <c r="C41" i="9"/>
  <c r="C40" i="9"/>
  <c r="C39" i="9"/>
  <c r="C9" i="21"/>
  <c r="C8" i="21"/>
  <c r="C9" i="20"/>
  <c r="C8" i="20"/>
  <c r="C9" i="19"/>
  <c r="C8" i="19"/>
  <c r="E8" i="2" a="1"/>
  <c r="E8" i="2" s="1"/>
  <c r="E9" i="2" a="1"/>
  <c r="E9" i="2" s="1"/>
  <c r="E10" i="2" a="1"/>
  <c r="E10" i="2" s="1"/>
  <c r="E11" i="2" a="1"/>
  <c r="E11" i="2" s="1"/>
  <c r="E12" i="2" a="1"/>
  <c r="E12" i="2" s="1"/>
  <c r="E13" i="2" a="1"/>
  <c r="E13" i="2" s="1"/>
  <c r="E14" i="2" a="1"/>
  <c r="E14" i="2" s="1"/>
  <c r="E15" i="2" a="1"/>
  <c r="E15" i="2" s="1"/>
  <c r="E16" i="2" a="1"/>
  <c r="E16" i="2" s="1"/>
  <c r="E17" i="2" a="1"/>
  <c r="E17" i="2" s="1"/>
  <c r="E18" i="2" a="1"/>
  <c r="E18" i="2" s="1"/>
  <c r="E19" i="2" a="1"/>
  <c r="E19" i="2" s="1"/>
  <c r="E20" i="2" a="1"/>
  <c r="E20" i="2" s="1"/>
  <c r="E21" i="2" a="1"/>
  <c r="E21" i="2" s="1"/>
  <c r="E22" i="2" a="1"/>
  <c r="E22" i="2" s="1"/>
  <c r="E23" i="2" a="1"/>
  <c r="E23" i="2" s="1"/>
  <c r="E24" i="2" a="1"/>
  <c r="E24" i="2" s="1"/>
  <c r="E25" i="2" a="1"/>
  <c r="E25" i="2" s="1"/>
  <c r="E26" i="2" a="1"/>
  <c r="E26" i="2" s="1"/>
  <c r="E27" i="2" a="1"/>
  <c r="E27" i="2" s="1"/>
  <c r="E28" i="2" a="1"/>
  <c r="E28" i="2" s="1"/>
  <c r="E29" i="2" a="1"/>
  <c r="E29" i="2" s="1"/>
  <c r="E30" i="2" a="1"/>
  <c r="E30" i="2" s="1"/>
  <c r="E31" i="2" a="1"/>
  <c r="E31" i="2" s="1"/>
  <c r="E32" i="2" a="1"/>
  <c r="E32" i="2" s="1"/>
  <c r="D8" i="2" a="1"/>
  <c r="D8" i="2" s="1"/>
  <c r="D9" i="2" a="1"/>
  <c r="D9" i="2" s="1"/>
  <c r="D10" i="2" a="1"/>
  <c r="D10" i="2" s="1"/>
  <c r="D11" i="2" a="1"/>
  <c r="D11" i="2" s="1"/>
  <c r="D12" i="2" a="1"/>
  <c r="D12" i="2" s="1"/>
  <c r="D13" i="2" a="1"/>
  <c r="D13" i="2" s="1"/>
  <c r="D14" i="2" a="1"/>
  <c r="D14" i="2" s="1"/>
  <c r="D15" i="2" a="1"/>
  <c r="D15" i="2" s="1"/>
  <c r="D16" i="2" a="1"/>
  <c r="D16" i="2" s="1"/>
  <c r="D17" i="2" a="1"/>
  <c r="D17" i="2" s="1"/>
  <c r="D18" i="2" a="1"/>
  <c r="D18" i="2" s="1"/>
  <c r="D19" i="2" a="1"/>
  <c r="D19" i="2" s="1"/>
  <c r="D20" i="2" a="1"/>
  <c r="D20" i="2" s="1"/>
  <c r="D21" i="2" a="1"/>
  <c r="D21" i="2" s="1"/>
  <c r="D22" i="2" a="1"/>
  <c r="D22" i="2" s="1"/>
  <c r="D23" i="2" a="1"/>
  <c r="D23" i="2" s="1"/>
  <c r="D24" i="2" a="1"/>
  <c r="D24" i="2" s="1"/>
  <c r="D25" i="2" a="1"/>
  <c r="D25" i="2" s="1"/>
  <c r="D26" i="2" a="1"/>
  <c r="D26" i="2" s="1"/>
  <c r="D27" i="2" a="1"/>
  <c r="D27" i="2" s="1"/>
  <c r="D28" i="2" a="1"/>
  <c r="D28" i="2" s="1"/>
  <c r="D29" i="2" a="1"/>
  <c r="D29" i="2" s="1"/>
  <c r="D30" i="2" a="1"/>
  <c r="D30" i="2" s="1"/>
  <c r="D31" i="2" a="1"/>
  <c r="D31" i="2" s="1"/>
  <c r="D32" i="2" a="1"/>
  <c r="D32" i="2" s="1"/>
  <c r="C9" i="2" a="1"/>
  <c r="C9" i="2" s="1"/>
  <c r="C10" i="2" a="1"/>
  <c r="C10" i="2" s="1"/>
  <c r="C11" i="2" a="1"/>
  <c r="C11" i="2" s="1"/>
  <c r="C12" i="2" a="1"/>
  <c r="C12" i="2" s="1"/>
  <c r="C13" i="2" a="1"/>
  <c r="C13" i="2" s="1"/>
  <c r="C14" i="2" a="1"/>
  <c r="C14" i="2" s="1"/>
  <c r="C15" i="2" a="1"/>
  <c r="C15" i="2" s="1"/>
  <c r="C16" i="2" a="1"/>
  <c r="C16" i="2" s="1"/>
  <c r="C17" i="2" a="1"/>
  <c r="C17" i="2" s="1"/>
  <c r="C18" i="2" a="1"/>
  <c r="C18" i="2" s="1"/>
  <c r="C19" i="2" a="1"/>
  <c r="C19" i="2" s="1"/>
  <c r="C20" i="2" a="1"/>
  <c r="C20" i="2" s="1"/>
  <c r="C21" i="2" a="1"/>
  <c r="C21" i="2" s="1"/>
  <c r="C22" i="2" a="1"/>
  <c r="C22" i="2" s="1"/>
  <c r="C23" i="2" a="1"/>
  <c r="C23" i="2" s="1"/>
  <c r="C24" i="2" a="1"/>
  <c r="C24" i="2" s="1"/>
  <c r="C25" i="2" a="1"/>
  <c r="C25" i="2" s="1"/>
  <c r="C26" i="2" a="1"/>
  <c r="C26" i="2" s="1"/>
  <c r="C27" i="2" a="1"/>
  <c r="C27" i="2" s="1"/>
  <c r="C28" i="2" a="1"/>
  <c r="C28" i="2" s="1"/>
  <c r="C29" i="2" a="1"/>
  <c r="C29" i="2" s="1"/>
  <c r="C30" i="2" a="1"/>
  <c r="C30" i="2" s="1"/>
  <c r="C31" i="2" a="1"/>
  <c r="C31" i="2" s="1"/>
  <c r="C32" i="2" a="1"/>
  <c r="C32" i="2" s="1"/>
  <c r="B8" i="2" a="1"/>
  <c r="B8" i="2" s="1"/>
  <c r="B9" i="2" a="1"/>
  <c r="B9" i="2" s="1"/>
  <c r="B10" i="2" a="1"/>
  <c r="B10" i="2" s="1"/>
  <c r="B11" i="2" a="1"/>
  <c r="B11" i="2" s="1"/>
  <c r="B12" i="2" a="1"/>
  <c r="B12" i="2" s="1"/>
  <c r="B13" i="2" a="1"/>
  <c r="B13" i="2" s="1"/>
  <c r="B14" i="2" a="1"/>
  <c r="B14" i="2" s="1"/>
  <c r="B15" i="2" a="1"/>
  <c r="B15" i="2" s="1"/>
  <c r="B16" i="2" a="1"/>
  <c r="B16" i="2" s="1"/>
  <c r="B17" i="2" a="1"/>
  <c r="B17" i="2" s="1"/>
  <c r="B18" i="2" a="1"/>
  <c r="B18" i="2" s="1"/>
  <c r="B19" i="2" a="1"/>
  <c r="B19" i="2" s="1"/>
  <c r="B20" i="2" a="1"/>
  <c r="B20" i="2" s="1"/>
  <c r="B21" i="2" a="1"/>
  <c r="B21" i="2" s="1"/>
  <c r="B22" i="2" a="1"/>
  <c r="B22" i="2" s="1"/>
  <c r="B23" i="2" a="1"/>
  <c r="B23" i="2" s="1"/>
  <c r="B24" i="2" a="1"/>
  <c r="B24" i="2" s="1"/>
  <c r="B25" i="2" a="1"/>
  <c r="B25" i="2" s="1"/>
  <c r="B26" i="2" a="1"/>
  <c r="B26" i="2" s="1"/>
  <c r="B27" i="2" a="1"/>
  <c r="B27" i="2" s="1"/>
  <c r="B28" i="2" a="1"/>
  <c r="B28" i="2" s="1"/>
  <c r="B29" i="2" a="1"/>
  <c r="B29" i="2" s="1"/>
  <c r="B30" i="2" a="1"/>
  <c r="B30" i="2" s="1"/>
  <c r="B31" i="2" a="1"/>
  <c r="B31" i="2" s="1"/>
  <c r="B32" i="2" a="1"/>
  <c r="B32" i="2" s="1"/>
  <c r="C10" i="18"/>
  <c r="A9" i="9"/>
  <c r="E110" i="20" l="1"/>
  <c r="B37" i="2"/>
  <c r="D37" i="2" a="1"/>
  <c r="D37" i="2" s="1"/>
  <c r="B38" i="2"/>
  <c r="F37" i="2" a="1"/>
  <c r="F37" i="2" s="1"/>
  <c r="G37" i="2" s="1" a="1"/>
  <c r="G37" i="2" s="1"/>
  <c r="J162" i="23" s="1"/>
  <c r="F40" i="2" a="1"/>
  <c r="F40" i="2" s="1"/>
  <c r="G40" i="2" s="1" a="1"/>
  <c r="G40" i="2" s="1"/>
  <c r="J165" i="23" s="1"/>
  <c r="D40" i="2" a="1"/>
  <c r="D40" i="2" s="1"/>
  <c r="F39" i="2" a="1"/>
  <c r="F39" i="2" s="1"/>
  <c r="G39" i="2" s="1" a="1"/>
  <c r="G39" i="2" s="1"/>
  <c r="J164" i="23" s="1"/>
  <c r="D39" i="2" a="1"/>
  <c r="D39" i="2" s="1"/>
  <c r="F38" i="2" a="1"/>
  <c r="F38" i="2" s="1"/>
  <c r="G38" i="2" s="1" a="1"/>
  <c r="G38" i="2" s="1"/>
  <c r="J163" i="23" s="1"/>
  <c r="B40" i="2"/>
  <c r="D38" i="2" a="1"/>
  <c r="D38" i="2" s="1"/>
  <c r="B39" i="2"/>
  <c r="D51" i="2" a="1"/>
  <c r="D51" i="2" s="1"/>
  <c r="F53" i="2" a="1"/>
  <c r="F53" i="2" s="1"/>
  <c r="G53" i="2" s="1" a="1"/>
  <c r="G53" i="2" s="1"/>
  <c r="J176" i="23" s="1"/>
  <c r="B53" i="2"/>
  <c r="F51" i="2" a="1"/>
  <c r="F51" i="2" s="1"/>
  <c r="G51" i="2" s="1" a="1"/>
  <c r="G51" i="2" s="1"/>
  <c r="J174" i="23" s="1"/>
  <c r="D53" i="2" a="1"/>
  <c r="D53" i="2" s="1"/>
  <c r="B52" i="2"/>
  <c r="B51" i="2"/>
  <c r="F52" i="2" a="1"/>
  <c r="F52" i="2" s="1"/>
  <c r="G52" i="2" s="1" a="1"/>
  <c r="G52" i="2" s="1"/>
  <c r="J175" i="23" s="1"/>
  <c r="D52" i="2" a="1"/>
  <c r="D52" i="2" s="1"/>
  <c r="D44" i="2" a="1"/>
  <c r="D44" i="2" s="1"/>
  <c r="B44" i="2"/>
  <c r="F47" i="2" a="1"/>
  <c r="F47" i="2" s="1"/>
  <c r="G47" i="2" s="1" a="1"/>
  <c r="G47" i="2" s="1"/>
  <c r="J171" i="23" s="1"/>
  <c r="D47" i="2" a="1"/>
  <c r="D47" i="2" s="1"/>
  <c r="F46" i="2" a="1"/>
  <c r="F46" i="2" s="1"/>
  <c r="G46" i="2" s="1" a="1"/>
  <c r="G46" i="2" s="1"/>
  <c r="J170" i="23" s="1"/>
  <c r="D46" i="2" a="1"/>
  <c r="D46" i="2" s="1"/>
  <c r="F45" i="2" a="1"/>
  <c r="F45" i="2" s="1"/>
  <c r="G45" i="2" s="1" a="1"/>
  <c r="G45" i="2" s="1"/>
  <c r="J169" i="23" s="1"/>
  <c r="B47" i="2"/>
  <c r="D45" i="2" a="1"/>
  <c r="D45" i="2" s="1"/>
  <c r="B46" i="2"/>
  <c r="F44" i="2" a="1"/>
  <c r="F44" i="2" s="1"/>
  <c r="G44" i="2" s="1" a="1"/>
  <c r="G44" i="2" s="1"/>
  <c r="J168" i="23" s="1"/>
  <c r="B45" i="2"/>
  <c r="B162" i="14"/>
  <c r="J21" i="23" s="1"/>
  <c r="B169" i="14"/>
  <c r="J27" i="23" s="1"/>
  <c r="D71" i="12"/>
  <c r="B175" i="14"/>
  <c r="J32" i="23" s="1"/>
  <c r="F50" i="19"/>
  <c r="C50" i="19"/>
  <c r="E50" i="19"/>
  <c r="D50" i="19"/>
  <c r="F96" i="20"/>
  <c r="E96" i="20"/>
  <c r="D96" i="20"/>
  <c r="C96" i="20"/>
  <c r="C41" i="19"/>
  <c r="E41" i="19"/>
  <c r="D41" i="19"/>
  <c r="F41" i="19"/>
  <c r="F103" i="20"/>
  <c r="D103" i="20"/>
  <c r="C103" i="20"/>
  <c r="E103" i="20"/>
  <c r="C56" i="19"/>
  <c r="F56" i="19"/>
  <c r="E56" i="19"/>
  <c r="D56" i="19"/>
  <c r="F86" i="20"/>
  <c r="E86" i="20"/>
  <c r="D86" i="20"/>
  <c r="C86" i="20"/>
  <c r="C63" i="19"/>
  <c r="E63" i="19"/>
  <c r="D63" i="19"/>
  <c r="F63" i="19"/>
  <c r="C55" i="19"/>
  <c r="E55" i="19"/>
  <c r="D55" i="19"/>
  <c r="F55" i="19"/>
  <c r="C47" i="19"/>
  <c r="E47" i="19"/>
  <c r="D47" i="19"/>
  <c r="F47" i="19"/>
  <c r="C39" i="19"/>
  <c r="E39" i="19"/>
  <c r="D39" i="19"/>
  <c r="F39" i="19"/>
  <c r="C31" i="19"/>
  <c r="F109" i="20"/>
  <c r="D109" i="20"/>
  <c r="C109" i="20"/>
  <c r="E109" i="20"/>
  <c r="F101" i="20"/>
  <c r="D101" i="20"/>
  <c r="C101" i="20"/>
  <c r="E101" i="20"/>
  <c r="F93" i="20"/>
  <c r="D93" i="20"/>
  <c r="C93" i="20"/>
  <c r="E93" i="20"/>
  <c r="F85" i="20"/>
  <c r="D85" i="20"/>
  <c r="C85" i="20"/>
  <c r="E85" i="20"/>
  <c r="F77" i="20"/>
  <c r="D77" i="20"/>
  <c r="C77" i="20"/>
  <c r="E77" i="20"/>
  <c r="C69" i="20"/>
  <c r="C38" i="19"/>
  <c r="F38" i="19"/>
  <c r="E38" i="19"/>
  <c r="D38" i="19"/>
  <c r="C30" i="19"/>
  <c r="F108" i="20"/>
  <c r="E108" i="20"/>
  <c r="D108" i="20"/>
  <c r="C108" i="20"/>
  <c r="F100" i="20"/>
  <c r="E100" i="20"/>
  <c r="D100" i="20"/>
  <c r="C100" i="20"/>
  <c r="F92" i="20"/>
  <c r="E92" i="20"/>
  <c r="D92" i="20"/>
  <c r="C92" i="20"/>
  <c r="F84" i="20"/>
  <c r="E84" i="20"/>
  <c r="D84" i="20"/>
  <c r="C84" i="20"/>
  <c r="C76" i="20"/>
  <c r="F42" i="19"/>
  <c r="C42" i="19"/>
  <c r="E42" i="19"/>
  <c r="D42" i="19"/>
  <c r="F80" i="20"/>
  <c r="E80" i="20"/>
  <c r="D80" i="20"/>
  <c r="C80" i="20"/>
  <c r="C57" i="19"/>
  <c r="E57" i="19"/>
  <c r="D57" i="19"/>
  <c r="F57" i="19"/>
  <c r="C49" i="19"/>
  <c r="E49" i="19"/>
  <c r="D49" i="19"/>
  <c r="F49" i="19"/>
  <c r="C25" i="19"/>
  <c r="F95" i="20"/>
  <c r="D95" i="20"/>
  <c r="C95" i="20"/>
  <c r="E95" i="20"/>
  <c r="C71" i="20"/>
  <c r="C64" i="19"/>
  <c r="F64" i="19"/>
  <c r="E64" i="19"/>
  <c r="D64" i="19"/>
  <c r="F40" i="19"/>
  <c r="E40" i="19"/>
  <c r="D40" i="19"/>
  <c r="C40" i="19"/>
  <c r="C24" i="19"/>
  <c r="F78" i="20"/>
  <c r="E78" i="20"/>
  <c r="D78" i="20"/>
  <c r="C78" i="20"/>
  <c r="F62" i="19"/>
  <c r="E62" i="19"/>
  <c r="D62" i="19"/>
  <c r="C62" i="19"/>
  <c r="C61" i="19"/>
  <c r="E61" i="19"/>
  <c r="D61" i="19"/>
  <c r="F61" i="19"/>
  <c r="C53" i="19"/>
  <c r="E53" i="19"/>
  <c r="D53" i="19"/>
  <c r="F53" i="19"/>
  <c r="C45" i="19"/>
  <c r="E45" i="19"/>
  <c r="D45" i="19"/>
  <c r="F45" i="19"/>
  <c r="C37" i="19"/>
  <c r="E37" i="19"/>
  <c r="D37" i="19"/>
  <c r="F37" i="19"/>
  <c r="C29" i="19"/>
  <c r="F107" i="20"/>
  <c r="D107" i="20"/>
  <c r="C107" i="20"/>
  <c r="E107" i="20"/>
  <c r="F99" i="20"/>
  <c r="D99" i="20"/>
  <c r="C99" i="20"/>
  <c r="E99" i="20"/>
  <c r="F91" i="20"/>
  <c r="D91" i="20"/>
  <c r="C91" i="20"/>
  <c r="E91" i="20"/>
  <c r="F83" i="20"/>
  <c r="D83" i="20"/>
  <c r="C83" i="20"/>
  <c r="E83" i="20"/>
  <c r="C75" i="20"/>
  <c r="C23" i="19"/>
  <c r="F58" i="19"/>
  <c r="E58" i="19"/>
  <c r="C58" i="19"/>
  <c r="D58" i="19"/>
  <c r="C26" i="19"/>
  <c r="C65" i="19"/>
  <c r="E65" i="19"/>
  <c r="D65" i="19"/>
  <c r="F65" i="19"/>
  <c r="C33" i="19"/>
  <c r="E33" i="19"/>
  <c r="D33" i="19"/>
  <c r="F33" i="19"/>
  <c r="F87" i="20"/>
  <c r="D87" i="20"/>
  <c r="C87" i="20"/>
  <c r="E87" i="20"/>
  <c r="F48" i="19"/>
  <c r="E48" i="19"/>
  <c r="D48" i="19"/>
  <c r="C48" i="19"/>
  <c r="F32" i="19"/>
  <c r="E32" i="19"/>
  <c r="C32" i="19"/>
  <c r="D32" i="19"/>
  <c r="F102" i="20"/>
  <c r="E102" i="20"/>
  <c r="D102" i="20"/>
  <c r="C102" i="20"/>
  <c r="F94" i="20"/>
  <c r="E94" i="20"/>
  <c r="D94" i="20"/>
  <c r="C94" i="20"/>
  <c r="C46" i="19"/>
  <c r="F46" i="19"/>
  <c r="E46" i="19"/>
  <c r="D46" i="19"/>
  <c r="F60" i="19"/>
  <c r="C60" i="19"/>
  <c r="E60" i="19"/>
  <c r="D60" i="19"/>
  <c r="C52" i="19"/>
  <c r="F52" i="19"/>
  <c r="E52" i="19"/>
  <c r="D52" i="19"/>
  <c r="F44" i="19"/>
  <c r="E44" i="19"/>
  <c r="C44" i="19"/>
  <c r="D44" i="19"/>
  <c r="F36" i="19"/>
  <c r="C36" i="19"/>
  <c r="E36" i="19"/>
  <c r="D36" i="19"/>
  <c r="C28" i="19"/>
  <c r="F106" i="20"/>
  <c r="E106" i="20"/>
  <c r="D106" i="20"/>
  <c r="C106" i="20"/>
  <c r="F98" i="20"/>
  <c r="E98" i="20"/>
  <c r="D98" i="20"/>
  <c r="C98" i="20"/>
  <c r="F90" i="20"/>
  <c r="E90" i="20"/>
  <c r="D90" i="20"/>
  <c r="C90" i="20"/>
  <c r="F82" i="20"/>
  <c r="E82" i="20"/>
  <c r="D82" i="20"/>
  <c r="C82" i="20"/>
  <c r="C74" i="20"/>
  <c r="F34" i="19"/>
  <c r="E34" i="19"/>
  <c r="D34" i="19"/>
  <c r="C34" i="19"/>
  <c r="F104" i="20"/>
  <c r="E104" i="20"/>
  <c r="D104" i="20"/>
  <c r="C104" i="20"/>
  <c r="F88" i="20"/>
  <c r="E88" i="20"/>
  <c r="D88" i="20"/>
  <c r="C88" i="20"/>
  <c r="C68" i="20"/>
  <c r="F79" i="20"/>
  <c r="D79" i="20"/>
  <c r="C79" i="20"/>
  <c r="E79" i="20"/>
  <c r="F110" i="20"/>
  <c r="D110" i="20"/>
  <c r="C110" i="20"/>
  <c r="C70" i="20"/>
  <c r="F54" i="19"/>
  <c r="E54" i="19"/>
  <c r="D54" i="19"/>
  <c r="C54" i="19"/>
  <c r="C59" i="19"/>
  <c r="E59" i="19"/>
  <c r="D59" i="19"/>
  <c r="F59" i="19"/>
  <c r="C51" i="19"/>
  <c r="E51" i="19"/>
  <c r="D51" i="19"/>
  <c r="F51" i="19"/>
  <c r="C43" i="19"/>
  <c r="E43" i="19"/>
  <c r="D43" i="19"/>
  <c r="F43" i="19"/>
  <c r="C35" i="19"/>
  <c r="E35" i="19"/>
  <c r="D35" i="19"/>
  <c r="F35" i="19"/>
  <c r="C27" i="19"/>
  <c r="F105" i="20"/>
  <c r="D105" i="20"/>
  <c r="C105" i="20"/>
  <c r="E105" i="20"/>
  <c r="F97" i="20"/>
  <c r="D97" i="20"/>
  <c r="C97" i="20"/>
  <c r="E97" i="20"/>
  <c r="F89" i="20"/>
  <c r="D89" i="20"/>
  <c r="C89" i="20"/>
  <c r="E89" i="20"/>
  <c r="F81" i="20"/>
  <c r="D81" i="20"/>
  <c r="C81" i="20"/>
  <c r="E81" i="20"/>
  <c r="C73" i="20"/>
  <c r="C72" i="20"/>
  <c r="JD12" i="9"/>
  <c r="FF12" i="9"/>
  <c r="HN32" i="9"/>
  <c r="DP19" i="9"/>
  <c r="ET27" i="9"/>
  <c r="HH9" i="9"/>
  <c r="IF21" i="9"/>
  <c r="IF13" i="9"/>
  <c r="BZ29" i="9"/>
  <c r="FL29" i="9"/>
  <c r="DJ28" i="9"/>
  <c r="CL28" i="9"/>
  <c r="HT27" i="9"/>
  <c r="BN9" i="9"/>
  <c r="HH14" i="9"/>
  <c r="IX31" i="9"/>
  <c r="IF31" i="9"/>
  <c r="HH26" i="9"/>
  <c r="FL26" i="9"/>
  <c r="DP26" i="9"/>
  <c r="EZ24" i="9"/>
  <c r="HN23" i="9"/>
  <c r="FR23" i="9"/>
  <c r="DV23" i="9"/>
  <c r="DD25" i="9"/>
  <c r="FR24" i="9"/>
  <c r="FX21" i="9"/>
  <c r="CL26" i="9"/>
  <c r="BT28" i="9"/>
  <c r="FL24" i="9"/>
  <c r="EN24" i="9"/>
  <c r="DP24" i="9"/>
  <c r="CR24" i="9"/>
  <c r="HZ23" i="9"/>
  <c r="GD23" i="9"/>
  <c r="FF23" i="9"/>
  <c r="EH23" i="9"/>
  <c r="HT18" i="9"/>
  <c r="BT32" i="9"/>
  <c r="BT24" i="9"/>
  <c r="BT16" i="9"/>
  <c r="IX33" i="9"/>
  <c r="IX25" i="9"/>
  <c r="IR27" i="9"/>
  <c r="IR20" i="9"/>
  <c r="FR32" i="9"/>
  <c r="HT29" i="9"/>
  <c r="CF29" i="9"/>
  <c r="ET28" i="9"/>
  <c r="GD21" i="9"/>
  <c r="EH20" i="9"/>
  <c r="JD31" i="9"/>
  <c r="JD23" i="9"/>
  <c r="IL27" i="9"/>
  <c r="HH32" i="9"/>
  <c r="BT31" i="9"/>
  <c r="IR32" i="9"/>
  <c r="IF25" i="9"/>
  <c r="IF17" i="9"/>
  <c r="EN28" i="9"/>
  <c r="GP25" i="9"/>
  <c r="ET25" i="9"/>
  <c r="DV25" i="9"/>
  <c r="FL23" i="9"/>
  <c r="DJ22" i="9"/>
  <c r="CX20" i="9"/>
  <c r="R29" i="9"/>
  <c r="R21" i="9"/>
  <c r="R13" i="9"/>
  <c r="IX28" i="9"/>
  <c r="IR30" i="9"/>
  <c r="IR14" i="9"/>
  <c r="GD33" i="9"/>
  <c r="EH33" i="9"/>
  <c r="CL33" i="9"/>
  <c r="FX32" i="9"/>
  <c r="CF32" i="9"/>
  <c r="GP31" i="9"/>
  <c r="CX31" i="9"/>
  <c r="HH30" i="9"/>
  <c r="GD29" i="9"/>
  <c r="EH29" i="9"/>
  <c r="CL29" i="9"/>
  <c r="CL23" i="9"/>
  <c r="HZ19" i="9"/>
  <c r="FF19" i="9"/>
  <c r="CL18" i="9"/>
  <c r="FR16" i="9"/>
  <c r="ET16" i="9"/>
  <c r="FF14" i="9"/>
  <c r="DJ14" i="9"/>
  <c r="HH11" i="9"/>
  <c r="DP11" i="9"/>
  <c r="GD10" i="9"/>
  <c r="FF10" i="9"/>
  <c r="HB9" i="9"/>
  <c r="GV33" i="9"/>
  <c r="EZ33" i="9"/>
  <c r="DD33" i="9"/>
  <c r="GV28" i="9"/>
  <c r="HH21" i="9"/>
  <c r="R28" i="9"/>
  <c r="R20" i="9"/>
  <c r="DJ9" i="9"/>
  <c r="JD28" i="9"/>
  <c r="JD21" i="9"/>
  <c r="IX23" i="9"/>
  <c r="IX16" i="9"/>
  <c r="IF32" i="9"/>
  <c r="IF24" i="9"/>
  <c r="DP32" i="9"/>
  <c r="FR29" i="9"/>
  <c r="DV29" i="9"/>
  <c r="CF19" i="9"/>
  <c r="R26" i="9"/>
  <c r="R18" i="9"/>
  <c r="R10" i="9"/>
  <c r="DP9" i="9"/>
  <c r="JD20" i="9"/>
  <c r="IX15" i="9"/>
  <c r="IR19" i="9"/>
  <c r="IR12" i="9"/>
  <c r="IL22" i="9"/>
  <c r="CL32" i="9"/>
  <c r="HT31" i="9"/>
  <c r="EZ31" i="9"/>
  <c r="EB31" i="9"/>
  <c r="DD31" i="9"/>
  <c r="CF31" i="9"/>
  <c r="HN30" i="9"/>
  <c r="FR30" i="9"/>
  <c r="ET30" i="9"/>
  <c r="DV30" i="9"/>
  <c r="DP28" i="9"/>
  <c r="CR28" i="9"/>
  <c r="HZ27" i="9"/>
  <c r="HB27" i="9"/>
  <c r="FF27" i="9"/>
  <c r="EH27" i="9"/>
  <c r="DJ27" i="9"/>
  <c r="CL27" i="9"/>
  <c r="HT26" i="9"/>
  <c r="GV26" i="9"/>
  <c r="FX26" i="9"/>
  <c r="EZ26" i="9"/>
  <c r="EB26" i="9"/>
  <c r="DD26" i="9"/>
  <c r="HB22" i="9"/>
  <c r="FF22" i="9"/>
  <c r="EH22" i="9"/>
  <c r="HT21" i="9"/>
  <c r="HT20" i="9"/>
  <c r="GV20" i="9"/>
  <c r="EB20" i="9"/>
  <c r="DD20" i="9"/>
  <c r="EZ19" i="9"/>
  <c r="GP18" i="9"/>
  <c r="FR18" i="9"/>
  <c r="ET18" i="9"/>
  <c r="CX18" i="9"/>
  <c r="FF16" i="9"/>
  <c r="FR14" i="9"/>
  <c r="CX14" i="9"/>
  <c r="BZ14" i="9"/>
  <c r="EH12" i="9"/>
  <c r="DD11" i="9"/>
  <c r="GP10" i="9"/>
  <c r="CX10" i="9"/>
  <c r="IF9" i="9"/>
  <c r="JD9" i="9"/>
  <c r="IL14" i="9"/>
  <c r="EZ22" i="9"/>
  <c r="EB22" i="9"/>
  <c r="HN21" i="9"/>
  <c r="CF21" i="9"/>
  <c r="GP20" i="9"/>
  <c r="GJ14" i="9"/>
  <c r="CR14" i="9"/>
  <c r="HB13" i="9"/>
  <c r="DJ13" i="9"/>
  <c r="CL13" i="9"/>
  <c r="FX12" i="9"/>
  <c r="GP11" i="9"/>
  <c r="ET11" i="9"/>
  <c r="DV11" i="9"/>
  <c r="CX11" i="9"/>
  <c r="BZ9" i="9"/>
  <c r="CX9" i="9"/>
  <c r="FR9" i="9"/>
  <c r="GP9" i="9"/>
  <c r="BT20" i="9"/>
  <c r="BT12" i="9"/>
  <c r="IR24" i="9"/>
  <c r="IF28" i="9"/>
  <c r="GV27" i="9"/>
  <c r="DV26" i="9"/>
  <c r="DP25" i="9"/>
  <c r="HZ24" i="9"/>
  <c r="BZ20" i="9"/>
  <c r="GJ19" i="9"/>
  <c r="DD9" i="9"/>
  <c r="BT27" i="9"/>
  <c r="BT19" i="9"/>
  <c r="BT11" i="9"/>
  <c r="JD16" i="9"/>
  <c r="IX19" i="9"/>
  <c r="IR23" i="9"/>
  <c r="IR15" i="9"/>
  <c r="IL26" i="9"/>
  <c r="IL18" i="9"/>
  <c r="IF27" i="9"/>
  <c r="IF19" i="9"/>
  <c r="GP33" i="9"/>
  <c r="FR33" i="9"/>
  <c r="DV33" i="9"/>
  <c r="CX33" i="9"/>
  <c r="BZ33" i="9"/>
  <c r="FX29" i="9"/>
  <c r="EZ29" i="9"/>
  <c r="DD29" i="9"/>
  <c r="GP27" i="9"/>
  <c r="FR27" i="9"/>
  <c r="HB25" i="9"/>
  <c r="EH24" i="9"/>
  <c r="DJ24" i="9"/>
  <c r="CL24" i="9"/>
  <c r="GV23" i="9"/>
  <c r="EZ23" i="9"/>
  <c r="EB23" i="9"/>
  <c r="DD23" i="9"/>
  <c r="BZ22" i="9"/>
  <c r="FX17" i="9"/>
  <c r="EB17" i="9"/>
  <c r="HN16" i="9"/>
  <c r="DV16" i="9"/>
  <c r="BZ16" i="9"/>
  <c r="GJ15" i="9"/>
  <c r="CR15" i="9"/>
  <c r="CF13" i="9"/>
  <c r="GP12" i="9"/>
  <c r="CX12" i="9"/>
  <c r="AD9" i="9"/>
  <c r="BB9" i="9"/>
  <c r="EB9" i="9"/>
  <c r="IF11" i="9"/>
  <c r="GP28" i="9"/>
  <c r="DV21" i="9"/>
  <c r="IL31" i="9"/>
  <c r="FL27" i="9"/>
  <c r="DP27" i="9"/>
  <c r="HZ26" i="9"/>
  <c r="GD26" i="9"/>
  <c r="EH26" i="9"/>
  <c r="GV24" i="9"/>
  <c r="FL22" i="9"/>
  <c r="HZ21" i="9"/>
  <c r="EN21" i="9"/>
  <c r="ET17" i="9"/>
  <c r="HH16" i="9"/>
  <c r="FL16" i="9"/>
  <c r="BH9" i="9"/>
  <c r="GV9" i="9"/>
  <c r="IX27" i="9"/>
  <c r="IX21" i="9"/>
  <c r="IR33" i="9"/>
  <c r="IR22" i="9"/>
  <c r="IR16" i="9"/>
  <c r="IL23" i="9"/>
  <c r="IL16" i="9"/>
  <c r="IF26" i="9"/>
  <c r="HN33" i="9"/>
  <c r="EB32" i="9"/>
  <c r="CX30" i="9"/>
  <c r="HH29" i="9"/>
  <c r="CR29" i="9"/>
  <c r="CX28" i="9"/>
  <c r="HH27" i="9"/>
  <c r="BZ27" i="9"/>
  <c r="BZ26" i="9"/>
  <c r="FL25" i="9"/>
  <c r="CX25" i="9"/>
  <c r="BZ25" i="9"/>
  <c r="HH24" i="9"/>
  <c r="DV24" i="9"/>
  <c r="BZ24" i="9"/>
  <c r="GJ23" i="9"/>
  <c r="CR23" i="9"/>
  <c r="BZ23" i="9"/>
  <c r="GJ22" i="9"/>
  <c r="DP22" i="9"/>
  <c r="EB21" i="9"/>
  <c r="DJ21" i="9"/>
  <c r="HN19" i="9"/>
  <c r="FR19" i="9"/>
  <c r="DJ19" i="9"/>
  <c r="FX18" i="9"/>
  <c r="EZ18" i="9"/>
  <c r="EB18" i="9"/>
  <c r="DD18" i="9"/>
  <c r="CF18" i="9"/>
  <c r="CF17" i="9"/>
  <c r="GJ13" i="9"/>
  <c r="EN13" i="9"/>
  <c r="HZ12" i="9"/>
  <c r="CR12" i="9"/>
  <c r="HZ11" i="9"/>
  <c r="GD11" i="9"/>
  <c r="DJ11" i="9"/>
  <c r="CL11" i="9"/>
  <c r="AD26" i="9"/>
  <c r="JD19" i="9"/>
  <c r="IL33" i="9"/>
  <c r="FR31" i="9"/>
  <c r="GJ30" i="9"/>
  <c r="EN30" i="9"/>
  <c r="CR30" i="9"/>
  <c r="GJ28" i="9"/>
  <c r="DD21" i="9"/>
  <c r="HN20" i="9"/>
  <c r="FR20" i="9"/>
  <c r="ET20" i="9"/>
  <c r="CX16" i="9"/>
  <c r="EN15" i="9"/>
  <c r="HB14" i="9"/>
  <c r="GD14" i="9"/>
  <c r="DJ12" i="9"/>
  <c r="GV11" i="9"/>
  <c r="FX11" i="9"/>
  <c r="AP9" i="9"/>
  <c r="FF9" i="9"/>
  <c r="GD9" i="9"/>
  <c r="HT9" i="9"/>
  <c r="JD24" i="9"/>
  <c r="IR26" i="9"/>
  <c r="IL32" i="9"/>
  <c r="IL20" i="9"/>
  <c r="IF30" i="9"/>
  <c r="GJ33" i="9"/>
  <c r="EN33" i="9"/>
  <c r="DP33" i="9"/>
  <c r="HZ32" i="9"/>
  <c r="GJ32" i="9"/>
  <c r="DV32" i="9"/>
  <c r="BZ32" i="9"/>
  <c r="GJ31" i="9"/>
  <c r="EN31" i="9"/>
  <c r="CR31" i="9"/>
  <c r="HB30" i="9"/>
  <c r="FF30" i="9"/>
  <c r="DJ30" i="9"/>
  <c r="CL30" i="9"/>
  <c r="GV29" i="9"/>
  <c r="HZ28" i="9"/>
  <c r="FF28" i="9"/>
  <c r="GV25" i="9"/>
  <c r="DJ25" i="9"/>
  <c r="GD24" i="9"/>
  <c r="HT22" i="9"/>
  <c r="GV22" i="9"/>
  <c r="CL22" i="9"/>
  <c r="CX21" i="9"/>
  <c r="BZ21" i="9"/>
  <c r="GJ20" i="9"/>
  <c r="FL20" i="9"/>
  <c r="EN20" i="9"/>
  <c r="HH19" i="9"/>
  <c r="BZ19" i="9"/>
  <c r="BZ18" i="9"/>
  <c r="GJ17" i="9"/>
  <c r="FL17" i="9"/>
  <c r="HB16" i="9"/>
  <c r="DP16" i="9"/>
  <c r="CR16" i="9"/>
  <c r="HB15" i="9"/>
  <c r="DJ15" i="9"/>
  <c r="GV14" i="9"/>
  <c r="FX14" i="9"/>
  <c r="HT13" i="9"/>
  <c r="FX13" i="9"/>
  <c r="FR10" i="9"/>
  <c r="CL9" i="9"/>
  <c r="BN18" i="9"/>
  <c r="IR25" i="9"/>
  <c r="IL19" i="9"/>
  <c r="IF22" i="9"/>
  <c r="IX26" i="9"/>
  <c r="X9" i="9"/>
  <c r="EN9" i="9"/>
  <c r="FL9" i="9"/>
  <c r="IX9" i="9"/>
  <c r="IX18" i="9"/>
  <c r="IL30" i="9"/>
  <c r="IL25" i="9"/>
  <c r="IL12" i="9"/>
  <c r="IF14" i="9"/>
  <c r="DJ33" i="9"/>
  <c r="CR32" i="9"/>
  <c r="HZ31" i="9"/>
  <c r="HB31" i="9"/>
  <c r="GD31" i="9"/>
  <c r="EH31" i="9"/>
  <c r="DJ31" i="9"/>
  <c r="CL31" i="9"/>
  <c r="HT30" i="9"/>
  <c r="GV30" i="9"/>
  <c r="FX30" i="9"/>
  <c r="EZ30" i="9"/>
  <c r="EB30" i="9"/>
  <c r="DD30" i="9"/>
  <c r="CF30" i="9"/>
  <c r="HN29" i="9"/>
  <c r="EB29" i="9"/>
  <c r="EZ28" i="9"/>
  <c r="FX27" i="9"/>
  <c r="CF26" i="9"/>
  <c r="EZ25" i="9"/>
  <c r="EB25" i="9"/>
  <c r="FF24" i="9"/>
  <c r="FX23" i="9"/>
  <c r="DD22" i="9"/>
  <c r="CR21" i="9"/>
  <c r="HZ20" i="9"/>
  <c r="HB20" i="9"/>
  <c r="FF20" i="9"/>
  <c r="CR20" i="9"/>
  <c r="HZ18" i="9"/>
  <c r="HH18" i="9"/>
  <c r="DJ17" i="9"/>
  <c r="CL17" i="9"/>
  <c r="HT16" i="9"/>
  <c r="GV16" i="9"/>
  <c r="FX16" i="9"/>
  <c r="EH16" i="9"/>
  <c r="GV15" i="9"/>
  <c r="EZ15" i="9"/>
  <c r="DD15" i="9"/>
  <c r="GP14" i="9"/>
  <c r="EZ14" i="9"/>
  <c r="EB14" i="9"/>
  <c r="FR13" i="9"/>
  <c r="EB13" i="9"/>
  <c r="DD13" i="9"/>
  <c r="HN12" i="9"/>
  <c r="IL11" i="9"/>
  <c r="IF20" i="9"/>
  <c r="EH32" i="9"/>
  <c r="ET29" i="9"/>
  <c r="CF28" i="9"/>
  <c r="HN27" i="9"/>
  <c r="EB27" i="9"/>
  <c r="DD27" i="9"/>
  <c r="CF27" i="9"/>
  <c r="GP26" i="9"/>
  <c r="FR26" i="9"/>
  <c r="ET26" i="9"/>
  <c r="FR25" i="9"/>
  <c r="CF25" i="9"/>
  <c r="HN24" i="9"/>
  <c r="CF24" i="9"/>
  <c r="ET23" i="9"/>
  <c r="ET22" i="9"/>
  <c r="EH21" i="9"/>
  <c r="CL20" i="9"/>
  <c r="FX19" i="9"/>
  <c r="GD18" i="9"/>
  <c r="EH18" i="9"/>
  <c r="DJ18" i="9"/>
  <c r="EZ16" i="9"/>
  <c r="EB16" i="9"/>
  <c r="EN12" i="9"/>
  <c r="FL11" i="9"/>
  <c r="HZ10" i="9"/>
  <c r="EH10" i="9"/>
  <c r="CL10" i="9"/>
  <c r="R12" i="9"/>
  <c r="R27" i="9"/>
  <c r="R19" i="9"/>
  <c r="R11" i="9"/>
  <c r="R33" i="9"/>
  <c r="R25" i="9"/>
  <c r="R17" i="9"/>
  <c r="R32" i="9"/>
  <c r="R24" i="9"/>
  <c r="R16" i="9"/>
  <c r="R30" i="9"/>
  <c r="R22" i="9"/>
  <c r="R14" i="9"/>
  <c r="R31" i="9"/>
  <c r="R23" i="9"/>
  <c r="R15" i="9"/>
  <c r="AD22" i="9"/>
  <c r="AJ30" i="9"/>
  <c r="AV22" i="9"/>
  <c r="BH14" i="9"/>
  <c r="BN22" i="9"/>
  <c r="AP21" i="9"/>
  <c r="BB21" i="9"/>
  <c r="BH13" i="9"/>
  <c r="BN21" i="9"/>
  <c r="IR9" i="9"/>
  <c r="AD28" i="9"/>
  <c r="AD20" i="9"/>
  <c r="AD12" i="9"/>
  <c r="AJ28" i="9"/>
  <c r="AJ20" i="9"/>
  <c r="AJ12" i="9"/>
  <c r="AP28" i="9"/>
  <c r="AP20" i="9"/>
  <c r="AP12" i="9"/>
  <c r="AV28" i="9"/>
  <c r="AV20" i="9"/>
  <c r="AV12" i="9"/>
  <c r="BB28" i="9"/>
  <c r="BB20" i="9"/>
  <c r="BB12" i="9"/>
  <c r="BH28" i="9"/>
  <c r="BH20" i="9"/>
  <c r="BH12" i="9"/>
  <c r="BN28" i="9"/>
  <c r="BN20" i="9"/>
  <c r="BN12" i="9"/>
  <c r="BT30" i="9"/>
  <c r="BT23" i="9"/>
  <c r="BT15" i="9"/>
  <c r="EN23" i="9"/>
  <c r="AD14" i="9"/>
  <c r="AJ22" i="9"/>
  <c r="AP30" i="9"/>
  <c r="BB14" i="9"/>
  <c r="BH30" i="9"/>
  <c r="BN14" i="9"/>
  <c r="FX9" i="9"/>
  <c r="AD21" i="9"/>
  <c r="AJ29" i="9"/>
  <c r="AV29" i="9"/>
  <c r="BB13" i="9"/>
  <c r="BH21" i="9"/>
  <c r="BN29" i="9"/>
  <c r="BN13" i="9"/>
  <c r="AD27" i="9"/>
  <c r="AD19" i="9"/>
  <c r="AD11" i="9"/>
  <c r="AJ27" i="9"/>
  <c r="AJ19" i="9"/>
  <c r="AJ11" i="9"/>
  <c r="AP27" i="9"/>
  <c r="AP19" i="9"/>
  <c r="AP11" i="9"/>
  <c r="AV27" i="9"/>
  <c r="AV19" i="9"/>
  <c r="AV11" i="9"/>
  <c r="BB27" i="9"/>
  <c r="BB19" i="9"/>
  <c r="BB11" i="9"/>
  <c r="BH27" i="9"/>
  <c r="BH19" i="9"/>
  <c r="BH11" i="9"/>
  <c r="BN27" i="9"/>
  <c r="BN19" i="9"/>
  <c r="BN11" i="9"/>
  <c r="BT22" i="9"/>
  <c r="JD26" i="9"/>
  <c r="ET33" i="9"/>
  <c r="AD30" i="9"/>
  <c r="AP14" i="9"/>
  <c r="AV14" i="9"/>
  <c r="BB30" i="9"/>
  <c r="CR9" i="9"/>
  <c r="AJ13" i="9"/>
  <c r="AV21" i="9"/>
  <c r="BB29" i="9"/>
  <c r="AJ26" i="9"/>
  <c r="AP26" i="9"/>
  <c r="AV26" i="9"/>
  <c r="BB18" i="9"/>
  <c r="BH18" i="9"/>
  <c r="BN26" i="9"/>
  <c r="F38" i="9"/>
  <c r="E23" i="19" s="1"/>
  <c r="F39" i="9"/>
  <c r="E69" i="20" s="1"/>
  <c r="AJ9" i="9"/>
  <c r="CF9" i="9"/>
  <c r="DV9" i="9"/>
  <c r="ET9" i="9"/>
  <c r="GJ9" i="9"/>
  <c r="HZ9" i="9"/>
  <c r="AD33" i="9"/>
  <c r="AD25" i="9"/>
  <c r="AD17" i="9"/>
  <c r="AJ33" i="9"/>
  <c r="AJ25" i="9"/>
  <c r="AJ17" i="9"/>
  <c r="AP33" i="9"/>
  <c r="AP25" i="9"/>
  <c r="AP17" i="9"/>
  <c r="AV33" i="9"/>
  <c r="AV25" i="9"/>
  <c r="AV17" i="9"/>
  <c r="BB33" i="9"/>
  <c r="BB25" i="9"/>
  <c r="BB17" i="9"/>
  <c r="BH33" i="9"/>
  <c r="BH25" i="9"/>
  <c r="BH17" i="9"/>
  <c r="BN33" i="9"/>
  <c r="BN25" i="9"/>
  <c r="BN17" i="9"/>
  <c r="IF23" i="9"/>
  <c r="AV30" i="9"/>
  <c r="BN30" i="9"/>
  <c r="IL9" i="9"/>
  <c r="AD29" i="9"/>
  <c r="AJ21" i="9"/>
  <c r="AP13" i="9"/>
  <c r="AV13" i="9"/>
  <c r="BH29" i="9"/>
  <c r="E38" i="9"/>
  <c r="D23" i="19" s="1"/>
  <c r="AD18" i="9"/>
  <c r="AJ18" i="9"/>
  <c r="AP18" i="9"/>
  <c r="AV18" i="9"/>
  <c r="BB26" i="9"/>
  <c r="BH26" i="9"/>
  <c r="BN10" i="9"/>
  <c r="BT13" i="9"/>
  <c r="EZ9" i="9"/>
  <c r="AD32" i="9"/>
  <c r="AD24" i="9"/>
  <c r="AD16" i="9"/>
  <c r="AJ32" i="9"/>
  <c r="AJ24" i="9"/>
  <c r="AJ16" i="9"/>
  <c r="AP32" i="9"/>
  <c r="AP24" i="9"/>
  <c r="AP16" i="9"/>
  <c r="AV32" i="9"/>
  <c r="AV24" i="9"/>
  <c r="AV16" i="9"/>
  <c r="BB32" i="9"/>
  <c r="BB24" i="9"/>
  <c r="BB16" i="9"/>
  <c r="BH32" i="9"/>
  <c r="BH24" i="9"/>
  <c r="BH16" i="9"/>
  <c r="BN32" i="9"/>
  <c r="BN24" i="9"/>
  <c r="BN16" i="9"/>
  <c r="BT26" i="9"/>
  <c r="IF15" i="9"/>
  <c r="FL32" i="9"/>
  <c r="HB19" i="9"/>
  <c r="ET12" i="9"/>
  <c r="AJ14" i="9"/>
  <c r="AP22" i="9"/>
  <c r="BB22" i="9"/>
  <c r="BH22" i="9"/>
  <c r="AV9" i="9"/>
  <c r="EH9" i="9"/>
  <c r="HN9" i="9"/>
  <c r="AD13" i="9"/>
  <c r="AP29" i="9"/>
  <c r="E39" i="9"/>
  <c r="D69" i="20" s="1"/>
  <c r="AD31" i="9"/>
  <c r="AD23" i="9"/>
  <c r="AD15" i="9"/>
  <c r="AJ31" i="9"/>
  <c r="AJ23" i="9"/>
  <c r="AJ15" i="9"/>
  <c r="AP31" i="9"/>
  <c r="AP23" i="9"/>
  <c r="AP15" i="9"/>
  <c r="AV31" i="9"/>
  <c r="AV23" i="9"/>
  <c r="AV15" i="9"/>
  <c r="BB31" i="9"/>
  <c r="BB23" i="9"/>
  <c r="BB15" i="9"/>
  <c r="BH31" i="9"/>
  <c r="BH23" i="9"/>
  <c r="BH15" i="9"/>
  <c r="BN31" i="9"/>
  <c r="BN23" i="9"/>
  <c r="BN15" i="9"/>
  <c r="BT33" i="9"/>
  <c r="BT10" i="9"/>
  <c r="HB32" i="9"/>
  <c r="EB15" i="9"/>
  <c r="JD18" i="9"/>
  <c r="HH33" i="9"/>
  <c r="GP32" i="9"/>
  <c r="EZ32" i="9"/>
  <c r="DJ32" i="9"/>
  <c r="FL31" i="9"/>
  <c r="FX28" i="9"/>
  <c r="EH28" i="9"/>
  <c r="EZ27" i="9"/>
  <c r="HB26" i="9"/>
  <c r="DV22" i="9"/>
  <c r="CF22" i="9"/>
  <c r="HB21" i="9"/>
  <c r="FL21" i="9"/>
  <c r="FX20" i="9"/>
  <c r="EZ20" i="9"/>
  <c r="DJ20" i="9"/>
  <c r="GP19" i="9"/>
  <c r="EB19" i="9"/>
  <c r="CL19" i="9"/>
  <c r="HT17" i="9"/>
  <c r="GV17" i="9"/>
  <c r="EN16" i="9"/>
  <c r="HN15" i="9"/>
  <c r="EH15" i="9"/>
  <c r="DP15" i="9"/>
  <c r="DD14" i="9"/>
  <c r="CL14" i="9"/>
  <c r="GD13" i="9"/>
  <c r="DV13" i="9"/>
  <c r="CX13" i="9"/>
  <c r="EZ12" i="9"/>
  <c r="HB11" i="9"/>
  <c r="CF11" i="9"/>
  <c r="BT21" i="9"/>
  <c r="JD17" i="9"/>
  <c r="IR13" i="9"/>
  <c r="IF33" i="9"/>
  <c r="CR33" i="9"/>
  <c r="DP30" i="9"/>
  <c r="BZ30" i="9"/>
  <c r="GP29" i="9"/>
  <c r="FF29" i="9"/>
  <c r="DP29" i="9"/>
  <c r="HH28" i="9"/>
  <c r="EB28" i="9"/>
  <c r="DD28" i="9"/>
  <c r="GJ27" i="9"/>
  <c r="DV27" i="9"/>
  <c r="EN26" i="9"/>
  <c r="CX26" i="9"/>
  <c r="HN25" i="9"/>
  <c r="GD25" i="9"/>
  <c r="EN25" i="9"/>
  <c r="GP24" i="9"/>
  <c r="EB24" i="9"/>
  <c r="GD22" i="9"/>
  <c r="GP17" i="9"/>
  <c r="DD17" i="9"/>
  <c r="CF14" i="9"/>
  <c r="BZ11" i="9"/>
  <c r="IX30" i="9"/>
  <c r="IX14" i="9"/>
  <c r="HB33" i="9"/>
  <c r="HT32" i="9"/>
  <c r="ET32" i="9"/>
  <c r="DD32" i="9"/>
  <c r="GV31" i="9"/>
  <c r="FF31" i="9"/>
  <c r="DV31" i="9"/>
  <c r="HB23" i="9"/>
  <c r="GV21" i="9"/>
  <c r="FF21" i="9"/>
  <c r="DP21" i="9"/>
  <c r="HH20" i="9"/>
  <c r="GV18" i="9"/>
  <c r="FL18" i="9"/>
  <c r="DV18" i="9"/>
  <c r="FR15" i="9"/>
  <c r="HZ14" i="9"/>
  <c r="FL14" i="9"/>
  <c r="ET14" i="9"/>
  <c r="DV14" i="9"/>
  <c r="GV13" i="9"/>
  <c r="FF13" i="9"/>
  <c r="HH12" i="9"/>
  <c r="FR12" i="9"/>
  <c r="EB12" i="9"/>
  <c r="DD12" i="9"/>
  <c r="CL12" i="9"/>
  <c r="HT11" i="9"/>
  <c r="EN11" i="9"/>
  <c r="BT25" i="9"/>
  <c r="BT14" i="9"/>
  <c r="IX29" i="9"/>
  <c r="IX13" i="9"/>
  <c r="IR21" i="9"/>
  <c r="HZ33" i="9"/>
  <c r="FL33" i="9"/>
  <c r="GD32" i="9"/>
  <c r="EN32" i="9"/>
  <c r="CX32" i="9"/>
  <c r="HZ29" i="9"/>
  <c r="GJ29" i="9"/>
  <c r="DJ29" i="9"/>
  <c r="HB28" i="9"/>
  <c r="FL28" i="9"/>
  <c r="GD27" i="9"/>
  <c r="EN27" i="9"/>
  <c r="CR26" i="9"/>
  <c r="HH25" i="9"/>
  <c r="EH25" i="9"/>
  <c r="CR25" i="9"/>
  <c r="GJ24" i="9"/>
  <c r="ET24" i="9"/>
  <c r="CX23" i="9"/>
  <c r="HN22" i="9"/>
  <c r="FX22" i="9"/>
  <c r="EN22" i="9"/>
  <c r="CX22" i="9"/>
  <c r="GP21" i="9"/>
  <c r="CL21" i="9"/>
  <c r="HT19" i="9"/>
  <c r="GD19" i="9"/>
  <c r="ET19" i="9"/>
  <c r="DD19" i="9"/>
  <c r="DP18" i="9"/>
  <c r="CR18" i="9"/>
  <c r="HH17" i="9"/>
  <c r="CX17" i="9"/>
  <c r="HZ15" i="9"/>
  <c r="HH15" i="9"/>
  <c r="ET15" i="9"/>
  <c r="CL15" i="9"/>
  <c r="HT14" i="9"/>
  <c r="EN14" i="9"/>
  <c r="DP14" i="9"/>
  <c r="HN13" i="9"/>
  <c r="GP13" i="9"/>
  <c r="EH13" i="9"/>
  <c r="GJ12" i="9"/>
  <c r="FL12" i="9"/>
  <c r="CF12" i="9"/>
  <c r="HN11" i="9"/>
  <c r="FF11" i="9"/>
  <c r="EH11" i="9"/>
  <c r="BT18" i="9"/>
  <c r="IF29" i="9"/>
  <c r="FF33" i="9"/>
  <c r="HN31" i="9"/>
  <c r="FX31" i="9"/>
  <c r="BZ31" i="9"/>
  <c r="GP30" i="9"/>
  <c r="CX27" i="9"/>
  <c r="HN26" i="9"/>
  <c r="CL25" i="9"/>
  <c r="DD24" i="9"/>
  <c r="HT23" i="9"/>
  <c r="HH22" i="9"/>
  <c r="FR22" i="9"/>
  <c r="CR22" i="9"/>
  <c r="GJ21" i="9"/>
  <c r="ET21" i="9"/>
  <c r="DV20" i="9"/>
  <c r="CX19" i="9"/>
  <c r="HN18" i="9"/>
  <c r="HZ17" i="9"/>
  <c r="HB17" i="9"/>
  <c r="GD17" i="9"/>
  <c r="EN17" i="9"/>
  <c r="GP16" i="9"/>
  <c r="DJ16" i="9"/>
  <c r="CL16" i="9"/>
  <c r="FL15" i="9"/>
  <c r="EZ13" i="9"/>
  <c r="HB12" i="9"/>
  <c r="DV12" i="9"/>
  <c r="BT29" i="9"/>
  <c r="BT17" i="9"/>
  <c r="JD30" i="9"/>
  <c r="JD14" i="9"/>
  <c r="IX22" i="9"/>
  <c r="GV32" i="9"/>
  <c r="FF32" i="9"/>
  <c r="HH31" i="9"/>
  <c r="ET31" i="9"/>
  <c r="FL30" i="9"/>
  <c r="HB29" i="9"/>
  <c r="EN29" i="9"/>
  <c r="CX29" i="9"/>
  <c r="HT28" i="9"/>
  <c r="GD28" i="9"/>
  <c r="CR27" i="9"/>
  <c r="GJ26" i="9"/>
  <c r="HZ25" i="9"/>
  <c r="GP23" i="9"/>
  <c r="DP23" i="9"/>
  <c r="DP20" i="9"/>
  <c r="CF20" i="9"/>
  <c r="GV19" i="9"/>
  <c r="EH19" i="9"/>
  <c r="GJ18" i="9"/>
  <c r="FF17" i="9"/>
  <c r="EH17" i="9"/>
  <c r="HZ16" i="9"/>
  <c r="DD16" i="9"/>
  <c r="CF16" i="9"/>
  <c r="GD15" i="9"/>
  <c r="FF15" i="9"/>
  <c r="CX15" i="9"/>
  <c r="CF15" i="9"/>
  <c r="HN14" i="9"/>
  <c r="EH14" i="9"/>
  <c r="HZ13" i="9"/>
  <c r="HH13" i="9"/>
  <c r="ET13" i="9"/>
  <c r="HT12" i="9"/>
  <c r="GV12" i="9"/>
  <c r="GD12" i="9"/>
  <c r="DP12" i="9"/>
  <c r="BZ12" i="9"/>
  <c r="FR11" i="9"/>
  <c r="EZ11" i="9"/>
  <c r="EB11" i="9"/>
  <c r="BZ10" i="9"/>
  <c r="F48" i="9"/>
  <c r="IR29" i="9"/>
  <c r="IF12" i="9"/>
  <c r="FX24" i="9"/>
  <c r="DJ23" i="9"/>
  <c r="HZ22" i="9"/>
  <c r="GD20" i="9"/>
  <c r="X29" i="9"/>
  <c r="X21" i="9"/>
  <c r="X13" i="9"/>
  <c r="E76" i="9"/>
  <c r="E73" i="9"/>
  <c r="HN10" i="9"/>
  <c r="X28" i="9"/>
  <c r="X20" i="9"/>
  <c r="X12" i="9"/>
  <c r="EB33" i="9"/>
  <c r="HZ30" i="9"/>
  <c r="FR28" i="9"/>
  <c r="DJ26" i="9"/>
  <c r="HH23" i="9"/>
  <c r="CR19" i="9"/>
  <c r="X27" i="9"/>
  <c r="X19" i="9"/>
  <c r="X11" i="9"/>
  <c r="E40" i="9"/>
  <c r="D25" i="19" s="1"/>
  <c r="F40" i="9"/>
  <c r="E25" i="19" s="1"/>
  <c r="X26" i="9"/>
  <c r="X18" i="9"/>
  <c r="X10" i="9"/>
  <c r="E41" i="9"/>
  <c r="D71" i="20" s="1"/>
  <c r="F41" i="9"/>
  <c r="E26" i="19" s="1"/>
  <c r="AD10" i="9"/>
  <c r="E42" i="9"/>
  <c r="D27" i="19" s="1"/>
  <c r="F42" i="9"/>
  <c r="E27" i="19" s="1"/>
  <c r="AJ10" i="9"/>
  <c r="E43" i="9"/>
  <c r="D73" i="20" s="1"/>
  <c r="F43" i="9"/>
  <c r="E73" i="20" s="1"/>
  <c r="AP10" i="9"/>
  <c r="E44" i="9"/>
  <c r="D29" i="19" s="1"/>
  <c r="F44" i="9"/>
  <c r="E29" i="19" s="1"/>
  <c r="AV10" i="9"/>
  <c r="E45" i="9"/>
  <c r="D30" i="19" s="1"/>
  <c r="F45" i="9"/>
  <c r="E30" i="19" s="1"/>
  <c r="BB10" i="9"/>
  <c r="E46" i="9"/>
  <c r="D31" i="19" s="1"/>
  <c r="F46" i="9"/>
  <c r="E31" i="19" s="1"/>
  <c r="BH10" i="9"/>
  <c r="E47" i="9"/>
  <c r="E48" i="9"/>
  <c r="HT33" i="9"/>
  <c r="E52" i="9"/>
  <c r="E57" i="9"/>
  <c r="DV10" i="9"/>
  <c r="X33" i="9"/>
  <c r="X25" i="9"/>
  <c r="X17" i="9"/>
  <c r="F47" i="9"/>
  <c r="IF18" i="9"/>
  <c r="CF33" i="9"/>
  <c r="GD30" i="9"/>
  <c r="DV28" i="9"/>
  <c r="HT25" i="9"/>
  <c r="HB18" i="9"/>
  <c r="X32" i="9"/>
  <c r="X24" i="9"/>
  <c r="X16" i="9"/>
  <c r="F79" i="9"/>
  <c r="E79" i="9"/>
  <c r="F78" i="9"/>
  <c r="E78" i="9"/>
  <c r="F77" i="9"/>
  <c r="E77" i="9"/>
  <c r="F63" i="9"/>
  <c r="X31" i="9"/>
  <c r="X23" i="9"/>
  <c r="X15" i="9"/>
  <c r="FX33" i="9"/>
  <c r="DP31" i="9"/>
  <c r="HN28" i="9"/>
  <c r="FF26" i="9"/>
  <c r="CX24" i="9"/>
  <c r="EN19" i="9"/>
  <c r="BZ13" i="9"/>
  <c r="F49" i="9"/>
  <c r="E68" i="9"/>
  <c r="X30" i="9"/>
  <c r="X22" i="9"/>
  <c r="X14" i="9"/>
  <c r="F76" i="9"/>
  <c r="IF10" i="9"/>
  <c r="EH30" i="9"/>
  <c r="BZ28" i="9"/>
  <c r="FX25" i="9"/>
  <c r="FF18" i="9"/>
  <c r="EZ17" i="9"/>
  <c r="F66" i="9"/>
  <c r="FX10" i="9"/>
  <c r="E74" i="9"/>
  <c r="E71" i="9"/>
  <c r="F64" i="9"/>
  <c r="FL10" i="9"/>
  <c r="F61" i="9"/>
  <c r="E58" i="9"/>
  <c r="E55" i="9"/>
  <c r="GJ16" i="9"/>
  <c r="F70" i="9"/>
  <c r="GV10" i="9"/>
  <c r="F67" i="9"/>
  <c r="E64" i="9"/>
  <c r="E61" i="9"/>
  <c r="F54" i="9"/>
  <c r="DD10" i="9"/>
  <c r="F51" i="9"/>
  <c r="FR17" i="9"/>
  <c r="GJ11" i="9"/>
  <c r="CR11" i="9"/>
  <c r="E70" i="9"/>
  <c r="E67" i="9"/>
  <c r="F60" i="9"/>
  <c r="EN10" i="9"/>
  <c r="E54" i="9"/>
  <c r="E51" i="9"/>
  <c r="J55" i="23"/>
  <c r="F57" i="9"/>
  <c r="F50" i="9"/>
  <c r="CF10" i="9"/>
  <c r="J66" i="23"/>
  <c r="E60" i="9"/>
  <c r="F65" i="9"/>
  <c r="HN17" i="9"/>
  <c r="BZ17" i="9"/>
  <c r="F72" i="9"/>
  <c r="HH10" i="9"/>
  <c r="F69" i="9"/>
  <c r="E66" i="9"/>
  <c r="E63" i="9"/>
  <c r="F56" i="9"/>
  <c r="DP10" i="9"/>
  <c r="F53" i="9"/>
  <c r="E50" i="9"/>
  <c r="F73" i="9"/>
  <c r="F75" i="9"/>
  <c r="E72" i="9"/>
  <c r="E69" i="9"/>
  <c r="F62" i="9"/>
  <c r="EZ10" i="9"/>
  <c r="F59" i="9"/>
  <c r="E56" i="9"/>
  <c r="E53" i="9"/>
  <c r="E75" i="9"/>
  <c r="HB10" i="9"/>
  <c r="F68" i="9"/>
  <c r="GJ10" i="9"/>
  <c r="E62" i="9"/>
  <c r="E59" i="9"/>
  <c r="DJ10" i="9"/>
  <c r="F52" i="9"/>
  <c r="CR10" i="9"/>
  <c r="DV17" i="9"/>
  <c r="F74" i="9"/>
  <c r="HT10" i="9"/>
  <c r="F71" i="9"/>
  <c r="E65" i="9"/>
  <c r="ET10" i="9"/>
  <c r="F58" i="9"/>
  <c r="EB10" i="9"/>
  <c r="F55" i="9"/>
  <c r="E49" i="9"/>
  <c r="C6" i="21"/>
  <c r="C7" i="21"/>
  <c r="C293" i="20"/>
  <c r="C294" i="20"/>
  <c r="C295" i="20"/>
  <c r="C296" i="20"/>
  <c r="C297" i="20"/>
  <c r="C298" i="20"/>
  <c r="C299" i="20"/>
  <c r="C300" i="20"/>
  <c r="C301" i="20"/>
  <c r="C302" i="20"/>
  <c r="C292" i="20"/>
  <c r="B293" i="20"/>
  <c r="B294" i="20"/>
  <c r="B295" i="20"/>
  <c r="B296" i="20"/>
  <c r="B297" i="20"/>
  <c r="B298" i="20"/>
  <c r="B299" i="20"/>
  <c r="B300" i="20"/>
  <c r="B301" i="20"/>
  <c r="B302" i="20"/>
  <c r="B292" i="20"/>
  <c r="B230" i="20"/>
  <c r="B223" i="20"/>
  <c r="B224" i="20"/>
  <c r="B225" i="20"/>
  <c r="B226" i="20"/>
  <c r="B227" i="20"/>
  <c r="B228" i="20"/>
  <c r="B229" i="20"/>
  <c r="B222" i="20"/>
  <c r="C7" i="20"/>
  <c r="C6" i="20"/>
  <c r="E51" i="2" l="1" a="1"/>
  <c r="E51" i="2" s="1"/>
  <c r="J191" i="23" s="1"/>
  <c r="C38" i="20"/>
  <c r="E46" i="2" a="1"/>
  <c r="E46" i="2" s="1"/>
  <c r="J187" i="23" s="1"/>
  <c r="C33" i="20"/>
  <c r="E38" i="2" a="1"/>
  <c r="E38" i="2" s="1"/>
  <c r="J180" i="23" s="1"/>
  <c r="C25" i="20"/>
  <c r="E44" i="2" a="1"/>
  <c r="E44" i="2" s="1"/>
  <c r="J185" i="23" s="1"/>
  <c r="C31" i="20"/>
  <c r="E37" i="2" a="1"/>
  <c r="E37" i="2" s="1"/>
  <c r="J179" i="23" s="1"/>
  <c r="C24" i="20"/>
  <c r="E40" i="2" a="1"/>
  <c r="E40" i="2" s="1"/>
  <c r="J182" i="23" s="1"/>
  <c r="C27" i="20"/>
  <c r="E47" i="2" a="1"/>
  <c r="E47" i="2" s="1"/>
  <c r="J188" i="23" s="1"/>
  <c r="C34" i="20"/>
  <c r="E53" i="2" a="1"/>
  <c r="E53" i="2" s="1"/>
  <c r="J193" i="23" s="1"/>
  <c r="C40" i="20"/>
  <c r="E45" i="2" a="1"/>
  <c r="E45" i="2" s="1"/>
  <c r="J186" i="23" s="1"/>
  <c r="C32" i="20"/>
  <c r="E52" i="2" a="1"/>
  <c r="E52" i="2" s="1"/>
  <c r="J192" i="23" s="1"/>
  <c r="C39" i="20"/>
  <c r="E39" i="2" a="1"/>
  <c r="E39" i="2" s="1"/>
  <c r="J181" i="23" s="1"/>
  <c r="C26" i="20"/>
  <c r="C303" i="20"/>
  <c r="J229" i="23"/>
  <c r="C39" i="2" a="1"/>
  <c r="C39" i="2" s="1"/>
  <c r="J36" i="23"/>
  <c r="C47" i="2" a="1"/>
  <c r="C47" i="2" s="1"/>
  <c r="J43" i="23"/>
  <c r="C52" i="2" a="1"/>
  <c r="C52" i="2" s="1"/>
  <c r="J47" i="23"/>
  <c r="C40" i="2" a="1"/>
  <c r="C40" i="2" s="1"/>
  <c r="J37" i="23"/>
  <c r="C46" i="2" a="1"/>
  <c r="C46" i="2" s="1"/>
  <c r="J42" i="23"/>
  <c r="C53" i="2" a="1"/>
  <c r="C53" i="2" s="1"/>
  <c r="J48" i="23"/>
  <c r="C51" i="2" a="1"/>
  <c r="C51" i="2" s="1"/>
  <c r="J46" i="23"/>
  <c r="C45" i="2" a="1"/>
  <c r="C45" i="2" s="1"/>
  <c r="J41" i="23"/>
  <c r="C37" i="2" a="1"/>
  <c r="C37" i="2" s="1"/>
  <c r="J34" i="23"/>
  <c r="C44" i="2" a="1"/>
  <c r="C44" i="2" s="1"/>
  <c r="J40" i="23"/>
  <c r="C38" i="2" a="1"/>
  <c r="C38" i="2" s="1"/>
  <c r="J35" i="23"/>
  <c r="E75" i="20"/>
  <c r="D34" i="9"/>
  <c r="E34" i="9"/>
  <c r="D28" i="19"/>
  <c r="D24" i="19"/>
  <c r="D72" i="20"/>
  <c r="D70" i="20"/>
  <c r="E28" i="19"/>
  <c r="D76" i="20"/>
  <c r="E72" i="20"/>
  <c r="E70" i="20"/>
  <c r="D75" i="20"/>
  <c r="E24" i="19"/>
  <c r="E76" i="20"/>
  <c r="E71" i="20"/>
  <c r="D68" i="20"/>
  <c r="D74" i="20"/>
  <c r="D26" i="19"/>
  <c r="E68" i="20"/>
  <c r="E74" i="20"/>
  <c r="G78" i="9"/>
  <c r="G69" i="9"/>
  <c r="G77" i="9"/>
  <c r="G39" i="9"/>
  <c r="G68" i="9"/>
  <c r="G59" i="9"/>
  <c r="G53" i="9"/>
  <c r="G67" i="9"/>
  <c r="G42" i="9"/>
  <c r="G66" i="9"/>
  <c r="G76" i="9"/>
  <c r="G60" i="9"/>
  <c r="G54" i="9"/>
  <c r="G61" i="9"/>
  <c r="G79" i="9"/>
  <c r="G51" i="9"/>
  <c r="G48" i="9"/>
  <c r="G47" i="9"/>
  <c r="G46" i="9"/>
  <c r="G65" i="9"/>
  <c r="G44" i="9"/>
  <c r="G75" i="9"/>
  <c r="G41" i="9"/>
  <c r="G55" i="9"/>
  <c r="G72" i="9"/>
  <c r="G43" i="9"/>
  <c r="G38" i="9"/>
  <c r="G64" i="9"/>
  <c r="G45" i="9"/>
  <c r="G56" i="9"/>
  <c r="G63" i="9"/>
  <c r="G70" i="9"/>
  <c r="G50" i="9"/>
  <c r="G49" i="9"/>
  <c r="G62" i="9"/>
  <c r="G73" i="9"/>
  <c r="G74" i="9"/>
  <c r="G71" i="9"/>
  <c r="G57" i="9"/>
  <c r="G40" i="9"/>
  <c r="G58" i="9"/>
  <c r="G52" i="9"/>
  <c r="C7" i="19"/>
  <c r="C6" i="19"/>
  <c r="C23" i="18"/>
  <c r="C16" i="18"/>
  <c r="C17" i="18"/>
  <c r="C18" i="18"/>
  <c r="C19" i="18"/>
  <c r="C20" i="18"/>
  <c r="C15" i="18"/>
  <c r="C12" i="18"/>
  <c r="C9" i="18"/>
  <c r="C8" i="18"/>
  <c r="E66" i="19" l="1"/>
  <c r="E111" i="20"/>
  <c r="D111" i="20"/>
  <c r="D66" i="19"/>
  <c r="F34" i="9"/>
  <c r="C98" i="18"/>
  <c r="C92" i="18"/>
  <c r="F30" i="19"/>
  <c r="F75" i="20"/>
  <c r="F73" i="20"/>
  <c r="F28" i="19"/>
  <c r="C85" i="18"/>
  <c r="F71" i="20"/>
  <c r="F26" i="19"/>
  <c r="F69" i="20"/>
  <c r="F24" i="19"/>
  <c r="F31" i="19"/>
  <c r="F76" i="20"/>
  <c r="F25" i="19"/>
  <c r="F70" i="20"/>
  <c r="F72" i="20"/>
  <c r="F27" i="19"/>
  <c r="F68" i="20"/>
  <c r="F23" i="19"/>
  <c r="F74" i="20"/>
  <c r="F29" i="19"/>
  <c r="C7" i="18"/>
  <c r="B10" i="9"/>
  <c r="B11" i="9"/>
  <c r="B12" i="9"/>
  <c r="B13" i="9"/>
  <c r="B14" i="9"/>
  <c r="B15" i="9"/>
  <c r="B16" i="9"/>
  <c r="B17" i="9"/>
  <c r="B18" i="9"/>
  <c r="B19" i="9"/>
  <c r="B20" i="9"/>
  <c r="B21" i="9"/>
  <c r="B22" i="9"/>
  <c r="B23" i="9"/>
  <c r="B24" i="9"/>
  <c r="B25" i="9"/>
  <c r="B26" i="9"/>
  <c r="B27" i="9"/>
  <c r="B28" i="9"/>
  <c r="B29" i="9"/>
  <c r="B30" i="9"/>
  <c r="B31" i="9"/>
  <c r="B32" i="9"/>
  <c r="B33" i="9"/>
  <c r="B9" i="9"/>
  <c r="J28" i="3"/>
  <c r="J156" i="23" s="1"/>
  <c r="B9" i="12"/>
  <c r="B10" i="12"/>
  <c r="B11" i="12"/>
  <c r="B12" i="12"/>
  <c r="B13" i="12"/>
  <c r="B14" i="12"/>
  <c r="B15" i="12"/>
  <c r="B16" i="12"/>
  <c r="B17" i="12"/>
  <c r="B18" i="12"/>
  <c r="B19" i="12"/>
  <c r="B20" i="12"/>
  <c r="B21" i="12"/>
  <c r="B22" i="12"/>
  <c r="B23" i="12"/>
  <c r="B24" i="12"/>
  <c r="B25" i="12"/>
  <c r="B26" i="12"/>
  <c r="B27" i="12"/>
  <c r="B28" i="12"/>
  <c r="B29" i="12"/>
  <c r="B30" i="12"/>
  <c r="B31" i="12"/>
  <c r="B32" i="12"/>
  <c r="B8" i="12"/>
  <c r="F111" i="20" l="1"/>
  <c r="F66" i="19"/>
  <c r="J199" i="23"/>
  <c r="J152" i="23"/>
  <c r="J151" i="23"/>
  <c r="J150" i="23"/>
  <c r="J153" i="23"/>
  <c r="B99" i="18"/>
  <c r="D53" i="12"/>
  <c r="F51" i="12"/>
  <c r="E53" i="12"/>
  <c r="C286" i="20" s="1"/>
  <c r="G54" i="12"/>
  <c r="D51" i="12"/>
  <c r="G51" i="12"/>
  <c r="F54" i="12"/>
  <c r="E52" i="12"/>
  <c r="C285" i="20" s="1"/>
  <c r="D54" i="12"/>
  <c r="E54" i="12"/>
  <c r="C287" i="20" s="1"/>
  <c r="G52" i="12"/>
  <c r="F53" i="12"/>
  <c r="E51" i="12"/>
  <c r="C284" i="20" s="1"/>
  <c r="F52" i="12"/>
  <c r="G53" i="12"/>
  <c r="D52" i="12"/>
  <c r="D41" i="11"/>
  <c r="D42" i="11"/>
  <c r="D43" i="11"/>
  <c r="D44" i="11"/>
  <c r="D45" i="11"/>
  <c r="D46" i="11"/>
  <c r="D39" i="11"/>
  <c r="D40" i="11"/>
  <c r="C228" i="20"/>
  <c r="C229" i="20"/>
  <c r="C230" i="20"/>
  <c r="C226" i="20"/>
  <c r="C222" i="20"/>
  <c r="C223" i="20"/>
  <c r="C224" i="20"/>
  <c r="C227" i="20"/>
  <c r="C225" i="20"/>
  <c r="F45" i="3"/>
  <c r="F39" i="3"/>
  <c r="F32" i="3"/>
  <c r="C24" i="18"/>
  <c r="J231" i="23" l="1"/>
  <c r="J233" i="23"/>
  <c r="J232" i="23"/>
  <c r="J230" i="23"/>
  <c r="H47" i="12"/>
  <c r="I38" i="12" s="1"/>
  <c r="C278" i="20"/>
  <c r="C280" i="20"/>
  <c r="C279" i="20"/>
  <c r="C281" i="20"/>
  <c r="E55" i="12"/>
  <c r="C288" i="20" s="1"/>
  <c r="D55" i="12"/>
  <c r="F54" i="2"/>
  <c r="F48" i="2"/>
  <c r="D54" i="2"/>
  <c r="C41" i="20" s="1"/>
  <c r="D48" i="2"/>
  <c r="C35" i="20" s="1"/>
  <c r="D39" i="3"/>
  <c r="D32" i="3"/>
  <c r="D45" i="3"/>
  <c r="A10" i="9"/>
  <c r="A11" i="9"/>
  <c r="A12" i="9"/>
  <c r="A13" i="9"/>
  <c r="A14" i="9"/>
  <c r="A15" i="9"/>
  <c r="A16" i="9"/>
  <c r="A17" i="9"/>
  <c r="A18" i="9"/>
  <c r="A19" i="9"/>
  <c r="A20" i="9"/>
  <c r="A21" i="9"/>
  <c r="A22" i="9"/>
  <c r="A23" i="9"/>
  <c r="A24" i="9"/>
  <c r="A25" i="9"/>
  <c r="A26" i="9"/>
  <c r="A27" i="9"/>
  <c r="A28" i="9"/>
  <c r="A29" i="9"/>
  <c r="A30" i="9"/>
  <c r="A31" i="9"/>
  <c r="A32" i="9"/>
  <c r="A33" i="9"/>
  <c r="B9" i="13"/>
  <c r="B10" i="13"/>
  <c r="B11" i="13"/>
  <c r="B12" i="13"/>
  <c r="B13" i="13"/>
  <c r="B14" i="13"/>
  <c r="B15" i="13"/>
  <c r="B16" i="13"/>
  <c r="B17" i="13"/>
  <c r="B18" i="13"/>
  <c r="B19" i="13"/>
  <c r="B20" i="13"/>
  <c r="B21" i="13"/>
  <c r="B22" i="13"/>
  <c r="B23" i="13"/>
  <c r="B24" i="13"/>
  <c r="B25" i="13"/>
  <c r="B26" i="13"/>
  <c r="B27" i="13"/>
  <c r="B28" i="13"/>
  <c r="B29" i="13"/>
  <c r="B30" i="13"/>
  <c r="B31" i="13"/>
  <c r="B32" i="13"/>
  <c r="B8" i="13"/>
  <c r="A9" i="13"/>
  <c r="A10" i="13"/>
  <c r="A11" i="13"/>
  <c r="A12" i="13"/>
  <c r="A13" i="13"/>
  <c r="A14" i="13"/>
  <c r="A15" i="13"/>
  <c r="A16" i="13"/>
  <c r="A17" i="13"/>
  <c r="A18" i="13"/>
  <c r="A19" i="13"/>
  <c r="A20" i="13"/>
  <c r="A21" i="13"/>
  <c r="A22" i="13"/>
  <c r="A23" i="13"/>
  <c r="A24" i="13"/>
  <c r="A25" i="13"/>
  <c r="A26" i="13"/>
  <c r="A27" i="13"/>
  <c r="A28" i="13"/>
  <c r="A29" i="13"/>
  <c r="A30" i="13"/>
  <c r="A31" i="13"/>
  <c r="A32" i="13"/>
  <c r="A8" i="13"/>
  <c r="A9" i="11"/>
  <c r="A10" i="11"/>
  <c r="A11" i="11"/>
  <c r="A12" i="11"/>
  <c r="A13" i="11"/>
  <c r="A14" i="11"/>
  <c r="A15" i="11"/>
  <c r="A16" i="11"/>
  <c r="A17" i="11"/>
  <c r="A18" i="11"/>
  <c r="A19" i="11"/>
  <c r="A20" i="11"/>
  <c r="A21" i="11"/>
  <c r="A22" i="11"/>
  <c r="A23" i="11"/>
  <c r="A24" i="11"/>
  <c r="A25" i="11"/>
  <c r="A26" i="11"/>
  <c r="A27" i="11"/>
  <c r="A28" i="11"/>
  <c r="A29" i="11"/>
  <c r="A30" i="11"/>
  <c r="A31" i="11"/>
  <c r="A32" i="11"/>
  <c r="A8" i="11"/>
  <c r="C9" i="12"/>
  <c r="C10" i="12"/>
  <c r="C11" i="12"/>
  <c r="C12" i="12"/>
  <c r="C13" i="12"/>
  <c r="C14" i="12"/>
  <c r="C15" i="12"/>
  <c r="C16" i="12"/>
  <c r="C17" i="12"/>
  <c r="C18" i="12"/>
  <c r="C19" i="12"/>
  <c r="C20" i="12"/>
  <c r="C21" i="12"/>
  <c r="C22" i="12"/>
  <c r="C23" i="12"/>
  <c r="C24" i="12"/>
  <c r="C25" i="12"/>
  <c r="C26" i="12"/>
  <c r="C27" i="12"/>
  <c r="C28" i="12"/>
  <c r="C29" i="12"/>
  <c r="C30" i="12"/>
  <c r="C31" i="12"/>
  <c r="C32" i="12"/>
  <c r="C8" i="12"/>
  <c r="A9" i="12"/>
  <c r="A10" i="12"/>
  <c r="A11" i="12"/>
  <c r="A12" i="12"/>
  <c r="A13" i="12"/>
  <c r="A14" i="12"/>
  <c r="A15" i="12"/>
  <c r="A16" i="12"/>
  <c r="A17" i="12"/>
  <c r="A18" i="12"/>
  <c r="A19" i="12"/>
  <c r="A20" i="12"/>
  <c r="A21" i="12"/>
  <c r="A22" i="12"/>
  <c r="A23" i="12"/>
  <c r="A24" i="12"/>
  <c r="A25" i="12"/>
  <c r="A26" i="12"/>
  <c r="A27" i="12"/>
  <c r="A28" i="12"/>
  <c r="A29" i="12"/>
  <c r="A30" i="12"/>
  <c r="A31" i="12"/>
  <c r="A32" i="12"/>
  <c r="A8" i="12"/>
  <c r="D58" i="6"/>
  <c r="J234" i="23" l="1"/>
  <c r="C64" i="20"/>
  <c r="J143" i="23"/>
  <c r="I41" i="12"/>
  <c r="I40" i="12"/>
  <c r="I39" i="12"/>
  <c r="I44" i="12"/>
  <c r="I43" i="12"/>
  <c r="I42" i="12"/>
  <c r="I45" i="12"/>
  <c r="I46" i="12"/>
  <c r="G48" i="2"/>
  <c r="J172" i="23" s="1"/>
  <c r="E48" i="2"/>
  <c r="G54" i="2"/>
  <c r="J177" i="23" s="1"/>
  <c r="E54" i="2"/>
  <c r="E41" i="2"/>
  <c r="G41" i="2"/>
  <c r="J166" i="23" s="1"/>
  <c r="C37" i="18"/>
  <c r="C34" i="18"/>
  <c r="C35" i="18"/>
  <c r="C36" i="18"/>
  <c r="C282" i="20"/>
  <c r="C118" i="18"/>
  <c r="C120" i="18"/>
  <c r="C104" i="18"/>
  <c r="C111" i="18"/>
  <c r="C107" i="18"/>
  <c r="C105" i="18"/>
  <c r="C112" i="18"/>
  <c r="C114" i="18"/>
  <c r="C119" i="18"/>
  <c r="C106" i="18"/>
  <c r="C113" i="18"/>
  <c r="D66" i="6"/>
  <c r="C60" i="18"/>
  <c r="C73" i="18"/>
  <c r="C64" i="18"/>
  <c r="C65" i="18"/>
  <c r="C59" i="18"/>
  <c r="C66" i="18"/>
  <c r="C67" i="18"/>
  <c r="C57" i="18"/>
  <c r="C71" i="18"/>
  <c r="C58" i="18"/>
  <c r="C72" i="18"/>
  <c r="C44" i="18"/>
  <c r="C41" i="18"/>
  <c r="C42" i="18"/>
  <c r="C43" i="18"/>
  <c r="C48" i="18"/>
  <c r="C49" i="18"/>
  <c r="C50" i="18"/>
  <c r="B48" i="2"/>
  <c r="B45" i="3"/>
  <c r="B32" i="3"/>
  <c r="J89" i="23" s="1"/>
  <c r="B39" i="3"/>
  <c r="J72" i="23"/>
  <c r="B54" i="2"/>
  <c r="F41" i="2"/>
  <c r="D41" i="2"/>
  <c r="C28" i="20" s="1"/>
  <c r="B41" i="2"/>
  <c r="J38" i="23" s="1"/>
  <c r="C68" i="18" l="1"/>
  <c r="J78" i="23"/>
  <c r="C115" i="18"/>
  <c r="J95" i="23"/>
  <c r="C121" i="18"/>
  <c r="J100" i="23"/>
  <c r="C74" i="18"/>
  <c r="J83" i="23"/>
  <c r="J194" i="23"/>
  <c r="J189" i="23"/>
  <c r="J183" i="23"/>
  <c r="C45" i="18"/>
  <c r="J44" i="23"/>
  <c r="C51" i="18"/>
  <c r="J49" i="23"/>
  <c r="E62" i="6"/>
  <c r="E65" i="6"/>
  <c r="E64" i="6"/>
  <c r="E63" i="6"/>
  <c r="I83" i="9"/>
  <c r="I81" i="9"/>
  <c r="I84" i="9"/>
  <c r="I85" i="9"/>
  <c r="I82" i="9"/>
  <c r="I80" i="9"/>
  <c r="L29" i="4"/>
  <c r="L30" i="4"/>
  <c r="I79" i="9"/>
  <c r="I62" i="9"/>
  <c r="I75" i="9"/>
  <c r="I74" i="9"/>
  <c r="I38" i="9"/>
  <c r="I64" i="9"/>
  <c r="I45" i="9"/>
  <c r="I71" i="9"/>
  <c r="I54" i="9"/>
  <c r="I67" i="9"/>
  <c r="I66" i="9"/>
  <c r="I73" i="9"/>
  <c r="I56" i="9"/>
  <c r="I44" i="9"/>
  <c r="I63" i="9"/>
  <c r="I46" i="9"/>
  <c r="I59" i="9"/>
  <c r="I58" i="9"/>
  <c r="I65" i="9"/>
  <c r="I48" i="9"/>
  <c r="I55" i="9"/>
  <c r="I76" i="9"/>
  <c r="I51" i="9"/>
  <c r="I50" i="9"/>
  <c r="I57" i="9"/>
  <c r="I40" i="9"/>
  <c r="I72" i="9"/>
  <c r="I47" i="9"/>
  <c r="I68" i="9"/>
  <c r="I43" i="9"/>
  <c r="I42" i="9"/>
  <c r="I49" i="9"/>
  <c r="I39" i="9"/>
  <c r="I60" i="9"/>
  <c r="I69" i="9"/>
  <c r="I77" i="9"/>
  <c r="I41" i="9"/>
  <c r="I70" i="9"/>
  <c r="I78" i="9"/>
  <c r="I52" i="9"/>
  <c r="I53" i="9"/>
  <c r="I61" i="9"/>
  <c r="C61" i="18"/>
  <c r="C108" i="18"/>
  <c r="K32" i="3"/>
  <c r="K33" i="3"/>
  <c r="C38" i="18"/>
  <c r="B42" i="20" l="1"/>
  <c r="B52" i="18"/>
  <c r="B122" i="18"/>
  <c r="B75" i="18"/>
  <c r="C290" i="2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<sst xmlns="http://schemas.openxmlformats.org/spreadsheetml/2006/main" count="4656" uniqueCount="3420">
  <si>
    <t>English</t>
  </si>
  <si>
    <t>gllp@who.int</t>
  </si>
  <si>
    <t>1.1.1</t>
  </si>
  <si>
    <t>1.1.2</t>
  </si>
  <si>
    <t>1.1.3</t>
  </si>
  <si>
    <t>1.1.4</t>
  </si>
  <si>
    <t>1.1.5</t>
  </si>
  <si>
    <t>1.1.6</t>
  </si>
  <si>
    <t>1.1.7</t>
  </si>
  <si>
    <t>1.1.8</t>
  </si>
  <si>
    <t>1.1.9</t>
  </si>
  <si>
    <t>1.1.10</t>
  </si>
  <si>
    <t>1.2.1</t>
  </si>
  <si>
    <t>1.2.2</t>
  </si>
  <si>
    <t>1.2.3</t>
  </si>
  <si>
    <t>1.2.4</t>
  </si>
  <si>
    <t>1.2.5</t>
  </si>
  <si>
    <t>1.2.6</t>
  </si>
  <si>
    <t>Breakdown by gender</t>
  </si>
  <si>
    <t>1.2.7</t>
  </si>
  <si>
    <t>1.2.8</t>
  </si>
  <si>
    <t>1.2.9</t>
  </si>
  <si>
    <t>1.2.10</t>
  </si>
  <si>
    <t>1.2.11</t>
  </si>
  <si>
    <t>1.2.12</t>
  </si>
  <si>
    <t>1.2.13</t>
  </si>
  <si>
    <t>1.3.1</t>
  </si>
  <si>
    <t>1.3.2</t>
  </si>
  <si>
    <t>1.3.3</t>
  </si>
  <si>
    <t>2.1.1</t>
  </si>
  <si>
    <t>2.1.2</t>
  </si>
  <si>
    <t>2.1.3</t>
  </si>
  <si>
    <t>2.1.4</t>
  </si>
  <si>
    <t>2.1.5</t>
  </si>
  <si>
    <t>2.2.1</t>
  </si>
  <si>
    <t>2.3.1</t>
  </si>
  <si>
    <t>2.3.2</t>
  </si>
  <si>
    <t>2.4.1</t>
  </si>
  <si>
    <t>2.4.2</t>
  </si>
  <si>
    <t>3.1.1</t>
  </si>
  <si>
    <t>3.1.2</t>
  </si>
  <si>
    <t>3.1.3</t>
  </si>
  <si>
    <t>3.1.4</t>
  </si>
  <si>
    <t>3.1.5</t>
  </si>
  <si>
    <t>3.1.6</t>
  </si>
  <si>
    <t>3.1.7</t>
  </si>
  <si>
    <t>3.1.8</t>
  </si>
  <si>
    <t>3.1.9</t>
  </si>
  <si>
    <t>3.1.10</t>
  </si>
  <si>
    <t>3.1.11</t>
  </si>
  <si>
    <t>Meeting 1 - dd/mm/yyyy</t>
  </si>
  <si>
    <t>Meeting 2 - dd/mm/yyyy</t>
  </si>
  <si>
    <t>Meeting 3 - dd/mm/yyyy</t>
  </si>
  <si>
    <t>Meeting 4 - dd/mm/yyyy</t>
  </si>
  <si>
    <t>Meeting 5 - dd/mm/yyyy</t>
  </si>
  <si>
    <t>Meeting 6 - dd/mm/yyyy</t>
  </si>
  <si>
    <t>Meeting 7 - dd/mm/yyyy</t>
  </si>
  <si>
    <t>Meeting 8 - dd/mm/yyyy</t>
  </si>
  <si>
    <t>Meeting 9 - dd/mm/yyyy</t>
  </si>
  <si>
    <t>Meeting 10 - dd/mm/yyyy</t>
  </si>
  <si>
    <t>Meeting 11 - dd/mm/yyyy</t>
  </si>
  <si>
    <t>Meeting 12 - dd/mm/yyyy</t>
  </si>
  <si>
    <t>Meeting 13 - dd/mm/yyyy</t>
  </si>
  <si>
    <t>Meeting 14 - dd/mm/yyyy</t>
  </si>
  <si>
    <t>Meeting 15 - dd/mm/yyyy</t>
  </si>
  <si>
    <t>Meeting 16 - dd/mm/yyyy</t>
  </si>
  <si>
    <t>Meeting 17 - dd/mm/yyyy</t>
  </si>
  <si>
    <t>Meeting 18 - dd/mm/yyyy</t>
  </si>
  <si>
    <t>Meeting 19 - dd/mm/yyyy</t>
  </si>
  <si>
    <t>Meeting 20 - dd/mm/yyyy</t>
  </si>
  <si>
    <t>First name</t>
  </si>
  <si>
    <t>Last name</t>
  </si>
  <si>
    <t>Role</t>
  </si>
  <si>
    <t>Gender</t>
  </si>
  <si>
    <t>Position</t>
  </si>
  <si>
    <t>Organization</t>
  </si>
  <si>
    <t>Country</t>
  </si>
  <si>
    <t>Email</t>
  </si>
  <si>
    <t>Phone number</t>
  </si>
  <si>
    <t>Number of full time equivalents (FTEs)  (1 FTE is comparable to a full-time worker)</t>
  </si>
  <si>
    <t>Year of birth</t>
  </si>
  <si>
    <t>Type of expert (national/local, international/external)</t>
  </si>
  <si>
    <t>One Health Sector</t>
  </si>
  <si>
    <t>Business Sector (public vs. private vs. PPP)</t>
  </si>
  <si>
    <t>Graduate of  a GLLP programme - Yes/No</t>
  </si>
  <si>
    <t>Instructor trained to deliver the programme (specific ToT for the programme) (Y/N)</t>
  </si>
  <si>
    <t>Number of instructors by level (national/international)</t>
  </si>
  <si>
    <t>Percentage of instructors by level (national/international)</t>
  </si>
  <si>
    <t>National</t>
  </si>
  <si>
    <t>International</t>
  </si>
  <si>
    <t>Graduate of GLLP-based programme - Yes/No</t>
  </si>
  <si>
    <t>Number of mentees per mentor</t>
  </si>
  <si>
    <t>Mentor trained to mentor in the programme - ToM (Y/N)</t>
  </si>
  <si>
    <t>First and last name</t>
  </si>
  <si>
    <t>Mentor first name and last name</t>
  </si>
  <si>
    <t>Documented evidence of participants’ orientation on the programme and expectations (induction session)</t>
  </si>
  <si>
    <t>A written organizational release is available for the participant</t>
  </si>
  <si>
    <t>Completed all programme requirements for graduation (Y/N)</t>
  </si>
  <si>
    <t>Drop out (Y/N)</t>
  </si>
  <si>
    <t>Drop out reason (if applicable)</t>
  </si>
  <si>
    <t>If other, specify drop-out reason (if applicable; if not, skip)</t>
  </si>
  <si>
    <t xml:space="preserve">Do you track career paths of graduates following graduation? If yes, do you have evidence of tracking the career paths? If you do not track career paths or do not have evidence of doing so, select "No". </t>
  </si>
  <si>
    <t>Section</t>
  </si>
  <si>
    <t>GLLP Module name (generic)</t>
  </si>
  <si>
    <t>Programme Module name (copy generic name if similar content is covered)</t>
  </si>
  <si>
    <t>Covered or not (Y/N)</t>
  </si>
  <si>
    <t>Mode of delivery</t>
  </si>
  <si>
    <t>Date started DD-MM-YYYY</t>
  </si>
  <si>
    <t>Date completed DD-MM-YYYY</t>
  </si>
  <si>
    <t>Instructor 1 that delivered the module</t>
  </si>
  <si>
    <t>Instructor 2 that delivered the module</t>
  </si>
  <si>
    <t>Instructor 3 that delivered the module</t>
  </si>
  <si>
    <t>Instructor 4 that delivered the module</t>
  </si>
  <si>
    <t>Instructor 5 that delivered the module</t>
  </si>
  <si>
    <t>STOPPED HER</t>
  </si>
  <si>
    <t>Total</t>
  </si>
  <si>
    <t>A1.</t>
  </si>
  <si>
    <t>A2.</t>
  </si>
  <si>
    <t>A3.</t>
  </si>
  <si>
    <t>A4.</t>
  </si>
  <si>
    <t>A5.</t>
  </si>
  <si>
    <t>A6.</t>
  </si>
  <si>
    <t>A7. </t>
  </si>
  <si>
    <t>A8.</t>
  </si>
  <si>
    <t>A9.</t>
  </si>
  <si>
    <t>B1.</t>
  </si>
  <si>
    <t>B2.</t>
  </si>
  <si>
    <t>B3.</t>
  </si>
  <si>
    <t>B4.</t>
  </si>
  <si>
    <t>B5.</t>
  </si>
  <si>
    <t>B6.</t>
  </si>
  <si>
    <t>B7.</t>
  </si>
  <si>
    <t>B8. </t>
  </si>
  <si>
    <t>C1. </t>
  </si>
  <si>
    <t>C2. </t>
  </si>
  <si>
    <t>A1. </t>
  </si>
  <si>
    <t>A2. </t>
  </si>
  <si>
    <t>B1. </t>
  </si>
  <si>
    <t>B2. </t>
  </si>
  <si>
    <t>B3. </t>
  </si>
  <si>
    <t>C3. </t>
  </si>
  <si>
    <t>C4. </t>
  </si>
  <si>
    <t>C5</t>
  </si>
  <si>
    <t>D1. </t>
  </si>
  <si>
    <t>D2.</t>
  </si>
  <si>
    <t>D3. </t>
  </si>
  <si>
    <t>D4.</t>
  </si>
  <si>
    <t>C1.</t>
  </si>
  <si>
    <t>C2.</t>
  </si>
  <si>
    <t>C3.</t>
  </si>
  <si>
    <t>C4.</t>
  </si>
  <si>
    <t>C5.</t>
  </si>
  <si>
    <t>C6.</t>
  </si>
  <si>
    <t>C7.</t>
  </si>
  <si>
    <t>C8.</t>
  </si>
  <si>
    <t>D1.</t>
  </si>
  <si>
    <t>D3.</t>
  </si>
  <si>
    <t>D5.</t>
  </si>
  <si>
    <t>D6.</t>
  </si>
  <si>
    <t>D7.</t>
  </si>
  <si>
    <t>D8.</t>
  </si>
  <si>
    <t>E1.</t>
  </si>
  <si>
    <t>E2.</t>
  </si>
  <si>
    <t>E3.</t>
  </si>
  <si>
    <t>E4.</t>
  </si>
  <si>
    <t>E5.</t>
  </si>
  <si>
    <t>E6.</t>
  </si>
  <si>
    <t>F1.</t>
  </si>
  <si>
    <t>F2.</t>
  </si>
  <si>
    <t>D9.</t>
  </si>
  <si>
    <t>D10.</t>
  </si>
  <si>
    <t>D11.</t>
  </si>
  <si>
    <t>D12.</t>
  </si>
  <si>
    <t>D13.</t>
  </si>
  <si>
    <t>D14.</t>
  </si>
  <si>
    <t xml:space="preserve">A1.1 </t>
  </si>
  <si>
    <t>A3.1</t>
  </si>
  <si>
    <t xml:space="preserve">A5. </t>
  </si>
  <si>
    <t xml:space="preserve">A5.1 </t>
  </si>
  <si>
    <t xml:space="preserve">A6. </t>
  </si>
  <si>
    <t xml:space="preserve">A6.1 </t>
  </si>
  <si>
    <t xml:space="preserve">A7.  </t>
  </si>
  <si>
    <t>E1. </t>
  </si>
  <si>
    <t>E2. </t>
  </si>
  <si>
    <t>E7.</t>
  </si>
  <si>
    <t>E8.</t>
  </si>
  <si>
    <t>F1. </t>
  </si>
  <si>
    <t>F2. </t>
  </si>
  <si>
    <t>F3. </t>
  </si>
  <si>
    <t>A1</t>
  </si>
  <si>
    <t>A2</t>
  </si>
  <si>
    <t>A3</t>
  </si>
  <si>
    <t>A4</t>
  </si>
  <si>
    <t>A5</t>
  </si>
  <si>
    <t>A6</t>
  </si>
  <si>
    <t>A7</t>
  </si>
  <si>
    <t>A8</t>
  </si>
  <si>
    <t>A9</t>
  </si>
  <si>
    <t>A10</t>
  </si>
  <si>
    <t>A11</t>
  </si>
  <si>
    <t>A12</t>
  </si>
  <si>
    <t>A13</t>
  </si>
  <si>
    <t>A14</t>
  </si>
  <si>
    <t>A15</t>
  </si>
  <si>
    <t>B1</t>
  </si>
  <si>
    <t>B2</t>
  </si>
  <si>
    <t>B3</t>
  </si>
  <si>
    <t>B4</t>
  </si>
  <si>
    <t>B5</t>
  </si>
  <si>
    <t>B6</t>
  </si>
  <si>
    <t>C1</t>
  </si>
  <si>
    <t>D1</t>
  </si>
  <si>
    <t>D2</t>
  </si>
  <si>
    <t>D3</t>
  </si>
  <si>
    <t>E1</t>
  </si>
  <si>
    <t>E2</t>
  </si>
  <si>
    <t>E3</t>
  </si>
  <si>
    <t>B7</t>
  </si>
  <si>
    <t>B8</t>
  </si>
  <si>
    <t>B9</t>
  </si>
  <si>
    <t>B10</t>
  </si>
  <si>
    <t>B11</t>
  </si>
  <si>
    <t>C2</t>
  </si>
  <si>
    <t>C3</t>
  </si>
  <si>
    <t>D4</t>
  </si>
  <si>
    <t>F1</t>
  </si>
  <si>
    <t>F2</t>
  </si>
  <si>
    <t>F3</t>
  </si>
  <si>
    <t>G1</t>
  </si>
  <si>
    <t>G2</t>
  </si>
  <si>
    <t>G3</t>
  </si>
  <si>
    <t>G4</t>
  </si>
  <si>
    <t>G5</t>
  </si>
  <si>
    <t>G6</t>
  </si>
  <si>
    <t>G7</t>
  </si>
  <si>
    <t>G8</t>
  </si>
  <si>
    <t>H1</t>
  </si>
  <si>
    <t>I1</t>
  </si>
  <si>
    <t>I2</t>
  </si>
  <si>
    <t>I3</t>
  </si>
  <si>
    <t>I4</t>
  </si>
  <si>
    <t>I5</t>
  </si>
  <si>
    <t>I6</t>
  </si>
  <si>
    <t>C4</t>
  </si>
  <si>
    <t>This tab will be hidden</t>
  </si>
  <si>
    <t>don't touch</t>
  </si>
  <si>
    <t>Lists of values</t>
  </si>
  <si>
    <t>lst_Applicants</t>
  </si>
  <si>
    <t>lst_Mentors</t>
  </si>
  <si>
    <t>lst_Instructors</t>
  </si>
  <si>
    <t>TWG drop downs</t>
  </si>
  <si>
    <t>Selected language:</t>
  </si>
  <si>
    <t>Russian</t>
  </si>
  <si>
    <t>French</t>
  </si>
  <si>
    <t>GLLP iteration data management tool v1.2</t>
  </si>
  <si>
    <t>Инструмент управления данными цикла GLLP версия 1.2</t>
  </si>
  <si>
    <t>Select language ☛</t>
  </si>
  <si>
    <t>Выберите язык ☛</t>
  </si>
  <si>
    <t>This tool provides a one-stop-shop platform for national entities and implementers to gather, store, manage and analyse all data related to each GLLP iteration. A separate copy of the tool should be used for each iteration.
An iteration refers to a complete cycle of a GLLP programme (one cohort).
This file is protected to prevent unintended modifications to formulas and structure. If changes in the structure of the tool/formulas are required, the tool can be unprotected using the password GLLPv1.22026. However, users are advised to proceed with caution, as the formulas are interlinked and modifications may disrupt the functionality of the tool without immediately visible errors. For any questions or support, please contact</t>
  </si>
  <si>
    <t>Данный инструмент представляет собой единую платформу для национальных организаций/исполнителей программы для сбора, хранения, управления и анализа всех данных, связанных с каждым циклом программы GLLP. Для каждого цикла следует использовать отдельную копию инструмента.
Под циклом подразумевается полный цикл программы GLLP (одна когорта).
Этот файл защищен для предотвращения непреднамеренных изменений формул и структуры инструмента. В случае необходимости внесения изменений в структуру инструмента или формулы защиту можно снять с помощью пароля GLLPv1.22026. Однако пользователям рекомендуется соблюдать осторожность, поскольку формулы в инструменте взаимосвязаны, и их изменение может нарушить работу инструмента без очевидных признаков. По всем вопросам или для получения поддержки, пожалуйста, свяжитесь по адресу</t>
  </si>
  <si>
    <t>Table of contents (the color-coding in the table represents the colors of the tabs)</t>
  </si>
  <si>
    <t>Оглавление (цветовая кодировка в таблице соответствует цветам вкладок)</t>
  </si>
  <si>
    <t>Spreadsheet name</t>
  </si>
  <si>
    <t>Название листа</t>
  </si>
  <si>
    <t>Purpose</t>
  </si>
  <si>
    <t>Цель</t>
  </si>
  <si>
    <t>General progr info</t>
  </si>
  <si>
    <t>General progr info (Общая информация о программе)</t>
  </si>
  <si>
    <t>Indicators table</t>
  </si>
  <si>
    <t>Indicators table (Таблица индикаторов программы)</t>
  </si>
  <si>
    <t>indicators view_group1</t>
  </si>
  <si>
    <t>indicators view_group1 (Просмотр индикаторов - группа 1)</t>
  </si>
  <si>
    <t>indicators view_group2</t>
  </si>
  <si>
    <t>indicators view_group2 (Просмотр индикаторов - группа 2)</t>
  </si>
  <si>
    <t>indicators view_group3</t>
  </si>
  <si>
    <t>indicators view_group3 (Просмотр индикаторов - группа 3)</t>
  </si>
  <si>
    <t>TWG info</t>
  </si>
  <si>
    <t>TWG info (Информация о технической рабочей группе)</t>
  </si>
  <si>
    <t>Programme staff info</t>
  </si>
  <si>
    <t>Programme staff info (Информация о персонале программы)</t>
  </si>
  <si>
    <t>Selection committee info</t>
  </si>
  <si>
    <t>Selection committee info (Информация об отборочном комитете)</t>
  </si>
  <si>
    <t>Instructors' info</t>
  </si>
  <si>
    <t>Instructors' info (Информация о фасилитаторах)</t>
  </si>
  <si>
    <t>Mentors' info</t>
  </si>
  <si>
    <t>Mentors' info (Информация о наставниках)</t>
  </si>
  <si>
    <t>Applicants' info</t>
  </si>
  <si>
    <t>Applicants' info (Информация о претендентах на роль участника)</t>
  </si>
  <si>
    <t>Participants' info</t>
  </si>
  <si>
    <t>Participants' info (Информация об участниках)</t>
  </si>
  <si>
    <t>Modules' info</t>
  </si>
  <si>
    <t>Modules' info (Информация о модулях)</t>
  </si>
  <si>
    <t>Didactic sessions</t>
  </si>
  <si>
    <t>Didactic sessions (Дидактические сессии)</t>
  </si>
  <si>
    <t>Mentoring</t>
  </si>
  <si>
    <t>Mentoring (Наставничество)</t>
  </si>
  <si>
    <t>Small projects</t>
  </si>
  <si>
    <t>Small projects (Небольшие проекты)</t>
  </si>
  <si>
    <t>Capstone projects</t>
  </si>
  <si>
    <t>Capstone projects (Завершающие проекты)</t>
  </si>
  <si>
    <t>Participant module evaluation</t>
  </si>
  <si>
    <t>Participant module evaluation (Форма оценки модуля участниками)</t>
  </si>
  <si>
    <t>Participant session evaluation</t>
  </si>
  <si>
    <t>Participant session evaluation (Форма оценки сессии участниками)</t>
  </si>
  <si>
    <t>Other participant evaluations</t>
  </si>
  <si>
    <t>Other participant evaluations (Другие формы оценки участниками)</t>
  </si>
  <si>
    <t>Instructor module evaluati</t>
  </si>
  <si>
    <t>Instructor module evaluati (Форма оценки модуля фасилитаторами)</t>
  </si>
  <si>
    <t xml:space="preserve">Other instructor evaluat </t>
  </si>
  <si>
    <t>Other instructor evaluat (Другие формы оценки фасилитаторами)</t>
  </si>
  <si>
    <t>Mentor evaluation</t>
  </si>
  <si>
    <t>Mentor evaluation (Формы оценки наставниками)</t>
  </si>
  <si>
    <t>Initial reporting</t>
  </si>
  <si>
    <t>Initial reporting (Форма первоначальной отчетности)</t>
  </si>
  <si>
    <t>Midprogramme reporting</t>
  </si>
  <si>
    <t>Midprogramme reporting (Форма промежуточной отчетности)</t>
  </si>
  <si>
    <t>Final reporting</t>
  </si>
  <si>
    <t>Final reporting (Форма отчетности по окончанию программы)</t>
  </si>
  <si>
    <t>Follow-up reporting</t>
  </si>
  <si>
    <t>Follow-up reporting (Форма последующей отчетности)</t>
  </si>
  <si>
    <t>This spreadsheet collects general information about an iteration of the programme.</t>
  </si>
  <si>
    <t>Данный лист собирает общую информацию о цикле программы.</t>
  </si>
  <si>
    <t>This spreadsheet demonstrates all the available indicators as per the Monitoring and Evaluation framework developed by the GLLP Partners. These indicators allow programmes to track their implementations and improve their programmes during the iteration and following its completion. Does not need direct inputs. Indicators change based on the inputs into other spreadsheets.</t>
  </si>
  <si>
    <t>Данный лист содержит все индикаторы в соответствии с рамкой мониторинга и оценки, разработанной Партнерами GLLP. Данные индикаторы позволяют программам отслеживать их реализацию и улучшать свои программы во время цикла программы и после его завершения. Данный лист не требует прямых входных данных. Индикаторы изменяются на основе входных данных в других листах инструмента.</t>
  </si>
  <si>
    <t>This spreadsheet provides graphs on a few of the indicators from Group 1 of the indicators table that can be used to visualize implementation but can also be used for any reporting purposes or application for funding, etc. Does not need direct inputs. Graphs change based on the inputs into other spreadsheets.</t>
  </si>
  <si>
    <t>Данный лист содержит графики для некоторых индикаторов из Группы 1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 Данный лист не требует прямых входных данных. Графики изменяются в зависимости от входных данных в других листах инструмента.</t>
  </si>
  <si>
    <t>This spreadsheet provides graphs on a few of the indicators from Group 2 of the indicators table that can be used to visualize implementation but can also be used for any reporting purposes or application for funding, etc. Does not need direct inputs. Graphs change based on the inputs into other spreadsheets.</t>
  </si>
  <si>
    <t>Данный лист содержит графики для некоторых индикаторов из Группы 2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 Данный лист не требует прямых входных данных. Графики изменяются в зависимости от входных данных в других листах инструмента.</t>
  </si>
  <si>
    <t>This spreadsheet provides graphs on a few of the indicators from Group 3 of the indicators table that can be used to visualize implementation but can also be used for any reporting purposes or application for funding, etc. Does not need direct inputs. Graphs change based on the inputs into other spreadsheets.</t>
  </si>
  <si>
    <t>Данный лист содержит графики для некоторых индикаторов из Группы 3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 Данный лист не требует прямых входных данных. Графики изменяются в зависимости от входных данных в других листах инструмента.</t>
  </si>
  <si>
    <t>This spreadsheet collects information on the Technical Working Group (TWG) members and TWG meetings for the iteration.</t>
  </si>
  <si>
    <t>Данный лист собирает информацию о членах технической рабочей группы (ТРГ) и заседаниях ТРГ для данного цикла программы.</t>
  </si>
  <si>
    <t>This spreadsheet collects information on the programme staff that is managing, coordinating and supporting implementation of the iteration of the programme.</t>
  </si>
  <si>
    <t>Данный лист собирает информацию о персонале программы, который управляет, координирует и поддерживает реализацию цикла программы</t>
  </si>
  <si>
    <t>This spreadsheet collects information on the selection committee that selected participants for the iteration</t>
  </si>
  <si>
    <t xml:space="preserve">Данный лист собирает информацию об отборочном комитете, который отобрал участников для данного цикла программы. </t>
  </si>
  <si>
    <t>This spreadsheet collects information on the instructors that deliver didactic component of the iteration</t>
  </si>
  <si>
    <t>Данный лист собирает информацию о фасилитаторах, которые преподают дидактический компонент для данного цикла программы.</t>
  </si>
  <si>
    <t>This spreadsheet collects information on the mentors that support mentoring and project components (small and capstone projects) of the iteration as well as the number of mentees per mentor.</t>
  </si>
  <si>
    <t>Данный лист собирает информацию о наставниках, которые поддерживают компоненты наставничества и проектов (небольшие и завершающие проекты) данного цикла программы, а также число участников на одного наставника.</t>
  </si>
  <si>
    <t>This spreadsheet collects information on all the applicants for the iteration of the programme</t>
  </si>
  <si>
    <t>Данный лист собирает информацию обо всех претендентах на роль участника в цикле программы.</t>
  </si>
  <si>
    <t>This spreadsheet collects information on all the participants of the iteration of the programme, including their mentors' names, availability of organizational release forms for participation in the programme, and their subsequent completion or drop-out from the programme.</t>
  </si>
  <si>
    <t>Данный лист собирает информацию обо всех участниках цикла программы, включая имена наставников участников, наличие письменного разрешения на участие в программе от организаций участников, а также об их последующем завершении или ухода из программы.</t>
  </si>
  <si>
    <t>This spreadsheet collects information on the covered modules in the iteration, including mode of delivery and instructors that delivered each of the modules.</t>
  </si>
  <si>
    <t>Данный лист собирает информацию о пройденных модулях в данном цикле программы, включая форму обучения и фасилитаторов, которые вели каждый из модулей.</t>
  </si>
  <si>
    <t>This spreadsheet collects information on the didactic sessions of the iteration, including participants' attendance, and pre- and post-test scores for all the covered modules.</t>
  </si>
  <si>
    <t>Данный лист собирает информацию о дидактических сессиях данного цикла программы, включая посещаемость участников, а также результаты пре- и пост-тестирования по всем охваченным модулям.</t>
  </si>
  <si>
    <t>This spreadsheet collects information on the mentoring component of the iteration, including on the signed mentoring agreement for each mentee and the number of mentoring meetings per mentee.</t>
  </si>
  <si>
    <t>Данный лист собирает информацию о компоненте наставничества данного цикла программы, включая информацию о наличии подписанного соглашения о наставничестве для каждого участника и число наставнических встреч с каждым участником.</t>
  </si>
  <si>
    <t>This spreadsheet collects information on the small projects undertaken by participants in the iteration to support learning of didactic sessions, including the number of small projects and addressed competencies of each small project per participant.</t>
  </si>
  <si>
    <t>Данный лист собирает информацию о небольших проектах, реализованных участниками в ходе цикла программы для поддержки обучения на дидактических сессиях, включая число небольших проектов и рассматриваемые компетенции каждого небольшого проекта участника.</t>
  </si>
  <si>
    <t>This spreadsheet collects information on the capstone projects undertaken by participants in the iteration to support strengthening of the national laboratory system and apply learnt knowledge and skills. The information includes the titles, addressed competencies, objectives and outcomes of each capstone project per participant, as well as whether a capstone project was based on national needs and whether it is multisectoral or not.</t>
  </si>
  <si>
    <t>Данный лист собирает информацию о завершающих проектах, реализованных участниками данного цикла программы для поддержки укрепления национальной лабораторной системы и применения полученных знаний и навыков. Информация включает названия, рассматриваемые компетенции, цели и результаты каждого завершающего проекта для каждого участника, а также информацию о том, был ли проект основан на национальных потребностях и является ли он многосекторальным или нет.</t>
  </si>
  <si>
    <r>
      <t xml:space="preserve">These spreadsheets are intended for entering summaries of all responses from the participant, instructor, and mentor evaluation forms (12 forms in total). You will need to collect each of the forms throughout the iteration from participants, instructors and mentors, and enter averages into this tool. To get averages, an additional step is needed before copying the data to the tool. If support is needed for this process, programmes may contact the </t>
    </r>
    <r>
      <rPr>
        <sz val="11"/>
        <color theme="1"/>
        <rFont val="Calibri"/>
        <family val="2"/>
        <scheme val="minor"/>
      </rPr>
      <t>GLLP Partners at gllp@who.int.  After copying summaries, the spreadsheets in this tool will provide totals and feed into the indicators table and graphs in the Indicators view group 1-3.</t>
    </r>
  </si>
  <si>
    <t>Данные листы предназначены для ввода сводных данных всех ответов из оценочных листов участников, фасилитаторов и наставников (всего 12 форм). Вам нужно будет собирать каждую из форм на протяжении цикла программы от участников, фасилитаторов и наставников и вводить средние значения в данный инструмент. Для получения средних значений перед переносом данных в инструмент требуется дополнительный этап обработки. В случае необходимости поддержки в данном процессе программы могут обратиться к Партнерам GLLP по адресу gllp@who.int. После копирования сводных данных в данный инструмент листы в данном инструменте предоставят итоговые данные и отобразят их в таблице индикаторов и графиках в листах indicators view_group1, 2, 3.</t>
  </si>
  <si>
    <r>
      <t xml:space="preserve">These spreadsheets are reporting forms </t>
    </r>
    <r>
      <rPr>
        <sz val="11"/>
        <color theme="1"/>
        <rFont val="Calibri"/>
        <family val="2"/>
        <scheme val="minor"/>
      </rPr>
      <t>for voluntary reporting to the GLLP Partners. The data collected through these forms are used by the GLLP Partners to monitor implementation across programmes, inform refinement of the Learning Package and supporting documents, and generate evidence for communication and advocacy purposes. 
Initial reporting form is submitted at the beginning of iteration and uses information entered in the following tabs: General progr info, Instructors' info, Mentors' info, Participants' info.
Midprogramme reporting form is submitted in the middle of the iteration and uses information entered in the following tabs: General progr info, Modules’ info, Didactic sessions, Participant module evaluation, Other participant evaluations, Instructor module evaluati, Mentor evaluation. 
Final reporting form is submitted at the end of the iteration and uses information entered in the following tabs: General progr info, Participants’ info, Modules’ info, Didactic sessions, Small projects, Capstone projects, Other participant evaluations, Participant module evaluation, Instructor module evaluati.
Follow up reporting form is submitted approximately six months following the completion of the iteration and uses information entered in the following tabs: General progr info, Other participant evaluations.
The data in the reporting forms is aggregated and is not linked to a particular person. Some of the answers might be prefilled if the iteration tool spreadsheets above were filled out consistently. For other questions, you will need to choose from a drop-down or input response manually.</t>
    </r>
  </si>
  <si>
    <t>Данные листы представляют собой формы отчетности для добровольного представления информации Партнерам GLLP. Собранные с их помощью данные используются Партнерами GLLP для мониторинга реализации программ, совершенствования учебного пакета GLLP и сопутствующих документов, а также для обоснованной информационной базы для целей коммуникации и адвокации.
Форма первоначальной отчетности отправляется в начале цикла программы и использует информацию, введенную в следующих листах: General progr info (Общая информация о программе), Instructors' info (Информация о фасилитаторах), Mentors' info (Информация о наставниках), Participants' info (Информация об участниках). 
Форма промежуточной отчетности отправляется в середине цикла программы и использует информацию, введенную в следующих листах: General progr info (Общая информация о программе), Modules’ info (Информация о модулях), Didactic sessions (Дидактические сессии), Participant module evaluation (Форма оценки модуля участниками), Other participant evaluations (Другие формы оценки участниками), Instructor module evaluati (Форма оценки модуля фасилитаторами), Mentor evaluation (Формы оценки наставниками).
Форма отчетности по окончанию программы отправляется в конце цикла программы и использует информацию, введенную на следующих листах: General progr info (Общая информация о программе), Participants' info (Информация об участниках), Modules’ info (Информация о модулях), Didactic sessions (Дидактические сессии), Small projects (Небольшие проекты), Capstone projects (Завершающие проекты), Other participant evaluations (Другие формы оценки участниками), Participant module evaluation (Форма оценки модуля участниками), Instructor module evaluati (Форма оценки модуля фасилитаторами).
Форма последующей отчетности отправляется примерно через шесть месяцев после завершения цикла программы и использует информацию, введенную на следующих листах: General progr info (Общая информация о программе), Other participant evaluations (Другие формы оценки участниками).
Данные в формах отчетности являются сводными и не привязаны к конкретному лицу. Некоторые ответы могут быть предварительно заполнены, если листы данного инструмента, указанные выше, заполнялись на постоянной основе и последовательно. Для других вопросов вам будет необходимо выбрать из раскрывающегося списка или ввести ответ вручную.</t>
  </si>
  <si>
    <t>Below is the color-coding of the cells in the tool that can help you navigate and quickly find which cells need to be filled out. It can be found at the bottom of every spreadsheet</t>
  </si>
  <si>
    <t>Ниже приведена цветовая кодировка ячеек в инструменте, которая поможет вам ориентироваться и быстро находить ячейки, которые необходимо заполнить. Ее можно найти внизу каждого листа.</t>
  </si>
  <si>
    <t>Fixed titles and totals</t>
  </si>
  <si>
    <t>Фиксированные заголовки и итоговые значения</t>
  </si>
  <si>
    <t>General information and legends</t>
  </si>
  <si>
    <t>Общая информация и условные обозначения</t>
  </si>
  <si>
    <t>Fixed or formula</t>
  </si>
  <si>
    <t>Фиксированная информация или формулы</t>
  </si>
  <si>
    <t>Fillable</t>
  </si>
  <si>
    <t>Данные, которые вводит пользователь</t>
  </si>
  <si>
    <t>Drop-downs</t>
  </si>
  <si>
    <t>Раскрывающийся список</t>
  </si>
  <si>
    <t>Prefilled data</t>
  </si>
  <si>
    <t>Предварительно заполненные данные</t>
  </si>
  <si>
    <t>Non-editable - no need for user input.</t>
  </si>
  <si>
    <t>Не редактируемая ячейка — не требуется ввод данных пользователем.</t>
  </si>
  <si>
    <t>User input required (free text).</t>
  </si>
  <si>
    <t>Требуется ввод данных пользователем (свободный текст).</t>
  </si>
  <si>
    <t>User selection is required.</t>
  </si>
  <si>
    <t>Требуется выбор пользователем.</t>
  </si>
  <si>
    <t>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t>
  </si>
  <si>
    <t>Требуется проверка пользователем — предварительно заполненные данные или формула, которые пользователь может редактировать при необходимости (Примечание: при необходимости измените информацию или значение, однако соблюдайте осторожность, так как формула будет удалена). Данные ячейки берут информацию из других ячеек в инструменте, и если инструмент заполнен последовательно и правильно, эти ячейки должны отображать правильные значения/информацию. Эти ячейки находятся в формах отчетности.</t>
  </si>
  <si>
    <t>General programme information</t>
  </si>
  <si>
    <t>Общая информация о программе</t>
  </si>
  <si>
    <t>Spreadsheet description: This spreadsheet collects general information about an iteration of the programme.</t>
  </si>
  <si>
    <t>Описание листа: Данный лист собирает общую информацию о цикле программы.</t>
  </si>
  <si>
    <t xml:space="preserve">When to fill in this tab: 
1) Prior to the start of the programme when the programme management structure is established - complete all the information on the spreadsheet. You can refer to color-coding of the cells at the bottom of the spreadsheet.
2) Throughout the programme as needed if information changes (especially, emails of programme manager and the monitoring and evaluation focal point and start and end dates).
Note: Information needs to be updated if there are any changes at any point as it feeds into reporting forms. </t>
  </si>
  <si>
    <t>Когда заполнять данный лист:
1) До начала программы, когда будет установлена организационная структура программы - заполните всю информацию на данном листе. Вы можете ознакомиться с цветовой кодировкой ячеек в нижней части данного листа.
2) На протяжении всей программы по мере необходимости, если информация меняется (особенно emailы координатора программы и ответственного лица по мониторингу и оценке, а также даты начала и окончания цикла программы).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</si>
  <si>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Unique identifier</t>
  </si>
  <si>
    <t>Уникальный идентификатор</t>
  </si>
  <si>
    <t>Country (-ies) name (-s)</t>
  </si>
  <si>
    <t>Название стран(-ы)</t>
  </si>
  <si>
    <t>Name of the programme</t>
  </si>
  <si>
    <t>Название программы</t>
  </si>
  <si>
    <t>Iteration number</t>
  </si>
  <si>
    <t>Номер цикла программы</t>
  </si>
  <si>
    <t>Geographical scope of the programme (Subnational - some part of a country (e.g., only from several regions of the country, etc.);  National (whole country); Supranational (more than one country))</t>
  </si>
  <si>
    <t>Географический охват программы (Региональный — некоторая часть страны (например, только несколько регионов страны и т. д.); Национальный (вся страна); Супранациональный (более одной страны))</t>
  </si>
  <si>
    <t>Language(s) of instruction</t>
  </si>
  <si>
    <t>Язык(и) обучения</t>
  </si>
  <si>
    <t>Name of the national entity</t>
  </si>
  <si>
    <t>Название национальной организации</t>
  </si>
  <si>
    <t>Name of the implementer</t>
  </si>
  <si>
    <t>Название исполнителя программы</t>
  </si>
  <si>
    <t>Name of the manager of the programme</t>
  </si>
  <si>
    <t>ФИО менеджера/координатора программы</t>
  </si>
  <si>
    <t>Email of the manager of the programme</t>
  </si>
  <si>
    <t>Электронная почта менеджера/координатора программы</t>
  </si>
  <si>
    <t>Name of the monitoring and evaluation focal point</t>
  </si>
  <si>
    <t>ФИО лица, ответственного за мониторинг и оценку</t>
  </si>
  <si>
    <t>Email of the monitoring and evaluation focal point</t>
  </si>
  <si>
    <t>Электронная почта лица, ответственного за мониторинг и оценку</t>
  </si>
  <si>
    <t>Start date of the iteration</t>
  </si>
  <si>
    <t>Дата начала цикла программы</t>
  </si>
  <si>
    <t>End date of the iteration</t>
  </si>
  <si>
    <t>Дата окончания цикла программы</t>
  </si>
  <si>
    <r>
      <t xml:space="preserve">Please, enter the unique identifier of the programme. The identifier is provided by the GLLP Partners. Please, </t>
    </r>
    <r>
      <rPr>
        <sz val="11"/>
        <color theme="1"/>
        <rFont val="Calibri"/>
        <family val="2"/>
        <scheme val="minor"/>
      </rPr>
      <t>contact gllp@who.int if you do not have one</t>
    </r>
  </si>
  <si>
    <t>Пожалуйста, введите уникальный идентификатор программы. Идентификатор предоставляется Партнерами GLLP. Пожалуйста, свяжитесь по адресу gllp@who.int, если у вас его нет</t>
  </si>
  <si>
    <t>Please, enter the country (-ies) involved in the programme implementation</t>
  </si>
  <si>
    <t>Пожалуйста, укажите страну(-ы), участвующую(-ие) в реализации программы</t>
  </si>
  <si>
    <t>Please, include the name of the programme in your country</t>
  </si>
  <si>
    <t>Пожалуйста, укажите название программы в вашей стране</t>
  </si>
  <si>
    <t>Please, include the iteration number of the programme. Iteration is a cycle of a GLLP-based programme that has used a past or current version of the GLLP curriculum which includes all 4 components (e.g., First iteration of the programme lasted 2 years and had 14 graduates, etc.).</t>
  </si>
  <si>
    <t>Пожалуйста, укажите номер цикла программы. Цикл программы — это цикл программы, основанной на GLLP, которая использовала прошлую или текущую версию учебной программы GLLP, включающую все 4 компонента программы (например, первый цикл программы длилась 2 года и имела 14 выпускников и т. д.).</t>
  </si>
  <si>
    <t>* Subnational (some part of a country), please specify (e.g., only several regions of the country, etc.): 
* National (whole country)
* Supranational (more than one country)</t>
  </si>
  <si>
    <t>*Региональный (часть страны), пожалуйста, укажите (например, только несколько регионов страны и т. д.)
* Национальный (вся страна) 
* Супранациональный (более одной страны)</t>
  </si>
  <si>
    <t>National entity is an entity responsible for programme oversight in the country</t>
  </si>
  <si>
    <t>Национальная организация - это организация, ответственная за надзор за программой в стране</t>
  </si>
  <si>
    <t>Implementer is responsible for delivery of the content of the programme (can be the same as national entity or outsourced to another organization)</t>
  </si>
  <si>
    <t>Исполнитель программы ответственен за реализацию программы (может быть та же организация, что и национальная организация, либо может быть передана на аутсорсинг другой организации)</t>
  </si>
  <si>
    <t>Please, include the name of the person in charge of the programme</t>
  </si>
  <si>
    <t>Пожалуйста, укажите ФИО лица, ответственного за программу</t>
  </si>
  <si>
    <r>
      <t xml:space="preserve">Please, ensure correct spelling of the email. If there are any changes in the email throughout the iteration, please, let the GLLP </t>
    </r>
    <r>
      <rPr>
        <sz val="11"/>
        <color theme="1"/>
        <rFont val="Calibri"/>
        <family val="2"/>
        <scheme val="minor"/>
      </rPr>
      <t>Partners know at gllp@who.int</t>
    </r>
  </si>
  <si>
    <t>Пожалуйста, убедитесь в правильности написания адреса электронной почты. Если в ходе цикла программы изменилась электронная почта, пожалуйста, сообщите об этом Партнерам GLLP по адресу gllp@who.int</t>
  </si>
  <si>
    <t>Please, include the name of the person in charge of the monitoring and evaluation of the programme (collection of evaluation forms, analysis, reporting, review of data and participation in meetings for programme improvement)</t>
  </si>
  <si>
    <t>Пожалуйста, укажите имя лица, ответственного за мониторинг и оценку программы (сбор форм оценки, анализ, отчетность, обзор данных и участие в совещаниях по улучшению программы)</t>
  </si>
  <si>
    <r>
      <rPr>
        <sz val="11"/>
        <color theme="1"/>
        <rFont val="Calibri"/>
        <family val="2"/>
        <scheme val="minor"/>
      </rPr>
      <t>Enter date as date month year (e.g., 1 jan 2023) and the date will be formatted automatically.
The iteration start date is the date at which training of the participants starts. All preparatory activities (including ToT) are done prior to actual start date.</t>
    </r>
  </si>
  <si>
    <t>Введите дату в формате «день месяц год» (например, 1 янв 2023), после чего она будет автоматически приведена к нужному формату.
Дата начала цикла — это дата начала обучения участников. Все подготовительные мероприятия (включая обучение тренеров - ТоТ) проводятся до фактической даты начала программы</t>
  </si>
  <si>
    <r>
      <rPr>
        <sz val="11"/>
        <color theme="1"/>
        <rFont val="Calibri"/>
        <family val="2"/>
        <scheme val="minor"/>
      </rPr>
      <t>Enter date as date month year (e.g., 1 jan 2025) and the date will be formatted automatically.
Indicate planned end date at the beginning of the iteration and edit if it changes.</t>
    </r>
  </si>
  <si>
    <t>Введите дату в формате «день месяц год» (например, 1 янв 2025), после чего она будет автоматически приведена к нужному формату.
Укажите планируемую дату окончания в начале цикла и отредактируйте ее позднее, если она изменится</t>
  </si>
  <si>
    <t>Sector</t>
  </si>
  <si>
    <t>Сектор</t>
  </si>
  <si>
    <t>Human health</t>
  </si>
  <si>
    <t>Здоровье человека</t>
  </si>
  <si>
    <t>Animal health</t>
  </si>
  <si>
    <t>Здоровье животных</t>
  </si>
  <si>
    <t>Environmental health</t>
  </si>
  <si>
    <t>Здоровье окружающей среды</t>
  </si>
  <si>
    <t>Other</t>
  </si>
  <si>
    <t>Другой</t>
  </si>
  <si>
    <t>Пол</t>
  </si>
  <si>
    <t>Female</t>
  </si>
  <si>
    <t>Женский</t>
  </si>
  <si>
    <t>Male</t>
  </si>
  <si>
    <t>Мужской</t>
  </si>
  <si>
    <t>Non-binary</t>
  </si>
  <si>
    <t>Небинарный</t>
  </si>
  <si>
    <t>Prefer not to say</t>
  </si>
  <si>
    <t>Предпочитаю не говорить</t>
  </si>
  <si>
    <t>Business sector</t>
  </si>
  <si>
    <t>Бизнес-сектор</t>
  </si>
  <si>
    <t>Public</t>
  </si>
  <si>
    <t>Государственный</t>
  </si>
  <si>
    <t>Private</t>
  </si>
  <si>
    <t>Частный</t>
  </si>
  <si>
    <t>Public-private partnerships</t>
  </si>
  <si>
    <t>Государственно-частное партнерство</t>
  </si>
  <si>
    <t>Форма обучения</t>
  </si>
  <si>
    <t>In-person</t>
  </si>
  <si>
    <t>Очная</t>
  </si>
  <si>
    <t>Online, instructor-led</t>
  </si>
  <si>
    <t>Онлайн, под руководством фасилитатора</t>
  </si>
  <si>
    <t>Online, self-learning</t>
  </si>
  <si>
    <t>Онлайн, самостоятельное обучение</t>
  </si>
  <si>
    <t>Hybrid (online and in-person components)</t>
  </si>
  <si>
    <t>Гибридная (онлайн и очные компоненты)</t>
  </si>
  <si>
    <t>Роль</t>
  </si>
  <si>
    <t>Programme management</t>
  </si>
  <si>
    <t>Управление программой</t>
  </si>
  <si>
    <t>Monitoring and evaluation personnel</t>
  </si>
  <si>
    <t>Сотрудники, ответственные за мониторинг и оценку</t>
  </si>
  <si>
    <t>Administrative and logistical personnel</t>
  </si>
  <si>
    <t>Сотрудники, ответственные за административные и логистические вопросы</t>
  </si>
  <si>
    <t>Competencies</t>
  </si>
  <si>
    <t>Компетенции</t>
  </si>
  <si>
    <t>Laboratory system</t>
  </si>
  <si>
    <t>Система лабораторий</t>
  </si>
  <si>
    <t>Leadership</t>
  </si>
  <si>
    <t>Лидерство</t>
  </si>
  <si>
    <t>Management</t>
  </si>
  <si>
    <t>Управление</t>
  </si>
  <si>
    <t>Communication</t>
  </si>
  <si>
    <t>Коммуникация</t>
  </si>
  <si>
    <t>Quality management system (QMS)</t>
  </si>
  <si>
    <t>Система менеджмента качества (СМК)</t>
  </si>
  <si>
    <t>Biosafety and biosecurity (BB)</t>
  </si>
  <si>
    <t>Биобезопасность и биозащита (ББ)</t>
  </si>
  <si>
    <t>Disease surveillance and outbreak investigation</t>
  </si>
  <si>
    <t>Эпиднадзор и расследование вспышек заболеваний</t>
  </si>
  <si>
    <t>Emergency preparedness, response and recovery</t>
  </si>
  <si>
    <t>Готовность к чрезвычайным ситуациям, ответные
действия и восстановление</t>
  </si>
  <si>
    <t>Research</t>
  </si>
  <si>
    <t>Научные исследования</t>
  </si>
  <si>
    <t>Geographical scope</t>
  </si>
  <si>
    <t>Географический охват программы</t>
  </si>
  <si>
    <t>Subnational</t>
  </si>
  <si>
    <t>Региональный (часть страны)</t>
  </si>
  <si>
    <t>Национальный (вся страна)</t>
  </si>
  <si>
    <t>Supranational</t>
  </si>
  <si>
    <t>Супранациональный (несколько стран)</t>
  </si>
  <si>
    <t>Language</t>
  </si>
  <si>
    <t>Язык</t>
  </si>
  <si>
    <t>Английский</t>
  </si>
  <si>
    <t>Французский</t>
  </si>
  <si>
    <t>Spanish</t>
  </si>
  <si>
    <t>Испанский</t>
  </si>
  <si>
    <t>Portuguese</t>
  </si>
  <si>
    <t>Португальский</t>
  </si>
  <si>
    <t>Русский</t>
  </si>
  <si>
    <t>Other, please specify</t>
  </si>
  <si>
    <t>Другой, пожалуйста, укажите</t>
  </si>
  <si>
    <t>Drop-out reason</t>
  </si>
  <si>
    <t>Причина ухода из программы</t>
  </si>
  <si>
    <t>Maternity/paternity leave</t>
  </si>
  <si>
    <t>Декретный отпуск/отпуск по уходу за ребенком</t>
  </si>
  <si>
    <t>Other family reasons</t>
  </si>
  <si>
    <t>Другие семейные обстоятельства</t>
  </si>
  <si>
    <t>Continuing education</t>
  </si>
  <si>
    <t>Продолжение обучения</t>
  </si>
  <si>
    <t>Inability to dedicate time to the programme</t>
  </si>
  <si>
    <t>Невозможность уделять время программе</t>
  </si>
  <si>
    <t>Unsatisfied with the programme</t>
  </si>
  <si>
    <t>Неудовлетворенность программой</t>
  </si>
  <si>
    <t>Other, specify</t>
  </si>
  <si>
    <t>Другое, укажите</t>
  </si>
  <si>
    <t>Multisectoral capstone projects</t>
  </si>
  <si>
    <t>Вовлечение секторов в завершающий проект</t>
  </si>
  <si>
    <t>No</t>
  </si>
  <si>
    <t>Не многосекторальный проект</t>
  </si>
  <si>
    <t>HH, AH</t>
  </si>
  <si>
    <t>Здоровье человека, здоровье животных</t>
  </si>
  <si>
    <t>HH, EH</t>
  </si>
  <si>
    <t>Здоровье человека, здоровье окружающей среды</t>
  </si>
  <si>
    <t>HH, Other</t>
  </si>
  <si>
    <t>Здоровье человека, другой сектор</t>
  </si>
  <si>
    <t>AH, EH</t>
  </si>
  <si>
    <t>Здоровье животных, здоровье окружающей среды</t>
  </si>
  <si>
    <t>AH, Other</t>
  </si>
  <si>
    <t>Здоровье животных, другой сектор</t>
  </si>
  <si>
    <t>EH, Other</t>
  </si>
  <si>
    <t>Здоровье окружающей среды, другой сектор</t>
  </si>
  <si>
    <t>HH, AH, EH</t>
  </si>
  <si>
    <t>Здоровье человека, здоровье животных, здоровье окружающей среды</t>
  </si>
  <si>
    <t>HH, AH, Other</t>
  </si>
  <si>
    <t>Здоровье человека, здоровье животных, другой сектор</t>
  </si>
  <si>
    <t>HH, EH, Other</t>
  </si>
  <si>
    <t>Здоровье человека, здоровье окружающей среды, другой сектор</t>
  </si>
  <si>
    <t>AH, EH, Other</t>
  </si>
  <si>
    <t>Здоровье животных, здоровье окружающей среды, другой сектор</t>
  </si>
  <si>
    <t>HH, AH, EH, Other</t>
  </si>
  <si>
    <t>Здоровье человека, здоровье животных, здоровье окружающей среды, другой сектор</t>
  </si>
  <si>
    <t>Yes/No</t>
  </si>
  <si>
    <t>Да/нет</t>
  </si>
  <si>
    <t>Yes</t>
  </si>
  <si>
    <t>Да</t>
  </si>
  <si>
    <t>Нет</t>
  </si>
  <si>
    <t>Not applicable</t>
  </si>
  <si>
    <t>Не применимо</t>
  </si>
  <si>
    <t>Pass/Fail</t>
  </si>
  <si>
    <t>Сдал/не сдал</t>
  </si>
  <si>
    <t>Pass</t>
  </si>
  <si>
    <t>Сдал(-а)/прошел(-ла)</t>
  </si>
  <si>
    <t>Fail</t>
  </si>
  <si>
    <t>Не сдал(-а)/не прошел(-ла)</t>
  </si>
  <si>
    <t>Implementer is</t>
  </si>
  <si>
    <t>Исполнитель программы</t>
  </si>
  <si>
    <t>a national institution</t>
  </si>
  <si>
    <t>Национальное учреждение</t>
  </si>
  <si>
    <t>an external institution</t>
  </si>
  <si>
    <t>Внешнее учреждение</t>
  </si>
  <si>
    <t>a national institution supported by an external institution</t>
  </si>
  <si>
    <t>Национальное учреждение с внешней поддержкой</t>
  </si>
  <si>
    <t>Implementer institution profile</t>
  </si>
  <si>
    <t>Профиль организации исполнителя программы</t>
  </si>
  <si>
    <t>government-affiliated agency/institution</t>
  </si>
  <si>
    <t>правительственное/государственное учреждение</t>
  </si>
  <si>
    <t>public university</t>
  </si>
  <si>
    <t>государственный университет</t>
  </si>
  <si>
    <t>public school</t>
  </si>
  <si>
    <t>государственная высшая школа</t>
  </si>
  <si>
    <t>ministry</t>
  </si>
  <si>
    <t>министерство</t>
  </si>
  <si>
    <t>NGO </t>
  </si>
  <si>
    <t>НПО</t>
  </si>
  <si>
    <t>private university </t>
  </si>
  <si>
    <t>частный университет</t>
  </si>
  <si>
    <t>private school </t>
  </si>
  <si>
    <t>частная высшая школа</t>
  </si>
  <si>
    <t>other private institution</t>
  </si>
  <si>
    <t>другое частное учреждение</t>
  </si>
  <si>
    <t>Delivery mode</t>
  </si>
  <si>
    <t>All in-person</t>
  </si>
  <si>
    <t>Все очно</t>
  </si>
  <si>
    <t>All online</t>
  </si>
  <si>
    <t>Все онлайн</t>
  </si>
  <si>
    <t>Hybrid (mix of in-person and online)</t>
  </si>
  <si>
    <t>Type of certificate</t>
  </si>
  <si>
    <t>Тип сертификата</t>
  </si>
  <si>
    <t>A part of undergraduate or a part of graduate training (nationally recognized degree)  </t>
  </si>
  <si>
    <t>Часть бакалавриата или магистратуры (национально признанная степень)</t>
  </si>
  <si>
    <t>Graduate diploma </t>
  </si>
  <si>
    <t>Диплом о высшем образовании (магистратура)</t>
  </si>
  <si>
    <t>Certificate counting towards continuous education credits </t>
  </si>
  <si>
    <t>Сертификат, который засчитывается в часы/кредиты непрерывного образования</t>
  </si>
  <si>
    <t>Certificate with GLLP logo not counting towards continuous education credits </t>
  </si>
  <si>
    <t>Сертификат с логотипом GLLP, который не засчитывается в часы/кредиты непрерывного образования</t>
  </si>
  <si>
    <t>Certificate with institute logo not counting towards continuous education credits </t>
  </si>
  <si>
    <t>Сертификат с логотипом учреждения, который не засчитывается в часы/кредиты непрерывного образования</t>
  </si>
  <si>
    <t>Certificate with institute and GLLP logo not counting towards continuous education credits </t>
  </si>
  <si>
    <t>Сертификат с логотипом учреждения и GLLP, который не засчитывается в часы/кредиты непрерывного образования</t>
  </si>
  <si>
    <t>None </t>
  </si>
  <si>
    <t>Сертификат не выдается</t>
  </si>
  <si>
    <t>Other, please, specify below</t>
  </si>
  <si>
    <t>Другое, пожалуйста, укажите ниже</t>
  </si>
  <si>
    <t>Selection of participants</t>
  </si>
  <si>
    <t>Отбор участников</t>
  </si>
  <si>
    <t>Selected by a selection committee (or similar function)</t>
  </si>
  <si>
    <t>Выбраны отборочным комитетом (или аналогичной функцией)</t>
  </si>
  <si>
    <t>Nominated/appointed without selection committee (or similar function)</t>
  </si>
  <si>
    <t>Номинированы/назначены без отборочного комитета (или аналогичной функции)</t>
  </si>
  <si>
    <t>Applications/candidates for the role of participants</t>
  </si>
  <si>
    <t>Заявки/претенденты на роль участника</t>
  </si>
  <si>
    <t>Yes, there were applications/candidates</t>
  </si>
  <si>
    <t>Да, были заявки/претенденты на роль участника</t>
  </si>
  <si>
    <t>No, there were only nominated participants or there were no applications/candidates</t>
  </si>
  <si>
    <t>Нет, были только номинированные участники или не было заявок/претендентов на роль участников</t>
  </si>
  <si>
    <t>CoP platforms</t>
  </si>
  <si>
    <t>Платформа для профессионального сообщества практиков</t>
  </si>
  <si>
    <t>Chat</t>
  </si>
  <si>
    <t>Чат</t>
  </si>
  <si>
    <t>Regular forums/conferences/meetings</t>
  </si>
  <si>
    <t>Регулярные форумы/конференции/встречи</t>
  </si>
  <si>
    <t>Online platform</t>
  </si>
  <si>
    <t>Онлайн-платформа</t>
  </si>
  <si>
    <t>M&amp;E data use</t>
  </si>
  <si>
    <t>Использование данных МиО</t>
  </si>
  <si>
    <t>M&amp;E data was analyzed and action plan drafted</t>
  </si>
  <si>
    <t>Данные МиО были проанализированы и составлен план действий</t>
  </si>
  <si>
    <t>M&amp;E data was analyzed, action plan approved, and implementation started</t>
  </si>
  <si>
    <t>Данные МиО были проанализированы, план действий одобрен и реализация плана начата</t>
  </si>
  <si>
    <t>M&amp;E data was analyzed, action plan approved and implemented</t>
  </si>
  <si>
    <t>Данные МиО были проанализированы, план действий одобрен и реализован</t>
  </si>
  <si>
    <t>Source of funding</t>
  </si>
  <si>
    <t>Источник финансирования</t>
  </si>
  <si>
    <t>Fully funded by the government</t>
  </si>
  <si>
    <t>Полностью финансируется правительством</t>
  </si>
  <si>
    <t>Fully funded by a partner</t>
  </si>
  <si>
    <t>Полностью финансируется партнером</t>
  </si>
  <si>
    <t>Partially funded by the government and partially funded by a partner</t>
  </si>
  <si>
    <t>Частично финансируется правительством и частично финансируется партнером</t>
  </si>
  <si>
    <t>Type of expert</t>
  </si>
  <si>
    <t>Тип эксперта</t>
  </si>
  <si>
    <t>National/local</t>
  </si>
  <si>
    <t>Национальный/местный эксперт</t>
  </si>
  <si>
    <t>International/external</t>
  </si>
  <si>
    <t>Международный/внешний эксперт</t>
  </si>
  <si>
    <t>Specify here</t>
  </si>
  <si>
    <t>Укажите здесь</t>
  </si>
  <si>
    <t>Таблица индикаторов программы</t>
  </si>
  <si>
    <r>
      <t xml:space="preserve">Spreadsheet description: This spreadsheet demonstrates all indicators of the Monitoring and Evaluation framework developed by the GLLP Partners. </t>
    </r>
    <r>
      <rPr>
        <sz val="11"/>
        <color theme="1"/>
        <rFont val="Calibri"/>
        <family val="2"/>
        <scheme val="minor"/>
      </rPr>
      <t>These indicators allow programmes to track their implementations and improve their programmes during the iteration and following its completion.</t>
    </r>
  </si>
  <si>
    <t>Описание листа: Данный лист содержит все индикаторы в соответствии с рамкой мониторинга и оценки, разработанной Партнерами GLLP. Данные индикаторы позволяют программам отслеживать их реализацию и улучшать свои программы во время цикла программы и после его завершения.</t>
  </si>
  <si>
    <t>When to fill in this tab: 
This sheet does not need direct inputs. Indicators change based on the inputs into other spreadsheets. You can view your indicators in column J.
Note: Some indicators might not show any value/information or seem incorrect because the relevant spreadsheets have not been filled out (either information is not yet available or it has not been updated/filled in). You may refer to the Data source column to see which forms/tabs feed into the indicator.</t>
  </si>
  <si>
    <t>Когда заполнять данный лист:
Данный лист не требует прямой ввод данных пользователем. Индикаторы изменяются в зависимости от входных данных в других листах инструмента. Вы можете просмотреть свои индикаторы в столбце J.
Примечание: некоторые индикаторы могут не показывать значений/информации или казаться неверными, поскольку соответствующие листы в инструменте не были заполнены (информация еще не доступна или не была обновлена/заполнена). Вы можете посмотреть столбец Data source (Источник данных), чтобы узнать, какие формы/листы являются входными данными в тот или иной индикатор.</t>
  </si>
  <si>
    <t>Overall #</t>
  </si>
  <si>
    <t>Общая нумерация</t>
  </si>
  <si>
    <t>#</t>
  </si>
  <si>
    <t>Номер индикатора</t>
  </si>
  <si>
    <t>Indicator</t>
  </si>
  <si>
    <t>Индикатор</t>
  </si>
  <si>
    <t>Intended use</t>
  </si>
  <si>
    <t>Предназначение индикатора</t>
  </si>
  <si>
    <t>Target</t>
  </si>
  <si>
    <t>Целевой показатель</t>
  </si>
  <si>
    <t>Data source</t>
  </si>
  <si>
    <t>Источник данных</t>
  </si>
  <si>
    <t>Related affiliation standards</t>
  </si>
  <si>
    <t>Связанные стандарты аффилиации</t>
  </si>
  <si>
    <t>Type of indicator</t>
  </si>
  <si>
    <t>Тип индикатора</t>
  </si>
  <si>
    <t>Indicator breakdown (if applicable)</t>
  </si>
  <si>
    <t>Разбивка индикатора (если применимо)</t>
  </si>
  <si>
    <t>Indicator value</t>
  </si>
  <si>
    <t>Значение индикатора</t>
  </si>
  <si>
    <t>Group 1. Monitor the GLLP implementation progress and performance</t>
  </si>
  <si>
    <t>Группа 1. Мониторинг хода реализации и результативности GLLP</t>
  </si>
  <si>
    <t>1.1 Programme details</t>
  </si>
  <si>
    <t>1.1 Подробная информация о программе</t>
  </si>
  <si>
    <t>Existence of designation of a national entity responsible for oversight of the programme</t>
  </si>
  <si>
    <t>Наличие официально назначенного национального органа, ответственного за надзор за программой</t>
  </si>
  <si>
    <t>To assess the ownership of the programme</t>
  </si>
  <si>
    <t>Оценить степень вовлеченности в программу</t>
  </si>
  <si>
    <t>National entity is officially designated for implementation oversight of GLLP in the country</t>
  </si>
  <si>
    <t>Национальный орган официально назначен для надзора за реализацией GLLP в стране</t>
  </si>
  <si>
    <t>"General progr info" tab, cell D18.
Prefills the response in the Initial reporting form (Section A, question 6).</t>
  </si>
  <si>
    <t>Лист "General progr info" (Общая информация о программе), ячейка D18.
Предзаполняет ответ в форме первоначальной отчетности (Секция A, вопрос 6).</t>
  </si>
  <si>
    <t>Programme ownership – a National Entity hosting GLLP is officially designated / recognized by the government/ national authorities</t>
  </si>
  <si>
    <t>Вовлеченность в программу – национальная организация, принимающая GLLP, официально назначена/признана правительством/национальными органами власти</t>
  </si>
  <si>
    <t>Guidance for programmes</t>
  </si>
  <si>
    <t>Руководство для программ</t>
  </si>
  <si>
    <t>N/A</t>
  </si>
  <si>
    <t>Full-time equivalents (FTEs) per role: managing and coordinating all phases of programme planning and implementation, monitoring and evaluation, administrative and logistical needs. 1 FTE is comparable to a full-time worker</t>
  </si>
  <si>
    <t>Эквивалент полной штатной единицы (ЭШЕ) на роль: управление и координация всех этапов планирования и реализации программы, мониторинг и оценка, административные и логистические потребности. 1 ЭШЕ сопоставима с работником, работающим полный рабочий день</t>
  </si>
  <si>
    <t>To monitor availability of personnel for programme needs</t>
  </si>
  <si>
    <t>Осуществлять мониторинг наличия персонала для нужд программы</t>
  </si>
  <si>
    <t>Sufficient number of FTEs need be assigned per each role to cover the programme needs.</t>
  </si>
  <si>
    <t>Для каждой роли должно быть выделено достаточное число ЭШЕ, чтобы покрыть потребности программы.</t>
  </si>
  <si>
    <t>"Programme staff info" tab, cells B30 to B32 (drawing information from cells C6 to C25, J6 to J25).</t>
  </si>
  <si>
    <t>Лист "Programme staff info" (Информация о персонале программы), ячейки B30 до B32 (берет информацию из ячеек C6 до C25, J6 до J25).</t>
  </si>
  <si>
    <t>Personnel are available to manage and coordinate all phases of programme planning,implementation, monitoring and evaluation, and to support the programme’s administrative and logistical needs</t>
  </si>
  <si>
    <t>Имеется персонал для управления и координации всех этапов планирования, реализации, мониторинга и оценки программы, а также для поддержки административных и логистических потребностей программы</t>
  </si>
  <si>
    <t>Availability of criteria and documented process for selection of participants, instructors, and mentors</t>
  </si>
  <si>
    <t>Наличие критериев и документированного процесса отбора участников, фасилитаторов и наставников</t>
  </si>
  <si>
    <t>To assess transparency of the selection process</t>
  </si>
  <si>
    <t>Оценить прозрачность процесса отбора</t>
  </si>
  <si>
    <t>List of selection criteria and selection process of participants, instructors and mentors are documented and approved by the national entity</t>
  </si>
  <si>
    <t>Перечень критериев отбора и процесс отбора участников, фасилитаторов и наставников задокументированы и утверждены национальным органом</t>
  </si>
  <si>
    <t>"General progr info" tab, cell D20.</t>
  </si>
  <si>
    <t>Лист "General progr info" (Общая информация о программе), ячейка D20.</t>
  </si>
  <si>
    <t>Participants, instructors, and mentors are selected based on documented criteria and transparent processes, and candidate selection committee, participants, instructors, and mentors are selected from all three sectors (HH, AH, EH)</t>
  </si>
  <si>
    <t>Участники, фасилитаторы и наставники отбираются на основе задокументированных критериев и прозрачных процессов. Помимо этого, комитет по отбору, участники, фасилитаторы и наставники отбираются из всех трех секторов (здоровье человека, здоровье животных, здоровье окружающей среды).</t>
  </si>
  <si>
    <t>Availability of graduation requirements for participants</t>
  </si>
  <si>
    <t xml:space="preserve">Наличие требований для успешного окончания программы для участников </t>
  </si>
  <si>
    <t>To monitor graduation of participants against documented requirements</t>
  </si>
  <si>
    <t>Следить за тем, чтобы участники, успешно окончившие программу, соответствовали документально оформленным требованиям</t>
  </si>
  <si>
    <t xml:space="preserve">Graduation requirements are documented and approved by the national entity. Ideally, requirements should at least include 3 components of the programme (didactic component, mentoring, small and capstone projects). Potential criteria for completion can include attendance to didactic sessions, post-test results, two completed small projects, completed capstone project with written report and an oral presentation, participation in mentoring sessions. </t>
  </si>
  <si>
    <t>Требования для успешного окончания программы документируются и утверждаются национальным органом. В идеале требования должны включать как минимум 3 компонента программы (дидактический компонент, наставничество, небольшие и завершающие проекты). Потенциальными критериями для успешного окончания программы могут быть: посещение дидактических сессий, результаты пост-тестирования, два завершенных небольших проекта, завершенный завершающий проект с письменным отчетом и устной презентацией, участие в сессиях наставничества.</t>
  </si>
  <si>
    <t>"General progr info" tab, cell D21.
Prefills the response in the Initial reporting form (Section B, question 5).</t>
  </si>
  <si>
    <t>Лист "General progr info" (Общая информация о программе), ячейка D21.
Предзаполняет ответ в форме первоначальной отчетности (Секция B, вопрос 5).</t>
  </si>
  <si>
    <t>Programmes have set criteria for graduation</t>
  </si>
  <si>
    <t>Программы установили критерии для успешного окончания программы</t>
  </si>
  <si>
    <t>Number of applicants per GLLP iteration</t>
  </si>
  <si>
    <t>Число кандидатов на роль участника на цикл программы</t>
  </si>
  <si>
    <t xml:space="preserve">To monitor interest in the programme from the three targeted sectors, assess if application information is appropriately communicated and participants are selected from the three sectors. </t>
  </si>
  <si>
    <t>Отслеживать интерес к программе со стороны трех целевых секторов, оценивать, правильно ли коммуницируется информация о подаче заявок на программу и отбираются ли участники из трех секторов</t>
  </si>
  <si>
    <t>Three sectors represented</t>
  </si>
  <si>
    <t>Представлены три сектора</t>
  </si>
  <si>
    <t>"Applicants' info" tab, cells B158 to B175 (drawing information from cells C6 to C155, H6 to H155, I6 to I155).</t>
  </si>
  <si>
    <t>Лист "Applicants' info" (Информация о кандидатах на роль участника), ячейки B158 to B175 (берет информацию из ячеек C6 до C25, J6 до J25).</t>
  </si>
  <si>
    <t>Participants, instructors and mentors are selected based on documented criteria and transparent processes, and candidate selection committee, participants, instructors and mentors are selected from all three sectors (HH, AH, EH)</t>
  </si>
  <si>
    <t>Участники, фасилитаторы и наставники отбираются на основе документированных критериев и прозрачных процессов. Помимо этого, комитет по отбору, участники, фасилитаторы и наставники отбираются из всех трех секторов (здоровье человека, здоровье животных, здоровье окружающей среды).</t>
  </si>
  <si>
    <t>Programme monitoring</t>
  </si>
  <si>
    <t>Мониторинг программы</t>
  </si>
  <si>
    <t>Breakdown by sector</t>
  </si>
  <si>
    <t>Разбивка по секторам</t>
  </si>
  <si>
    <t>Разбивка по полу</t>
  </si>
  <si>
    <t>Breakdown by business sector</t>
  </si>
  <si>
    <t>Разбивка по бизнес-секторам</t>
  </si>
  <si>
    <t>Итого</t>
  </si>
  <si>
    <t>Number of participants across the sectors per GLLP iteration</t>
  </si>
  <si>
    <t>Число участников по всем секторам на цикл GLLP</t>
  </si>
  <si>
    <t>To monitor sector representation in each role</t>
  </si>
  <si>
    <t>Отслеживать представленность секторов в каждой роли</t>
  </si>
  <si>
    <t>Three sectors represented in each role. Efforts are made to engage underrepresented sectors.</t>
  </si>
  <si>
    <t>Три сектора представлены в каждой роли. Прилагаются усилия для вовлечения недопредставленных секторов.</t>
  </si>
  <si>
    <t>"Participants' info" tab, cells B37 to B54 (drawing information from cells B8 to B32, F8 to F32, G8 to G32).
Prefills the response in the Initial reporting form (Section С, question 1).</t>
  </si>
  <si>
    <t>Лист "Participants' info" (Информация об участниках), ячейки B37 до B54 (берет информацию из ячеек B8 до B32, F8 до F32, G8 до G32).
Предзаполняет ответ в форме первоначальной отчетности (Секция С, вопрос 1).</t>
  </si>
  <si>
    <t>Number of technical group members across the sectors per GLLP iteration</t>
  </si>
  <si>
    <t>Число членов технической группы по всем секторам на цикл GLLP</t>
  </si>
  <si>
    <t>"TWG info" tab, cells B30 to B47 (drawing information from cells C6 to C25, G6 to G25, H6 to H25).</t>
  </si>
  <si>
    <t>Лист "TWG info" (Информация о ТРГ), ячейки B30 до B47 (берет информацию из ячеек C6 до C25, G6 до G25, H6 до H25).</t>
  </si>
  <si>
    <t>A multisectoral technical working group (or similar function) is established and actively providing strategic support to the programme</t>
  </si>
  <si>
    <t>Создана многосекторальная техническая рабочая группа (или аналогичная функция), которая активно оказывает стратегическую поддержку программе</t>
  </si>
  <si>
    <t>Number of instructors across the sectors per GLLP iteration</t>
  </si>
  <si>
    <t>Число фасилитаторов по всем секторам на цикл GLLP</t>
  </si>
  <si>
    <t>"Instructors’ info" tab, cells B29 to B46 (drawing information from cells С6 to С25, I6 to I25, J6 to J25).
Prefills the response in the Initial reporting form (Section D, question 1).</t>
  </si>
  <si>
    <t>Лист "Instructors’ info" (Информация о фасилитаторах), ячейки B29 до B46 (берет информацию из ячеек С6 до С25, I6 до I25, J6 до J25).
Предзаполняет ответ в форме первоначальной отчетности (Секция D, вопрос 1).</t>
  </si>
  <si>
    <t>Number of mentors across the sectors per GLLP iteration</t>
  </si>
  <si>
    <t>Число наставников по всем секторам на цикл GLLP</t>
  </si>
  <si>
    <t>"Mentors’ info" tab, cells B28 to B45 (drawing information from cells С6 to С25, I6 to I25, J6 to J25).
Prefills the response in the Initial reporting form (Section E, question 1).</t>
  </si>
  <si>
    <t>Лист "Mentors’ info" (Информация о наставниках), ячейки B28 до B45 (берет информацию из ячеек С6 до С25, I6 до I25, J6 до J25).
Предзаполняет ответ в форме первоначальной отчетности (Секция E, вопрос 1).</t>
  </si>
  <si>
    <t>Availability of sustainability plan for the next two iterations</t>
  </si>
  <si>
    <t>Наличие плана устойчивого развития для следующих двух циклов программы</t>
  </si>
  <si>
    <t>To assess sustainability planning of the programme</t>
  </si>
  <si>
    <t>Оценить планирование устойчивости программы</t>
  </si>
  <si>
    <t xml:space="preserve">Sustainability plan in place that at least includes a programme budget and potential funding sources, infrastructure, and staffing. </t>
  </si>
  <si>
    <t>Имеется план устойчивого развития, который как минимум включает бюджет программы и потенциальные источники финансирования, инфраструктуру и персонал.</t>
  </si>
  <si>
    <t>"General progr info" tab, cell D25.
Prefills the response in the Final reporting form (Section I, question 4).</t>
  </si>
  <si>
    <t>Лист "General progr info" (Общая информация о программе), ячейка D25.
Предзаполняет ответ в форме отчетности по окончанию программы (Секция I, вопрос 4).</t>
  </si>
  <si>
    <t>A sustainability plan for consistent, long-term programme implementation is available</t>
  </si>
  <si>
    <t>Имеется план устойчивого развития для последовательной и долгосрочной реализации программы</t>
  </si>
  <si>
    <t>1.2 Programme implementation</t>
  </si>
  <si>
    <t>1.2 Реализация программы</t>
  </si>
  <si>
    <t xml:space="preserve">Number of meetings of TWG </t>
  </si>
  <si>
    <t>Число совещаний ТРГ</t>
  </si>
  <si>
    <t>To monitor functioning of the TWG</t>
  </si>
  <si>
    <t>Осуществлять мониторинг функционирования ТРГ</t>
  </si>
  <si>
    <t>TWG meets at least twice a year, and minutes of meetings, including decisions made, are taken</t>
  </si>
  <si>
    <t>ТРГ собирается не реже двух раз в год, ведутся протоколы совещаний, включая принятые решения</t>
  </si>
  <si>
    <t>"TWG info" tab, cell E30 (drawing information from cells K5 to AD5).</t>
  </si>
  <si>
    <t>Лист "TWG info" (Информация о технической рабочей группе), ячейка E30 (берет информацию из ячеек K5 до AD5).</t>
  </si>
  <si>
    <t>Первоначальная отчетность</t>
  </si>
  <si>
    <t>Mid-programme reporting</t>
  </si>
  <si>
    <t>Промежуточная отчетность</t>
  </si>
  <si>
    <t>Отчетность по окончанию программы</t>
  </si>
  <si>
    <t>Availability of implementation plan</t>
  </si>
  <si>
    <t>Наличие плана для реализации программы</t>
  </si>
  <si>
    <t>To assess availability of plan for implementation of the programme</t>
  </si>
  <si>
    <t>Оценить наличие плана для реализации программы</t>
  </si>
  <si>
    <t xml:space="preserve">Implementation plan is available and approved by the national entity. Can be as a stand-alone document or part of ToR for GLLP implementation </t>
  </si>
  <si>
    <t>План реализации программы имеется и одобрен национальным органом. Может быть как отдельный документ или часть ТЗ для внедрения GLLP</t>
  </si>
  <si>
    <t>"General progr info" tab, cell D19.
Prefills the response in the Initial reporting form (Section B, question 4).</t>
  </si>
  <si>
    <t>Лист "General progr info" (Общая информация о программе), ячейка D19.
Предзаполняет ответ в форме первоначальной отчетности (Секция B, вопрос 4).</t>
  </si>
  <si>
    <t>Infrastructure and logistics are ensured throughout the programme</t>
  </si>
  <si>
    <t>Инфраструктура и логистика обеспечиваются на протяжении всей программы</t>
  </si>
  <si>
    <t>A written organizational release is available for each participant</t>
  </si>
  <si>
    <t>Наличие письменного разрешения от организации участников на каждого участника</t>
  </si>
  <si>
    <t>To assess commitment from participants’ employer leadership for participants’ full participation in the programme</t>
  </si>
  <si>
    <t>Оценить приверженность руководства организации участников к их полному участию в программе</t>
  </si>
  <si>
    <t>Organizational release in any form is available for each participant</t>
  </si>
  <si>
    <t>Разрешение от организации в любой форме имеется на каждого участника</t>
  </si>
  <si>
    <t>"Participant's info" tab, cells L8 to L32.</t>
  </si>
  <si>
    <t>Лист Participant's info (Информация об участниках), ячейки L8 до L32.</t>
  </si>
  <si>
    <t>Programme requests organizational release of each participant for their full participation in the programme</t>
  </si>
  <si>
    <t>Программа запрашивает разрешение от организации на каждого участника для их полноценного участия в программе</t>
  </si>
  <si>
    <t>Documented evidence of participants’ orientation on the programme and expectations available</t>
  </si>
  <si>
    <t>Имеются документальное подтверждение об ориентации/информировании участников по программе и об ожиданиях программы</t>
  </si>
  <si>
    <t>To assess whether orientation of participants on the program and expectations has been conducted</t>
  </si>
  <si>
    <t>Оценить, была ли проведена ориентация/информирование участников по программе и ожиданиям программы</t>
  </si>
  <si>
    <t>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t>
  </si>
  <si>
    <t>Имеются документальное подтверждение об ориентации/информировании участников по программе и об ожиданиях программы.
Участникам необходимо быть ознакомленными с программой и ожиданиями, включая, помимо прочего, структуру программы, компетенции, содержание программы, продолжительность и временные обязательства, ожидаемые результаты и т. д., необходимые с их стороны.</t>
  </si>
  <si>
    <t>"Participant's info" tab, cells K8 to K32.</t>
  </si>
  <si>
    <t>Лист Participant's info (Информация об участниках), ячейки K8 до K32.</t>
  </si>
  <si>
    <t>Programme ensures participants’ orientation on the programme and expectations</t>
  </si>
  <si>
    <t>Программа обеспечивает ориентацию/информирование участников по программе и об ожиданиях программы</t>
  </si>
  <si>
    <t>Percentage of participants reporting inclusion of HH, AH, EH considerations in each module</t>
  </si>
  <si>
    <t>Процент участников, сообщающих о включении вопросов здоровья человека, здоровья животных и здоровья окружающей среды в каждый модуль</t>
  </si>
  <si>
    <t>To monitor One health approach in the delivery of materials</t>
  </si>
  <si>
    <t>Осуществлять мониторинг подхода "Единое здоровье" при реализации программы</t>
  </si>
  <si>
    <t>"Participant module evaluation" tab, cells D114 to G114, D115 to GJ115, and D116 (drawing information from cells D110 to GJ111) (Participant module evaluation form - Section C, questions 1-2).</t>
  </si>
  <si>
    <t>Лист "Participant module evaluation" (Форма оценки модуля участниками), ячейки D114 до G114 D115 до GJ115, и D116 (берет информацию из ячеек D110 до GJ111) (Форма оценки модуля участниками - Секция C, вопросы 1-2).</t>
  </si>
  <si>
    <t>Didactic sessions cover all 9 competencies with inclusion of HH, AH, EH considerations</t>
  </si>
  <si>
    <t>Дидактические сессии охватывают все 9 компетенций с учетом аспектов здоровья человека, здоровья животных и здоровья окружающей среды</t>
  </si>
  <si>
    <t>For module breakdown, refer to Participant module evaluation tab and graphs in Indicators view_group 1 tab</t>
  </si>
  <si>
    <t>Для разбивки по модулям см. лист "Participant module evaluation" (Форма оценки модуля участниками) и графики на листе "indicators view_group1" (Просмотр индикаторов - группа 1)</t>
  </si>
  <si>
    <t>Percentage of delivered GLLP modules</t>
  </si>
  <si>
    <t>Процент модулей GLLP, по которым проводилось обучение</t>
  </si>
  <si>
    <t>To monitor inclusion of all modules in the programme.</t>
  </si>
  <si>
    <t>Осуществлять мониторинг по включению всех модулей в программу.</t>
  </si>
  <si>
    <t>100% of GLLP modules delivered</t>
  </si>
  <si>
    <t>Обучение проведено по 100% модулей GLLP</t>
  </si>
  <si>
    <t>"Modules' info" tab, cell D58 (drawing information from cells D7 to D49).
Prefills the response in the Final reporting form (Section D, question 1).</t>
  </si>
  <si>
    <t>Лист "Modules' info" (Информация о модулях), ячейка D58 (берет информацию из ячеек D7 до D49).
Предзаполняет ответ в форме отчетности по окончанию программы (Секция D, вопрос 1).</t>
  </si>
  <si>
    <t>Average attendance per participant</t>
  </si>
  <si>
    <t>Средняя посещаемость на участника</t>
  </si>
  <si>
    <t>To monitor attendance of participants to didactic sessions</t>
  </si>
  <si>
    <t>Осуществлять мониторинг за посещаемостью участников дидактических сессий</t>
  </si>
  <si>
    <t>Each participant attends 80% of the modules</t>
  </si>
  <si>
    <t>Каждый участник посещает 80% от всех модулей</t>
  </si>
  <si>
    <t>"Didactic sessions" tab, cells D38 to D85, I38 to I85, and B9 to B33, C9 to C33 (drawing information "Didactic sessions" table).</t>
  </si>
  <si>
    <t>Лист "Didactic sessions" (Дидактические сессии), ячейки D38 до D85, I38 до I85 и B9 до B33, C9 до C33 (берет информацию из таблицы "Дидактические сессии").</t>
  </si>
  <si>
    <t>Not related to affiliation standards</t>
  </si>
  <si>
    <t>Не связан со стандартами аффилиации</t>
  </si>
  <si>
    <t>By mode</t>
  </si>
  <si>
    <t>По форме обучения</t>
  </si>
  <si>
    <t>For breakdown per participant, refer to Didactic sessions tab and graphs in Indicators view_group 1 tab</t>
  </si>
  <si>
    <t>Для разбивки по участникам см. лист "Didactic sessions" (Дидактические сессии) и графики на листе "indicators view_group1" (Просмотр индикаторов - группа 1)</t>
  </si>
  <si>
    <t>Maximum number of mentees per mentor</t>
  </si>
  <si>
    <t>Максимальное число участников на одного наставника</t>
  </si>
  <si>
    <t>To monitor the workload of mentors related to mentoring and availability of mentors to support mentees</t>
  </si>
  <si>
    <t>Контролировать нагрузку наставников, связанную с наставничеством, и наличие наставников для поддержки участников</t>
  </si>
  <si>
    <t>Maximum 3 participants per mentor</t>
  </si>
  <si>
    <t>Максимум 3 участника на одного наставника</t>
  </si>
  <si>
    <t>"Mentors' info" tab, cell J28 (drawing information from cells N6 to N25).</t>
  </si>
  <si>
    <t>Лист "Mentors' info" (Информация о навтаниках), ячейка J28 (берет информацию из ячеек N6 до N25).</t>
  </si>
  <si>
    <t>Signed mentoring agreement is in place for each mentee</t>
  </si>
  <si>
    <t>Для каждого участника имеется подписанное соглашение о наставничестве</t>
  </si>
  <si>
    <t>To monitor mentoring component of the programme</t>
  </si>
  <si>
    <t>Осуществлять мониторинг наставнического компонента программы</t>
  </si>
  <si>
    <t>Mentoring agreement is in place and agreed upon in writing for each mentee</t>
  </si>
  <si>
    <t>Соглашение о наставничестве разработано и согласовано в письменной форме на каждого участника</t>
  </si>
  <si>
    <t>"Mentoring" tab, cells C8 to C32.</t>
  </si>
  <si>
    <t>Лист "Mentoring" (Наставничество), ячейки C8 до C32.</t>
  </si>
  <si>
    <t>Ongoing mentorship (communication / interactions) between mentees and mentors throughout the programme according to the mentorship plan
Programmes monitor and document participants’ activities and progress toward completion of their graduation requirements</t>
  </si>
  <si>
    <t>Продолжающееся наставничество (связь/взаимодействие) между участниками и наставниками на протяжении всей программы в соответствии с планом наставничества
Программы отслеживают и документируют деятельность участников и прогресс в выполнении требований для успешного окончания программы</t>
  </si>
  <si>
    <t>Evidence of at least 1 mentoring session/month per mentee</t>
  </si>
  <si>
    <t>Подтверждение проведения не менее 1 сессии наставничества в месяц на каждого участника</t>
  </si>
  <si>
    <t>At least 1 session/month per mentee</t>
  </si>
  <si>
    <t>Минимум 1 сессия/месяц на каждого участника</t>
  </si>
  <si>
    <t>"Mentoring" tab, cells E8 to E32, H7 (available at the end of the programme after the start and end date of the programme in "General progr info" are fillled out).</t>
  </si>
  <si>
    <t>Лист "Mentoring" (Наставничество), ячейки E8 до E32, H7 (доступно в конце программы после заполнения полей даты начала и окончания программы на листе «Общая информация о программе»).</t>
  </si>
  <si>
    <t>Evidence of tracking career paths of graduates is available</t>
  </si>
  <si>
    <t>Имеются доказательства отслеживания карьерного пути выпускников</t>
  </si>
  <si>
    <t>To monitor whether national entity tracks career paths of graduates</t>
  </si>
  <si>
    <t>Осуществлять мониторинг отслеживания карьерного пути выпускников национальной организацией</t>
  </si>
  <si>
    <t>National entity tracks career paths of all graduates</t>
  </si>
  <si>
    <t>Национальная организация отслеживает карьерный путь всех выпускников</t>
  </si>
  <si>
    <t>"Participants' info" tab, cells Q8 to Q32.</t>
  </si>
  <si>
    <t>Лист "Participants' info" (Информация об участниках), ячейки Q8 до Q32.</t>
  </si>
  <si>
    <t>Programmes must have a system to track career paths of graduates</t>
  </si>
  <si>
    <t>Программы должны иметь систему отслеживания карьерного пути выпускников</t>
  </si>
  <si>
    <t>1.3 Programme performance</t>
  </si>
  <si>
    <t>1.3 Показатели деятельности программы</t>
  </si>
  <si>
    <t xml:space="preserve">Attrition rate per GLLP iteration </t>
  </si>
  <si>
    <t>Процент участников ушедших из программы на цикл GLLP</t>
  </si>
  <si>
    <t xml:space="preserve">To monitor performance of the GLLP implementation. </t>
  </si>
  <si>
    <t>Мониторинг эффективности реализации GLLP</t>
  </si>
  <si>
    <t>Less than 10% </t>
  </si>
  <si>
    <t>Менее 10%</t>
  </si>
  <si>
    <t>"Participants' info" tab, cells G37 to G54 (drawing information from cells B8 to B32, F8 to F32, G8 to G32, N8 to N32).</t>
  </si>
  <si>
    <t>Лист "Participants' info" (Информация об участниках), ячейки G37 до G54 (берет информацию из ячеек B8 до B32, F8 до F32, G8 до G32, N8 до N32).</t>
  </si>
  <si>
    <t xml:space="preserve">Percentage of participants completing all programme requirements per GLLP iteration </t>
  </si>
  <si>
    <t>Процент участников, выполнивших все требования для успешного окончания программы за цикл GLLP</t>
  </si>
  <si>
    <t>"Participants' info" tab, cells E37 to E54 (drawing information from cells B8 to B32, F8 to F32, G8 to G32, M8 to M32).
Prefills the response in the Final reporting form (Section C, question 1).</t>
  </si>
  <si>
    <t>Лист "Participants' info" (Информация об участниках), ячейки E37 до E54 (берет информацию из ячеек B8 до B32, F8 до F32, G8 до G32, M8 до M32).
Предзаполняет ответ в форме отчетности по окончанию программы (Секция C, вопрос 1).</t>
  </si>
  <si>
    <t>Evidence of community of practice</t>
  </si>
  <si>
    <t>Доказательства наличия профессионального сообщества практиков</t>
  </si>
  <si>
    <t>To assess availability of national CoP component of GLLP</t>
  </si>
  <si>
    <t>Оценить наличие компонента национального профессионального сообщества практиков GLLP</t>
  </si>
  <si>
    <t>National CoP in place (chats, forums, conferences, etc.)</t>
  </si>
  <si>
    <t>Действует национальное профессиональное сообщество практиков (чаты, форумы, конференции и т. д.)</t>
  </si>
  <si>
    <t>"Midprogramme reporting" tab, cell C14 AND "Follow-up reporting" tab, cell C14 (Mid-programme reporting form - Section B, question 3 AND Follow-up reporting form -Section B, question 3).</t>
  </si>
  <si>
    <t>Лист "Midprogramme reporting" (Форма промежуточной отчетности), ячейка С14 И лист "Follow-up reporting" (Форма последующей отчетности), ячейка С14 (Форма промежуточной отчетности - Секция B, вопрос 3 И Форма последующей отчетности - Секция B, вопрос 3).</t>
  </si>
  <si>
    <t>Community of Practice is in place</t>
  </si>
  <si>
    <t>Действует национальное профессиональное сообщество практиков</t>
  </si>
  <si>
    <t>Follow-up reporting (six months following completion of the iteration)</t>
  </si>
  <si>
    <t>Последующая отчетность (шесть месяцев после окончания цикла программы)</t>
  </si>
  <si>
    <t>Group 2. Evaluate the GLLP implementation outcomes (participants’ learning, career progression, impact on workplace, impact on national lab system)</t>
  </si>
  <si>
    <t>Группа 2. Оценка конечных результатов реализации GLLP (Обучение участников, карьерный рост, эффект на рабочее место, эффект на национальные лабораторные системы)</t>
  </si>
  <si>
    <t xml:space="preserve">2.1 Participants’ learning </t>
  </si>
  <si>
    <t>2.1 Обучение участников</t>
  </si>
  <si>
    <t xml:space="preserve">Mean difference between the individual pre-test and post-test scores </t>
  </si>
  <si>
    <t>Средняя разница между результатами индивидуальных пре- и пост-тестов</t>
  </si>
  <si>
    <t xml:space="preserve">To monitor acquisition of new learning by GLLP participants. 
To inform evaluation of the GLLP objective of enhancing laboratory leaders’ competencies. </t>
  </si>
  <si>
    <t>Мониторинг приобретения новых знаний участниками GLLP.
Информирование оценки цели GLLP по повышению компетентности руководителей лабораторий.</t>
  </si>
  <si>
    <t>Increase between mean post-test and mean pre-test</t>
  </si>
  <si>
    <t>Увеличение между средним значением пост-теста и средним значением пре-теста</t>
  </si>
  <si>
    <t>"Didactic sessions" tab, cells E38 to G85, C34 to F34 (drawing information "Didactic sessions" table).
Prefills the responses in the Mid-programme reporting form (Section B, question 7) AND Final reporting form (Section D, question 2)</t>
  </si>
  <si>
    <t>Лист "Didactic sessions" (Дидактические сессии), ячейки E38 до G85, C34 до F34 (берет информацию из таблицы "Дидактические сессии").
Предзаполняет ответы в Форме промежуточной отчетности (Секция B, вопрос 7) И Форме отчетности по окончанию программы (Секция D, вопрос 2)</t>
  </si>
  <si>
    <t>Programmes monitor and document participants’ activities and progress toward completion of their graduation requirements</t>
  </si>
  <si>
    <t>Программы отслеживают и документируют деятельность участников и прогресс в выполнении требований для успешного окончания программы</t>
  </si>
  <si>
    <t>Overall mean difference</t>
  </si>
  <si>
    <t>Общая средняя разница</t>
  </si>
  <si>
    <t>For breakdown by module, refer to Didactic sessions tab and graphs in Indicators view_group 2 tab</t>
  </si>
  <si>
    <t>Для разбивки по модулям см. лист "Didactic sessions" (Дидактические сессии) и графики на листе "indicators view_group2" (Просмотр индикаторов - группа 2)</t>
  </si>
  <si>
    <t>Percentage of participants reporting an increase in competencies at the end of the programme</t>
  </si>
  <si>
    <t>Процент участников, сообщающих о повышении компетенций по окончании программы</t>
  </si>
  <si>
    <t xml:space="preserve">To monitor the acquisition of competencies of GLLP participants. 
To inform evaluation of the GLLP objective of enhancing laboratory leaders’ competencies. </t>
  </si>
  <si>
    <t>Мониторинг приобретения компетенций участниками GLLP.
Информирование оценки цели GLLP по повышению компетентности руководителей лабораторий.</t>
  </si>
  <si>
    <t>Competency self-assessment is collected at the commencement of the programme and at the end of the programme. 
80% of participants  indicate increase in competencies compared to the baseline.</t>
  </si>
  <si>
    <t>Самооценка по компетенциям проводится в начале и в конце программы.
80% участников отмечают рост компетенций по сравнению с исходным уровнем.</t>
  </si>
  <si>
    <t>"Other participant evaluations" tab, cells H158 to L158, and L149 to L157 (drawing information from cells D149 to G157) (GLLP Participant final evaluation form – Projects and learning outcomes - Section D, questions 6-14).
Prefills the response in Final reporting form (Section С, question 3).</t>
  </si>
  <si>
    <t>Лист "Other participant evaluations" (Другие формы оценки участниками), ячейки H158 до L158, и L149 до L157 (берет информацию из ячеек D149 до G157) (Форма итоговой оценки участниками – проекты и результаты обучения - Секция D, вопросы 6-14).
Предзаполняет ответ в Форме отчетности по окончанию программы (Секция С, вопрос 3).</t>
  </si>
  <si>
    <t>Breakdown by competency</t>
  </si>
  <si>
    <t>Разбивка по компетенциям</t>
  </si>
  <si>
    <t>Minimum two small projects completed by each participant</t>
  </si>
  <si>
    <t>Минимум два небольших проекта, выполненных каждым участником</t>
  </si>
  <si>
    <t>To assess project component of the programme</t>
  </si>
  <si>
    <t>Оценить компонент проектов программы</t>
  </si>
  <si>
    <t>Minimum two small projects completed by each participant on diverse competencies</t>
  </si>
  <si>
    <t>Минимум два небольших проекта, выполненных каждым участником по различным компетенциям.</t>
  </si>
  <si>
    <t>"Small projects" tab, cells B8 to B32 (drawing information from the "Small project title" columns in the "Small projects" table).
Prefills the response in Final reporting form (Section E, question 1).</t>
  </si>
  <si>
    <t>Лист "Small projects" (Небольшие проекты), ячейки B8 до B32 (берет информацию из столбцов "Название небольшого проекта" в таблице "Небольшие проекты").
Предзаполняет ответ в Форме отчетности по окончанию программы (Секция E, вопрос 1).</t>
  </si>
  <si>
    <t>Small projects on diverse competencies throughout the programme are implemented
Programmes monitor and document participants’ activities and progress toward completion of their graduation requirements</t>
  </si>
  <si>
    <t>На протяжении всей программы реализуются небольшие проекты по различным компетенциям.
Программы отслеживают и документируют деятельность участников и прогресс в выполнении требований для успешного окончания программы.</t>
  </si>
  <si>
    <t>Percentage of multisectoral capstone projects</t>
  </si>
  <si>
    <t>Процент многосекторальных завершающих проектов</t>
  </si>
  <si>
    <t>To monitor One Health approach in capstone projects</t>
  </si>
  <si>
    <t>Мониторинг подхода «Единое Здоровье» в завершающих проектах</t>
  </si>
  <si>
    <t>No target</t>
  </si>
  <si>
    <t>Целевой показатель отсутствует</t>
  </si>
  <si>
    <t>"Capstone projects tab", cells D60 to D71 and G60 (drawing information from cells D8 to D32, F8 to F32).
Prefills the responses in Final reporting form (Section G, question 5 and Section F, question 1).</t>
  </si>
  <si>
    <t>Лист "Capstone projects" (Завершающие проекты), ячейки D60 до D71 и G60 (берет информацию из ячеек D8 до D32, F8 до F32).
Предзаполняет ответы в Форме отчетности по окончанию программы (Секция G, вопрос 5, Секция F, вопрос 1).</t>
  </si>
  <si>
    <t>Capstone project(s) completed 
Programmes monitor and document participants’ activities and progress toward completion of their graduation requirements</t>
  </si>
  <si>
    <t>Завершающие проекты завершены.
Программы отслеживают и документируют деятельность участников и прогресс в выполнении требований для успешного окончания программы.</t>
  </si>
  <si>
    <t>Percentage of participants that have completed a capstone project with an oral presentation and written report</t>
  </si>
  <si>
    <t>Процент участников, завершивших завершающий проект с устной презентацией и письменным отчетом</t>
  </si>
  <si>
    <t>100% of participants have completed a capstone project with an oral presentation and written report</t>
  </si>
  <si>
    <t>100% участников завершили завершающий проект с устной презентацией и письменным отчетом</t>
  </si>
  <si>
    <t>"Capstone projects tab", cells D51 to D55 and E51 to E55 (drawing information from cells B8 to B32, D8 to D32, N8 to N32).
Prefills the responses in Final reporting form (Section G, questions 1-2).</t>
  </si>
  <si>
    <t>Лист "Capstone projects" (Завершающие проекты), ячейки D51 до D55 и E51 до E55 (берет информацию из ячеек B8 до B32, D8 до D32, N8 до N32).
Предзаполняет ответы в Форме отчетности по окончанию программы (Секция G, вопросы 1-2).</t>
  </si>
  <si>
    <t>2.2 Career evolution</t>
  </si>
  <si>
    <t>2.2 Карьерный рост</t>
  </si>
  <si>
    <t>Percentage of participants who have reported evidence of career advancement following participation in the programme (e.g., new job responsibilities, promotion)</t>
  </si>
  <si>
    <t>Процент участников, которые сообщили о карьерном росте после участия в программе (например, новые должностные обязанности, повышение по службе)</t>
  </si>
  <si>
    <t xml:space="preserve">To monitor progress of GLLP participants towards senior leadership positions. 
To inform evaluation of the GLLP objective of enhancing laboratory leaders’ competencies. </t>
  </si>
  <si>
    <t>Отслеживать прогресс участников GLLP на пути к продвижению на высшие руководящие должности.
Информирование оценки цели GLLP по повышению компетентности руководителей лабораторий.</t>
  </si>
  <si>
    <t xml:space="preserve">No target </t>
  </si>
  <si>
    <t>"Other participant evaluations" tab, cells D232 to N232 and D233 (drawing information from cells D195 to X196, D167 to X167) (Participant six-month follow-up form - Section A, Question 3.1).
Prefills the response in the Follow-up reporting form (Section С, question 1).</t>
  </si>
  <si>
    <t>Лист "Other participant evaluations" (Другие формы оценки участниками), ячейки D232 до N232 и D233 (берет информацию из ячеек D195 до X196, D167 до X167) (Форма обратной связи с участником -Секция A, вопрос 3.1).
Предзаполняет ответ в форме последующей отчетности (Секция С, вопрос 1).</t>
  </si>
  <si>
    <t>2.3 Impact on participants’ workplace</t>
  </si>
  <si>
    <t>2.3 Влияние участия в программе на профессиональную деятельность участников</t>
  </si>
  <si>
    <t>Percentage of participants reporting an increase in interaction with other sectors after the programme</t>
  </si>
  <si>
    <t>Процент участников, сообщающих об усилении взаимодействия с другими секторами после программы</t>
  </si>
  <si>
    <t xml:space="preserve">To monitor increase in cross-sectoral cooperation among participants. 
To inform evaluation of GLLP objective of increasing cross-sectoral and inter-disciplinary cooperation. </t>
  </si>
  <si>
    <t>Мониторинга роста межсекторального сотрудничества между участниками.
Информирование оценки цели GLLP по усилению межсекторального и междисциплинарного сотрудничества.</t>
  </si>
  <si>
    <t>"Other participant evaluations" tab, cells E186 to K186, D189, D167 to X167 (Participant six-month follow-up form - Section A, Question 2).
Prefills the response in the Follow-up reporting form (Section С, question 2).</t>
  </si>
  <si>
    <t>Лист "Other participant evaluations" (Другие формы оценки участниками), ячейки E186 до K186, D189, D167 до X167 (Форма обратной связи с участником -Секция A, вопрос 2).
Предзаполняет ответ в форме последующей отчетности (Секция С, вопрос 2).</t>
  </si>
  <si>
    <t>Evidence of improvement of national laboratory system by programme graduates</t>
  </si>
  <si>
    <t>Свидетельства улучшения национальной лабораторной системы выпускниками программы</t>
  </si>
  <si>
    <t xml:space="preserve">Percentage of participants reporting having integrated new competencies acquired during the programme into their everyday work  </t>
  </si>
  <si>
    <t>Процент участников, сообщающих о внедрении новых компетенций, приобретенных в ходе программы, в свою повседневную работу</t>
  </si>
  <si>
    <t xml:space="preserve">To monitor application of competencies from the programme by GLLP participants. 
To inform evaluation of the GLLP objective of enhancing laboratory leaders’ competencies. </t>
  </si>
  <si>
    <t>Осуществлять мониторинг применения компетенций программы участниками GLLP.
Информирование оценки цели GLLP по повышению компетентности руководителей лабораторий.</t>
  </si>
  <si>
    <t>"Other participant evaluations" tab, cells E171 to K171, D174 and Z176 to Z184 (drawing information from cells D171 to J171, D176 to Y184, D167 to X167) (Participant six-month follow-up form - Section A, questions 1 and 1.1).
Prefills the response in the Follow-up reporting form (Section С, question 3).</t>
  </si>
  <si>
    <t>Лист "Other participant evaluations" (Другие формы оценки участниками), ячейки E171 до K171, D174 и Z176 до Z184 (берет информацию из ячеек D171 до J171, D176 до Y184, D167 до X167) (Форма обратной связи с участником -Секция A, вопросы 1 и 1.1).
Предзаполняет ответ в форме последующей отчетности (Секция С, вопрос 3).</t>
  </si>
  <si>
    <t>Programme tracks acquired competencies applied in workplace by graduates 
Evidence of improvement of national laboratory system by programme graduates</t>
  </si>
  <si>
    <t>Программа отслеживает приобретенные компетенции, применяемые выпускниками на рабочем месте.
Свидетельства улучшения национальной лабораторной системы выпускниками программы.</t>
  </si>
  <si>
    <t xml:space="preserve">2.4 Impact on national laboratory systems </t>
  </si>
  <si>
    <t>2.4 Эффект участия в программе на национальные лабораторные системы</t>
  </si>
  <si>
    <t>Percentage of capstone projects selected based on the national lab system needs</t>
  </si>
  <si>
    <t>Процент завершающих проектов, выбранных на основе потребностей национальной лабораторной системы</t>
  </si>
  <si>
    <t>To assess the relevance of capstone projects and their contribution to the national laboratory system</t>
  </si>
  <si>
    <t>Оценить актуальность завершающих проектов и их вклад в национальную лабораторную систему</t>
  </si>
  <si>
    <t>100% capstone projects selected based on national lab system needs (situational analysis, national lab policy and strategic plan, tools, etc.)</t>
  </si>
  <si>
    <t>100% завершающих проектов выбираются на основе потребностей национальной лабораторной системы (ситуационный анализ, национальная лабораторная политика и стратегический план, определенные инструменты и т. д.)</t>
  </si>
  <si>
    <t>"Capstone projects tab", cells G60 to I60 (drawing information from cells D8 to D32, E8 to E32).
Prefills the responses in Final reporting form (Section G, question 4 and Section F, question 1).</t>
  </si>
  <si>
    <t>Лист "Capstone projects" (Завершающие проекты), ячейки G60 до I60 (берет информацию из ячеек D8 до D32, E8 до E32).
Предзаполняет ответы в Форме отчетности по окончанию программы (Секция G, вопрос 4, Секция F, вопрос 1).</t>
  </si>
  <si>
    <t>Percentage of graduates reporting contribution to national laboratory system after programme entry</t>
  </si>
  <si>
    <t>Процент выпускников, сообщающих о вкладе в развитие национальной лабораторной системы после поступления на программу</t>
  </si>
  <si>
    <t>To assess impact on national lab system</t>
  </si>
  <si>
    <t>Оценить эффект на национальную лабораторную систему</t>
  </si>
  <si>
    <t>There is impact on national lab system by programme graduates</t>
  </si>
  <si>
    <t>Выпускники программы оказывают влияние на национальную лабораторную систему</t>
  </si>
  <si>
    <t>"Other participant evaluations" tab, cells E206 to Y206, D208 (drawing information from cells D206 to X206, D167 to X167) (Participant six-month follow-up form - Section A, question 5).
Prefills the response in the Follow-up reporting form (Section С, question 4).</t>
  </si>
  <si>
    <t>Лист "Other participant evaluations" (Другие формы оценки участниками), ячейки E206 до Y206 и D208 (берет информацию из ячеек D206 до X206, D167 до X167) (Форма обратной связи с участником -Секция A, вопрос 5).
Предзаполняет ответ в форме последующей отчетности (Секция С, вопрос 4).</t>
  </si>
  <si>
    <t>Group 3. Evaluate the need for and inform GLLP continuous development and improvement (learning package and implementation modalities)</t>
  </si>
  <si>
    <t>Группа 3. Оценка потребностей и информирование процесса непрерывного развития и совершенствования программы GLLP (учебного пакета и формата реализации программы)</t>
  </si>
  <si>
    <t>3.1 Programme improvement</t>
  </si>
  <si>
    <t>3.1 Совершенствование программы</t>
  </si>
  <si>
    <t>Satisfaction of participants by module</t>
  </si>
  <si>
    <t>Удовлетворенность участников по модулям</t>
  </si>
  <si>
    <t xml:space="preserve">To monitor satisfaction of participants with the learning package and relevance of each module. 
To inform evaluation of the fitness for purpose of the Learning package and the extent to which it responds to the participants needs. </t>
  </si>
  <si>
    <t>Отслеживать удовлетворенность участников учебным пакетом и актуальностью каждого модуля. 
Информировать оценку соответствия учебного пакета целям и степени, в которой он отвечает потребностям участников.</t>
  </si>
  <si>
    <t>"Participant module evaluation" tab, cells D23 to G23, D21 to G21 and D25 (drawing information from cells D10 to GM18) (Participant module evaluation form - Section A, questions 1-9).
Prefills the responses in the Mid-programme reporting form (Section B, question 8) AND Final reporting form (Section D, question 3).</t>
  </si>
  <si>
    <t>Лист "Participant module evaluation" (Форма оценки модуля участниками), ячейки D23 до G23, D21 до G21 и D25 (берет информацию из ячеек D10 до GM18) (Форма оценки модуля участниками - Секция A, вопросы 1-9).
Предзаполняет ответы в Форме промежуточной отчетности (Секция B, вопрос 8) И Форме отчетности по окончанию программы (Секция D, вопрос 3).</t>
  </si>
  <si>
    <t>M&amp;E is set in place, systematically obtaining, and analyzing information and feedback from participants, instructors and mentors, improving the programme and reporting to GLLP partners</t>
  </si>
  <si>
    <t>Проводится мониторинг и оценка, систематический сбор и анализ информации и отзывов от участников, фасилитаторов и наставников, совершенствование программы и отчетность Партнерам GLLP</t>
  </si>
  <si>
    <t>For breakdown by module, refer to Participant module evaluation tab and graphs in Indicators view_group 3 tab</t>
  </si>
  <si>
    <t>Для разбивки по модулям см. лист "Participant module evaluation" (Форма оценки модуля участниками) и графики на листе "indicators view_group3" (Просмотр индикаторов - группа 3)</t>
  </si>
  <si>
    <t>Satisfaction of participants with instructors</t>
  </si>
  <si>
    <t>Удовлетворенность участников фасилитаторами</t>
  </si>
  <si>
    <t xml:space="preserve">To monitor satisfaction of participants with instructors and delivery methods. 
To inform improvement of delivery methods of materials. </t>
  </si>
  <si>
    <t>Отслеживать удовлетворенность участников фасилитаторами и методами преподавания. 
Информировать улучшение методов преподавания.</t>
  </si>
  <si>
    <t>"Participant module evaluation" tab, cells D106 to G106, D104 to G104 and D108 (drawing information from cells D27 to GM34, D42 to GM49, D57 to GM64, D72 to GM79, D87 to GM94) (Participant module evaluation form - Section B, questions 1-8 - average for each instructor).</t>
  </si>
  <si>
    <t>Лист "Participant module evaluation" (Форма оценки модуля участниками), ячейки D106 до G106, D104 до G104 и D108 (берет информацию из ячеек D27 до GM34, D42 до GM49, D57 до GM64, D72 до GM79, D87 до GM94) (Форма оценки модуля участниками - Секция B, вопросы 1–8  - средний балл по каждому фасилитатору).</t>
  </si>
  <si>
    <t>Satisfaction of participants with the implementation of the programme</t>
  </si>
  <si>
    <t>Удовлетворенность участников реализацией программы</t>
  </si>
  <si>
    <t xml:space="preserve">To monitor satisfaction of participants with the implementation of the programme
To inform evaluation and improvement of the programme. </t>
  </si>
  <si>
    <t>Отслеживать удовлетворенность участников реализацией программы.
Информировать оценку и совершенствование программы.</t>
  </si>
  <si>
    <t>"Participant session evaluation" tab, cells D22, D34, D47, D52 to G52, D50 to G50, D54, D53 to BH53 (drawing information from cells D10 to BK15, D24 to BK27, D36 to BK40) (Participant session evaluation form - Section A, questions 1-6; Section B, questions 1-4; Section C, questions 1-5).</t>
  </si>
  <si>
    <t>Лист "Participant session evaluation" (Форма оценки сессии участниками), ячейки D22, D34, D47, D52 до G52, D50 до G50, D54, D53 до BH53 (берет информацию из ячеек D10 до BK15, D24 до BK27, D36 до BK40) (Форма оценки сессии участниками - Секция A, вопросы 1-6; Секция B, вопросы 1-4; Секция C, вопросы 1-5).</t>
  </si>
  <si>
    <t>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t>
  </si>
  <si>
    <t>Инфраструктура и логистика обеспечиваются на протяжении всей программы
Ключевые заинтересованные стороны получают информацию, связанную с их функцией, на протяжении всего периода реализации программы
Проводится мониторинг и оценка, систематический сбор и анализ информации и отзывов от участников, фасилитаторов и наставников, совершенствование программы и отчетность Партнерам GLLP</t>
  </si>
  <si>
    <t>By aspect of the programme</t>
  </si>
  <si>
    <t>По аспектам программы</t>
  </si>
  <si>
    <t>Organization, infrastructure and logistics</t>
  </si>
  <si>
    <t>Организация, инфраструктура и логистика</t>
  </si>
  <si>
    <t>Communication from implementer</t>
  </si>
  <si>
    <t>Коммуникация с организаторами</t>
  </si>
  <si>
    <t>Length/format</t>
  </si>
  <si>
    <t>Продолжительность/формат</t>
  </si>
  <si>
    <t>For breakdown by session, refer to Participant session evaluation tab and graphs in Indicators view_group 3 tab</t>
  </si>
  <si>
    <t>Для разбивки по сессиям см. лист "Participant session evaluation" (Форма оценки сессии участниками) и графики на листе "indicators view_group3" (Просмотр индикаторов - группа 3)</t>
  </si>
  <si>
    <t>Satisfaction of participants with the didactic component</t>
  </si>
  <si>
    <t>Удовлетворенность участников дидактическим компонентом программы</t>
  </si>
  <si>
    <t xml:space="preserve">To monitor satisfaction of participants with the didactic component. 
To inform evaluation of the fitness for purpose of the didactic component and the extent to which it responds to the participants needs. </t>
  </si>
  <si>
    <t>Отслеживать удовлетворенность участников дидактическим компонентом программы. 
Информировать оценку соответствия дидактического компонента целям и степени, в которой он отвечает потребностям участников.</t>
  </si>
  <si>
    <t>"Other participant evaluations" tab, cells D110 to G110 and D111 (drawing information from cells D105 to G109) (Participant final evaluation form - Didactic component (Section A, questions 1-5).</t>
  </si>
  <si>
    <t>Лист "Other participant evaluations" (Другие формы оценки участниками), ячейки D110 до G110 и D111 (берет информацию из ячеек D105 до G109) (Форма итоговой оценки участниками – дидактический компонент (Секция A, вопросы 1-5).</t>
  </si>
  <si>
    <t>Satisfaction of participants with projects</t>
  </si>
  <si>
    <t>Удовлетворенность участников компонентом проектов</t>
  </si>
  <si>
    <t>To monitor satisfaction of participants with the projects component of the programme. 
To inform evaluation of the fitness for purpose of projects component and the extent to which it responds to the participants needs.</t>
  </si>
  <si>
    <t>Отслеживать удовлетворенность участников компонентом проектов программы. 
Информировать оценку соответствия компонента проектов целям и степени, в которой он отвечает потребностям участников.</t>
  </si>
  <si>
    <t>"Other participant evaluations" tab, cells D131, D138, D130 to G130, and D137 to G137 (drawing information from cells D127 to G129, D133 to G136) (Participant final evaluation form - Projects and learning outcomes (Section B, questions 1-3; Section C, questions 1-4).
Prefills the response in the Final reporting form (Section F, question 3).</t>
  </si>
  <si>
    <t>Лист "Other participant evaluations" (Другие формы оценки участниками), ячейки D131, D138, D130 до G130 и D137 до G137 (берет информацию из ячеек D127 до G129, D133 до G136) (Форма итоговой оценки участниками – проекты и результаты обучения (Секция B, вопросы 1-3; Секция C, вопросы 1-4).
Предзаполняет ответ в форме отчетности по окончанию программы (Секция F, вопрос 3).</t>
  </si>
  <si>
    <t>By project type</t>
  </si>
  <si>
    <t>По типу проекта</t>
  </si>
  <si>
    <t>Небольшие проекты</t>
  </si>
  <si>
    <t>Завершающие проекты</t>
  </si>
  <si>
    <t>Satisfaction of participants with mentoring</t>
  </si>
  <si>
    <t>Удовлетворенность участников наставничеством (промежуточные и финальные формы)</t>
  </si>
  <si>
    <t>To monitor satisfaction of mentees with mentoring 
To inform evaluation of the fitness for purpose of mentoring component and the extent to which it responds to the participants needs</t>
  </si>
  <si>
    <t>Отслеживать удовлетворенность участников компонентом наставничества.
Информировать оценку соответствия компонента наставничества целям и степени, в которой он отвечает потребностям участников.</t>
  </si>
  <si>
    <t>"Other participant evaluations" tab, cells D24 to G24, D17, D22, D25 AND D72 to G72, D57, D62, D70, D73 (drawing information from cells D11 to G15, D19 to G20, D51 to G55, D59 to G60, G64 to G68) (Mentee midway mentoring evaluation form - Section A, questions 1-5; Section B, questions 1-2 AND Mentee final mentoring evaluation form - Section A, questions 1-5; Section B, questions 1-2; Section C, questions 1-5).
Prefills the responses in the Mid-programme reporting form (Section B, question 9) AND Final reporting form (Section H, question 1).</t>
  </si>
  <si>
    <t>Лист "Other participant evaluations" (Другие формы оценки участниками), ячейки D24 до G24, D17, D22, D25 И D72 до G72, D57, D62, D70, D73 (берет информацию из ячеек D11 до G15, D19 до G20, D51 до G55, D59 до G60, G64 до G68) (Форма промежуточной оценки наставничества участниками - Секция A, вопросы 1-5; Секция B, вопросы 1-2 И Форма итоговой оценки наставничества участниками - Секция A, вопросы 1-5; Секция B, вопросы 1-2; Секция C, вопросы 1-5).
Предзаполняет ответы в Форме промежуточной отчетности (Секция B, вопрос 9) И форме отчетности по окончанию программы (Секция H, вопрос 1).</t>
  </si>
  <si>
    <t>Ongoing mentorship (communication / interactions) between mentees and mentors throughout the programme according to the mentorship plan
M&amp;E is set in place, systematically obtaining, and analyzing information and feedback from participants, instructors and mentors, improving the programme and reporting to GLLP partners</t>
  </si>
  <si>
    <t>Продолжающееся наставничество (связь/взаимодействие) между участниками и наставниками на протяжении всей программы в соответствии с планом наставничества
Проводится мониторинг и оценка, систематический сбор и анализ информации и отзывов от участников, фасилитаторов и наставников, совершенствование программы и отчетность Партнерам GLLP</t>
  </si>
  <si>
    <t>By mentee sector</t>
  </si>
  <si>
    <t>По сектору участников</t>
  </si>
  <si>
    <t>By component</t>
  </si>
  <si>
    <t>По компоненту</t>
  </si>
  <si>
    <t>Support with professional development</t>
  </si>
  <si>
    <t>Поддержка в профессиональном развитии</t>
  </si>
  <si>
    <t>Capstone project</t>
  </si>
  <si>
    <t>Завершающий проект</t>
  </si>
  <si>
    <t>Overall</t>
  </si>
  <si>
    <t>В общем</t>
  </si>
  <si>
    <t>Satisfaction of instructors with the Learning Package (module's materials)</t>
  </si>
  <si>
    <t>Удовлетворенность фасилитаторов учебным пакетом (материалами модуля)</t>
  </si>
  <si>
    <t>To monitor satisfaction of instructors with the Learning Package. 
To inform evaluation of the fitness for purpose of the Learning package.</t>
  </si>
  <si>
    <t>Отслеживать удовлетворенность фасилитаторов учебным пакетом. 
Информировать оценку соответствия учебного пакета поставленным целям.</t>
  </si>
  <si>
    <t>"Instructor module evaluati" tab, cells D20 to G20, D22 (drawing information from cells D9 to GM17) (Instructor module evaluation form - section A, Questions 1-9).
Prefills the responses in the Mid-programme reporting form (Section B, question 10) AND Final reporting form (Section D, question 4).</t>
  </si>
  <si>
    <t>Лист "Instructor module evaluati" (Форма оценки модуля фасилитаторами), ячейки D20 до G20, D22 (берет информацию из ячеек D9 до GM17) (Форма оценки модуля фасилитаторами - Секция A, вопросы 1-9).
Предзаполняет ответы в Форме промежуточной отчетности (Секция B, вопрос 10) И Форме отчетности по окончанию программы (Секция D, вопрос 4).</t>
  </si>
  <si>
    <t>For breakdown by module, refer to Instructor module evaluation tab and graphs in Indicators view_group 3 tab</t>
  </si>
  <si>
    <t>Для разбивки по модулям см. лист "Instructor module evaluation" (Форма оценки модуля фасилитаторами) и графики на листе "indicators view_group3" (Просмотр индикаторов - группа 3)</t>
  </si>
  <si>
    <t>Satisfaction of instructors with the implementation of the programme</t>
  </si>
  <si>
    <t>Удовлетворенность фасилитаторов реализацией программы</t>
  </si>
  <si>
    <t xml:space="preserve">To monitor satisfaction of instructors with the implementation of the programme
To inform evaluation and improvement of the programme. </t>
  </si>
  <si>
    <t>Осуществлять мониторинг удовлетворенности фасилитаторов реализацией программы.
Информировать оценку и совершенствование программы.</t>
  </si>
  <si>
    <t>"Other instructor evaluat" tab, cells D23, D35, D45, D50 to G50, D48 to G48, D52, D51 to BH51 (drawing information from cells D11 to BK16, D25 to BK28, D37 to BK38) (Instructor session evaluation form - Section A, questions 1-6; Section B, questions 1-4; Section C, questions 1-2).</t>
  </si>
  <si>
    <t>Лист "Other instructor evaluat" (Другие формы оценки фасилитаторами), ячейки D23, D35, D45, D50 до G50, D48 до G48, D52, D51 до BH51 (берет информацию из ячеек D11 до BK16, D25 до BK28, D37 до BK38) (Форма оценки сессии фасилитаторами - Секция A, вопросы 1-6; Секция B, вопросы 1-4; Секция C, вопросы 1-2).</t>
  </si>
  <si>
    <t>For breakdown by session, refer to Instructor session evaluation tab and graphs in Indicators view_group 3 tab</t>
  </si>
  <si>
    <t>Для разбивки по сессиям см. лист "Instructor session evaluation" (Форма оценки сессии фасилитаторами) и графики на листе "indicators view_group3" (Просмотр индикаторов - группа 3)</t>
  </si>
  <si>
    <t>Satisfaction of mentors with the Learning Package (mentoring component)</t>
  </si>
  <si>
    <t>Удовлетворенность наставников учебным пакетом (компонент наставничества)</t>
  </si>
  <si>
    <t>To monitor satisfaction of mentors with the Learning Package. 
To inform evaluation of the fitness for purpose of the Learning package.</t>
  </si>
  <si>
    <t>Отслеживать удовлетворенность наставников учебным пакетом. 
Информировать оценку соответствия учебного пакета поставленным целям.</t>
  </si>
  <si>
    <t>"Mentor evaluation" tab, cells D46 to G46, D47 (drawing information from cells D38 to G45) (Mentor midway mentoring evaluation form - Section E, questions 1-7).
Prefills the response in the Mid-programme reporting form (Section B, question 11).</t>
  </si>
  <si>
    <t>Лист "Mentor evaluation" (Формы оценки наставниками), ячейки D46 до G46, D47 (берет информацию из ячеек D38 до G45) (Форма промежуточной оценки наставничества наставниками - Секция E, вопросы 1-7).
Предзаполняет ответ в Форме промежуточной отчетности (Секция B, вопрос 11).</t>
  </si>
  <si>
    <t>Satisfaction of mentors with the implementation of the programme</t>
  </si>
  <si>
    <t>Удовлетворенность наставников реализацией программы</t>
  </si>
  <si>
    <t xml:space="preserve">To monitor satisfaction of mentors with the implementation of the programme and with mentoring
To inform evaluation and improvement of the programme. </t>
  </si>
  <si>
    <t>Отслеживать удовлетворенность наставников реализацией программы и наставничеством.
Информировать оценку и совершенствование программы.</t>
  </si>
  <si>
    <t>"Mentor evaluation" tab, cells D85, D87, D89, D91 to G91, D92 (drawing information from cells D9 to G14, D18 to G21, D25 to G27, D61 to D66, D70 to G73, D77 to G79) (Mentor midway mentoring evaluation form - Section A, questions 1-6; Section B, questions 1-4; Section C, questions 1-3 AND Mentor final mentoring evaluation form - Section A, questions 1-6; Section B, questions 1-4; Section C, questions 1-3).</t>
  </si>
  <si>
    <t>Лист "Mentor evaluation" (Формы оценки наставниками), ячейки D85, D87, D89, D91 до G91, D92 (берет информацию из ячеек D9 до G14, D18 до G21, D25 до G27, D61 до D66, D70 до G73, D77 до G79) (Форма промежуточной оценки наставничества наставниками - Секция A, вопросы 1-6; Секция B, вопросы 1-4; Секция C, вопросы 1-3 И Форма итоговой оценки наставничества наставниками - Секция A, вопросы 1-6; Секция B, вопросы 1-4; Секция C, вопросы 1-3).</t>
  </si>
  <si>
    <t>Evidence of using feedback for improvement of programme</t>
  </si>
  <si>
    <t>Подтверждения использования обратной связи для улучшения программы</t>
  </si>
  <si>
    <t>To monitor improvement of the programme</t>
  </si>
  <si>
    <t>Для мониторинга улучшения программы</t>
  </si>
  <si>
    <t xml:space="preserve">Successes, challenges and lessons learnt are identified from M&amp;E, action plan for improvement of the program created, implemented and its implementation is tracked. </t>
  </si>
  <si>
    <t>В ходе мониторинга и оценки выявляются успехи, трудности и извлеченные уроки, разрабатывается и реализуется план действий по улучшению программы, а его реализация отслеживается.</t>
  </si>
  <si>
    <t>"Midprogramme reporting" tab, cell C18, "Final reporting" tab, cell C324 AND "Follow-up reporting" tab, cell C18 (Mid-programme reporting form - Section B, question 6 AND Final reporting form - Section I, question 3 AND Follow-up reporting form - Section B, question 6).</t>
  </si>
  <si>
    <t>Лист "Midprogramme reporting" (Форма промежуточной отчетности), ячейка С18, лист "Final reporting" (Форма отчетности по окончанию программы), ячейка C324 И лист "Follow-up reporting" (Форма последующей отчетности), ячейка С14 (Форма промежуточной отчетности - Секция B, вопрос 6, И Форма отчетности по окончанию программы - Секция I, вопрос 3, И Форма последующей отчетности -Секция B, вопрос 6).</t>
  </si>
  <si>
    <t>By sector</t>
  </si>
  <si>
    <t>По сектору</t>
  </si>
  <si>
    <t>Indicators group 1 graphs - Monitor the GLLP implementation progress and performance</t>
  </si>
  <si>
    <t>Графики индикаторов группы 1 - Мониторинг хода и результативности реализации программы GLLP</t>
  </si>
  <si>
    <t>Spreadsheet description: This spreadsheet provides graphs on a few of the indicators from Group 1 of the indicators table that can be used to visualize implementation but can also be used for any reporting purposes or application for funding, etc.</t>
  </si>
  <si>
    <t>Описание листа: Данный лист содержит графики для некоторых индикаторов из Группы 1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t>
  </si>
  <si>
    <t>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t>
  </si>
  <si>
    <t>Когда заполнять данный лист:
Данный лист не требует прямой ввод данных пользователем. Графики изменяются в зависимости от входных данных в других листах инструмента. 
Примечание: Графики могут не отображать правильные значения/информацию или казаться неправильными, поскольку соответствующие листы в инструменте не были заполнены (информация еще не доступна или не была обновлена/заполнена). Вы можете посмотреть комментарии с правой стороны от графиков, в которых указаны формы/листы, которые предоставляют входные данные для того или иного графика, и когда графики будут отображать окончательную информацию.</t>
  </si>
  <si>
    <t>Inputs into the graphs: "Applicants’ info" tab, cells B158:B175</t>
  </si>
  <si>
    <t>Входные данные для графиков: лист "Applicants’ info tab" (Информация о претендентах на роль участника), ячейки B158:B175</t>
  </si>
  <si>
    <t>Final and ready to be used: After all applicants’ names, sector, gender, business sector have been filled out in "Applicants’ info" tab</t>
  </si>
  <si>
    <t>Окончательный вариант готовый к использованию: После того, как ФИО всех кандидатов на роль участника, сектор, пол, бизнес-сектор были заполнены на листе "Applicants’ info" (Информация о кандидатах на роль участника)</t>
  </si>
  <si>
    <t>Inputs into the graphs: "Participants’ info" tab, cells B37:B54</t>
  </si>
  <si>
    <t>Входные данные для графиков: лист "Participants’ info tab" (Информация об участниках), ячейки B37:B54</t>
  </si>
  <si>
    <t>Final and ready to be used: After all participants have been selected in "Participants’ info" tab (pre-requisite – data are fed from Applicants’ info tab, so names, sector, gender and business sector must be filled out for each applicant in the "Applicants’ info" tab for the names to appear in the "Participants’ info" tab)</t>
  </si>
  <si>
    <t>Окончательный вариант готовый к использованию: После того, как все участники были выбраны на листе "Participants’ info" (Информация об участниках) (предварительное условие — данные берутся с листа "Applicants’ info" (Информация о кандидатах на роль участника), поэтому для каждого кандидата на листе «Информация о кандидатах» необходимо указать ФИО, сектор, пол и бизнес-сектор, чтобы имена появились на листе «Информация об участниках»)</t>
  </si>
  <si>
    <t>Inputs into the graphs: "TWG info" tab, cells B30:B47</t>
  </si>
  <si>
    <t>Входные данные для графиков: лист "TWG info" (Информация о ТРГ), ячейки B30:B47</t>
  </si>
  <si>
    <t>Final and ready to be used: After all technical working group members’ names, sector, gender and business sector have been selected in "TWG info" tab</t>
  </si>
  <si>
    <t>Окончательный вариант готовый к использованию: После того, как были заполнены ФИО, сектор, пол и бизнес-сектор всех членов технической рабочей группы на листе "TWG info" (Информация о ТРГ)</t>
  </si>
  <si>
    <t>Inputs into the graphs: "Instructors’ info" tab, cells B29:B46</t>
  </si>
  <si>
    <t>Входные данные для графиков: лист "Instructors’ info" (Информация о фасилитаторах), ячейки B29:B46</t>
  </si>
  <si>
    <t>Final and ready to be used: After all instructors’ names, sector, gender and business sector have been selected in "Instructors’ info" tab</t>
  </si>
  <si>
    <t>Окончательный вариант готовый к использованию: После того, как были заполнены ФИО, сектор, пол и бизнес-сектор всех фасилитаторов на листе "Instructors’ info" (Информация о фасилитаторах)</t>
  </si>
  <si>
    <t>Inputs into the graphs: "Mentors’ info" tab, cells B28:B45</t>
  </si>
  <si>
    <t>Входные данные для графиков: лист "Mentors’ info" (Информация о наставниках), ячейки B28:B45</t>
  </si>
  <si>
    <t>Final and ready to be used: After all mentors’ names, sector, gender and business sector have been selected in "Mentors’ info" tab</t>
  </si>
  <si>
    <t>Окончательный вариант готовый к использованию: После того, как были заполнены ФИО, сектор, пол и бизнес-сектор всех наставников на листе "Mentors’ info" (Информация о наставниках)</t>
  </si>
  <si>
    <t>Inputs into the graphs: Participant module evaluation form (Section C, questions 1-2) – data for each module</t>
  </si>
  <si>
    <t>Входные данные для графиков: Форма оценки модуля участниками (Cекция C, вопросы 1-2) – данные по каждому модулю</t>
  </si>
  <si>
    <t>Final and ready to be used: Data is updated after adding summaries data to Participant module evaluation form - Section C, questions 1-2 for each module. Final graph is ready when the data for the final module are added</t>
  </si>
  <si>
    <t>Окончательный вариант готовый к использованию: Данные обновляются после добавления сводных данных в форму оценки модуля участниками - секция C, вопросы 1-2 для каждого модуля. Окончательный график готов после добавления данных для последнего модуля</t>
  </si>
  <si>
    <t>Inputs into the graphs: "Didactic sessions" tab, cells D38 to D85, I38 to I85, and B9 to B33, C9 to C33</t>
  </si>
  <si>
    <t>Входные данные для графиков: лист "Didactic sessions" (Дидактические сессии), ячейки D38 до D85, I38 до I85 и B9 до B33, C9 до C33</t>
  </si>
  <si>
    <t>Final and ready to be used: Data is updated after adding attendance for each participant to Didactic sessions tab following each module. Final graph is ready when the data for the final module are added</t>
  </si>
  <si>
    <t>Окончательный вариант готовый к использованию: Данные обновляются после добавления посещаемости для каждого участника на листе "Didactic sessions" (Дидактические сессии) после каждого модуля. Окончательный график готов после добавления данных для последнего модуля</t>
  </si>
  <si>
    <t>Inputs into the graphs: "Participants’ info" tab, cells G37:G54</t>
  </si>
  <si>
    <t>Входные данные для графиков: лист "Participants’ info" (Информация об участниках), ячейки G37:G54</t>
  </si>
  <si>
    <t>Final and ready to be used: Data is updated after assigning "Dropped out - Yes/No" for each participant in column N in Participants’ info tab, which is most likely to be done at the completion of the iteration. Final graph is ready when Yes/No has been assigned to each of the participants at the end of the programme</t>
  </si>
  <si>
    <t>Окончательный вариант готовый к использованию: Данные  обновляются после выбора «Да/Нет» для «Ушел/-а из программы» для каждого участника в столбце N на листе "Participants’ info" (Информация об участниках), что, скорее всего, будет сделано по завершении цикла. Окончательный график готов после добавления «Да/Нет» каждому участнику в конце программы</t>
  </si>
  <si>
    <t>Inputs into the graphs: "Participants’ info" tab, cells E37:E54</t>
  </si>
  <si>
    <t>Входные данные для графиков: лист "Participants’ info" (Информация об участниках), ячейки E37:E54</t>
  </si>
  <si>
    <t>Final and ready to be used: Data is updated after assigning Completed all programme requirements - Yes/No for each participant in column M in Participants’ info tab, which is most likely to be done at the completion of the iteration. Final graph is ready when Yes/No has been assigned to each of the participants at the end of the programme</t>
  </si>
  <si>
    <t>Окончательный вариант готовый к использованию: Данные обновляются после выбора «Да/Нет» для «Выполнены все требования для успешного завершения программы (Да/Нет)» для каждого участника в столбце M на листе "Participants’ info" (Информация об участниках), что, скорее всего, будет сделано по завершении цикла. Окончательный график готов после добавления «Да/Нет» каждому участнику в конце программы</t>
  </si>
  <si>
    <t>Indicators group 2 graphs - Evaluate the GLLP implementation outcomes (participants’ learning, career progression, impact on workplace, impact on national lab system)</t>
  </si>
  <si>
    <t>Графики индикаторов группы 2 — оценка конечных результатов реализации программы GLLP (обучение участников, карьерный рост, эффект участия в программе на рабочее место участников, эффект участия в программе на национальные лабораторные системы)</t>
  </si>
  <si>
    <t>Spreadsheet description: This spreadsheet provides graphs on a few of the indicators from Group 2 of the indicators table that can be used to visualize implementation but can also be used for any reporting purposes or application for funding, etc.</t>
  </si>
  <si>
    <t>Описание листа: Данный лист содержит графики для некоторых индикаторов из Группы 2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t>
  </si>
  <si>
    <t>Inputs into the graphs: Didactic sessions tab, cells E38 to G85, C34 to F34</t>
  </si>
  <si>
    <t>Входные данные для графиков: лист "Didactic sessions" (Дидактические сессии), ячейки E38 до G85, C34 до F34</t>
  </si>
  <si>
    <t>Final and ready to be used: Data is updated after assigning mode of delivery of each module in Modules’ info tab AND entering maximum pre- and post-test scores in row 7 and actual pre- and post-test results for each participants following each module. Final graph is ready when mode of delivery has been assigned for the last module AND maximum pre- and post-test scores in row 7 and actual pre- and post-test results for each participants for for that module have been entered</t>
  </si>
  <si>
    <t>Окончательный вариант готовый к использованию: Данные обновляются после назначения формата обучения каждого модуля на листе "Modules’ info" (Информация о модулях) И после ввода максимально возможных баллов за пре- и пост-тесты в строке 7 и фактических результатов пре- и пост-тестов для каждого участника после каждого модуля. Окончательный график готов после добавления формата обучения для последнего модуля И после введения максимально возможных баллов для пре- и пост-теста в строке 7, а также фактические результаты пре-и и пост-теста для каждого участника для этого модуля.</t>
  </si>
  <si>
    <t>Inputs into the graphs: GLLP Participant final evaluation form – Projects and learning outcomes (Section D, questions 6-14)</t>
  </si>
  <si>
    <t>Входные данные для графиков: Форма итоговой оценки участниками – проекты и результаты обучения (Секция D, вопросы 6-14)</t>
  </si>
  <si>
    <t>Final and ready to be used: Final graph is ready when the summaries data from the Participant final evaluation form – Projects and learning outcomes (Section D, questions 6-14) have been added at the end of the programme.</t>
  </si>
  <si>
    <t>Окончательный вариант готовый к использованию: Окончательный график готов после добавления сводных данных из Формы итоговой оценки участниками – проекты и результаты обучения (Секция D, вопросы 6-14) в конце программы.</t>
  </si>
  <si>
    <t>Inputs into the graphs: "Capstone projects" tab, cells D60:D71 and G60.</t>
  </si>
  <si>
    <t>Входные данные для графиков: лист "Capstone projects" (Завершающие проекты), ячейки D60:D71, G60.</t>
  </si>
  <si>
    <t>Final and ready to be used: Final graph is ready when capstone project title has been written for each participant AND multisectoral capstone drop-down has been chosen for each capstone project in column F in Capstone projects tab</t>
  </si>
  <si>
    <t>Окончательный вариант готовый к использованию: Окончательный график готов после добавления названия завершающего проекта для каждого участника на листе "Capstone projects" (Завершающие проекты) И после выбора в раскрывающемся списке является ли каждый из проектов многосекторным или нет в столбце F</t>
  </si>
  <si>
    <t>Inputs into the graphs: "Capstone projects" tab, cells D51:D55, E51:E55</t>
  </si>
  <si>
    <t>Входные данные для графиков: лист "Capstone projects" (Завершающие проекты), ячейки D51:D55, E51:E55</t>
  </si>
  <si>
    <t>Final and ready to be used: Final graph is ready when capstone project title has been written for each participant AND “Both produced a written report and delivered an oral presentation for the capstone project” drop-down has been chosen for each capstone project in column N in Capstone projects tab</t>
  </si>
  <si>
    <t>Окончательный вариант готовый к использованию: Окончательный график готов после добавления названия завершающего проекта для каждого участника на листе "Capstone projects" (Завершающие проекты) И после  выбора в раскрывающемся списке, были ли устные презентации и письменные отчеты подготовлены каждым участником в столбце N.</t>
  </si>
  <si>
    <t>Inputs into the graphs: Participant six-month follow-up form (Section A, Question 3.1)</t>
  </si>
  <si>
    <t>Входные данные для графиков: Форма обратной связи с участником (Секция A, вопрос 3.1)</t>
  </si>
  <si>
    <t>Final and ready to be used: Final graph is ready when the summaries data from the Participant six-month follow-up form (Section A, Question 3.1) have been added approximately six months following completion of the programme</t>
  </si>
  <si>
    <t>Окончательный вариант готовый к использованию: Окончательный график готов после добавления сводных данных из Формы обратной связи с участником (Секция A, вопрос 3.1) примерно через шесть месяцев после завершения программы</t>
  </si>
  <si>
    <t>Inputs into the graphs: Participant six-month follow-up form (Section A, Question 2)</t>
  </si>
  <si>
    <t>Входные данные для графиков: Форма обратной связи с участником (Секция A, вопрос 2)</t>
  </si>
  <si>
    <t>Final and ready to be used: Final graph is ready when the summaries data from the Participant six-month follow-up form (Section A, Question 2) have been added approximately six months following completion of the programme</t>
  </si>
  <si>
    <t>Окончательный вариант готовый к использованию: Окончательный график готов после добавления сводных данных из Формы обратной связи с участником (Секция A, вопрос 2) примерно через шесть месяцев после завершения программы</t>
  </si>
  <si>
    <t>Inputs into the graphs: Participant six-month follow-up form (Section A, questions 1 and 1.1)</t>
  </si>
  <si>
    <t>Входные данные для графиков: Форма обратной связи с участником (Секция A, вопросы 1 и 1.1)</t>
  </si>
  <si>
    <t>Final and ready to be used: Final graph is ready when the summaries data from the Participant six-month follow-up form (Section A, questions 1 and 1.1) have been added approximately six months following completion of the programme</t>
  </si>
  <si>
    <t>Окончательный вариант готовый к использованию: Окончательный график готов после добавления сводных данных из Формы обратной связи с участником (Секция A, вопросы 1 и 1.1) примерно через шесть месяцев после завершения программы</t>
  </si>
  <si>
    <t>Inputs into the graphs: "Capstone projects" tab, cells G60 to I60, D8 to D32, E8 to E32.</t>
  </si>
  <si>
    <t>Входные данные для графиков: лист "Capstone projects" (Завершающие проекты), ячейки G60 до I60, D8 до D32, E8 до E32.</t>
  </si>
  <si>
    <t>Final and ready to be used: Final graph is ready when “Capstone project selected based on national laboratory system needs - Yes/No” drop-down has been chosen for each capstone project in column E in Capstone projects tab</t>
  </si>
  <si>
    <t>Окончательный вариант готовый к использованию: Окончательный график готов после выбора в раскрывающемся списке, был ли проект выбран на основе национальных потребностей для каждого проекта на листе "Capstone projects" (Завершающие проекты) в столбце E</t>
  </si>
  <si>
    <t>Inputs into the graphs: Participant six-month follow-up form (Section A, Question 5)</t>
  </si>
  <si>
    <t>Входные данные для графиков: Форма обратной связи с участником (Секция A, вопрос 5)</t>
  </si>
  <si>
    <t>Final and ready to be used: Final graph is ready when the summaries data from the Participant six-month follow-up form (Section A, Question 5) have been added approximately six months following completion of the programme</t>
  </si>
  <si>
    <t>Окончательный вариант готовый к использованию: Окончательный график готов после добавления сводных данных из Формы обратной связи с участником (Секция A, вопрос 5) примерно через шесть месяцев после завершения программы</t>
  </si>
  <si>
    <t>Indicators group 3 graphs - Evaluate the need for and inform GLLP continuous development and improvement (learning package and implementation modalities)</t>
  </si>
  <si>
    <t>Графики индикаторов группы 3 — оценка необходимости и информирование о постоянном развитии и совершенствовании программы GLLP</t>
  </si>
  <si>
    <t>Spreadsheet description: This spreadsheet provides graphs on a few of the indicators from Group 3 of the indicators table that can be used to visualize implementation but can also be used for any reporting purposes or application for funding, etc.</t>
  </si>
  <si>
    <t>Описание листа: Данный лист содержит графики для некоторых индикаторов из Группы 3 таблицы индикаторов, которые можно использовать для визуализации реализации программы, но и также для отчетности или подачи заявок на финансирование и т. д.</t>
  </si>
  <si>
    <t>Inputs into the graphs: Participant module evaluation form (Section A, questions 1-9) – data for each module</t>
  </si>
  <si>
    <t>Входные данные для графиков: Форма оценки модуля участниками (Секция A, вопросы 1-9) - данные для каждого модуля</t>
  </si>
  <si>
    <t>Final and ready to be used: Data is updated after adding summaries data to Participant module evaluation form - Section A, questions 1-9 for each module. Final graph is ready when the data for the final module are added</t>
  </si>
  <si>
    <t>Окончательный вариант готовый к использованию: Данные обновляются после добавления сводных данных в форму оценки модуля участниками - секция A, вопросы 1-9 для каждого модуля. Окончательный график готов после добавления данных для последнего модуля</t>
  </si>
  <si>
    <t>Inputs into the graphs: Participant module evaluation form (Section B, questions 1-8 - average for each instructor) – data for each module</t>
  </si>
  <si>
    <t>Входные данные для графиков: Форма оценки модуля участниками (Секция B, вопросы 1-8 - среднее значение по каждому фасилитатору) - данные для каждого модуля</t>
  </si>
  <si>
    <t>Final and ready to be used: Data is updated after adding summaries data to Participant module evaluation form - Section B, questions 1-8 for each module. Final graph is ready when the data for the final module are added</t>
  </si>
  <si>
    <t>Окончательный вариант готовый к использованию: Данные обновляются после добавления сводных данных в форму оценки модуля участниками - секция B, вопросы 1-8 для каждого модуля. Окончательный график готов после добавления данных для последнего модуля</t>
  </si>
  <si>
    <t>Inputs into the graphs: Participant session evaluation form (Section A, questions 1-6; Section B, questions 1-4; Section C, questions 1-5) – data for each session</t>
  </si>
  <si>
    <t>Входные данные для графиков: Форма оценки сессии участниками (Секция A, вопросы 1-6; Секция B, вопросы 1-4; Секция C, вопросы 1-5) - данные для каждой сессии</t>
  </si>
  <si>
    <t>Final and ready to be used: Data is updated after adding summaries data to Participant session evaluation form (Section A, questions 1-6; Section B, questions 1-4; Section C, questions 1-5) for each session. Final graph is ready when the data for the final session are added</t>
  </si>
  <si>
    <t>Окончательный вариант готовый к использованию: Данные обновляются после добавления сводных данных в форму оценки сессии участниками (Секция A, вопросы 1-6; Секция B, вопросы 1-4, Секция C, вопросы 1-5) для каждой сессии. Окончательный график готов после добавления данных для последней сессии</t>
  </si>
  <si>
    <t>Inputs into the graphs: Participant final evaluation form - Didactic component (Section A, questions 1-5)</t>
  </si>
  <si>
    <t>Входные данные для графиков: Форма итоговой оценки участниками – дидактический компонент (Секция A, вопросы 1-5)</t>
  </si>
  <si>
    <t>Final and ready to be used: Final graph is ready when the summaries data from the Participant final evaluation form - Didactic component (Section A, questions 1-5) have been added at the end of the programme</t>
  </si>
  <si>
    <t>Окончательный вариант готовый к использованию: Окончательный график готов после добавления сводных данных из Формы итоговой оценки участниками – дидактический компонент (Секция A, вопросы 1-5) в конце программы.</t>
  </si>
  <si>
    <t>Inputs into the graphs: Participant final evaluation form - Projects and learning outcomes (Section B, questions 1-3; Section C, questions 1-4)</t>
  </si>
  <si>
    <t>Входные данные для графиков: Форма итоговой оценки участниками – проекты и результаты обучения (Секция B, вопросы 1-3; Секция C, вопросы 1-4)</t>
  </si>
  <si>
    <t>Final and ready to be used: Final graph is ready when the summaries data from the Participant final evaluation form - Projects and learning outcomes (Section B, questions 1-3; Section C, questions 1-4) have been added at the end of the programme</t>
  </si>
  <si>
    <t>Окончательный вариант готовый к использованию: Окончательный график готов после добавления сводных данных из Формы итоговой оценки участниками – проекты и результаты обучения (Секция B, вопросы 1-3; Секция C, вопросы 1-4) в конце программы.</t>
  </si>
  <si>
    <t>Inputs into the graphs: Mentee midway mentoring evaluation form (Section A, questions 1-5; Section B, questions 1-2) AND Mentee final mentoring evaluation form (Section A, questions 1-5; Section B, questions 1-2; Section C, questions 1-5)</t>
  </si>
  <si>
    <t>Входные данные для графиков: Форма промежуточной оценки наставничества участниками (Секция A, вопросы 1-5; Секция B, вопросы 1-2) И Форма итоговой оценки наставничества участниками (Секция A, вопросы 1-5; Секция B, вопросы 1-2; Секция C, вопросы 1-5)</t>
  </si>
  <si>
    <t>Final and ready to be used: In the middle of the programme, a graph shows data after summaries data from Mentee midway mentoring evaluation form (Section A, questions 1-5; Section B, questions 1-2) have been added. Final graph is ready when the summaries data from the Mentee final mentoring evaluation form (Section A, questions 1-5; Section B, questions 1-2; Section C, questions 1-5) have been added at the end of the programme, including data for capstone projects.</t>
  </si>
  <si>
    <t>Окончательный вариант готовый к использованию: В середине программы график показывает данные после добавления сводных данных из Формы промежуточной оценки наставничества участниками (Секция A, вопросы 1-5; Секция B, вопросы 1-2). Окончательный график готов после добавления сводных данных из Формы итоговой оценки наставничества участниками (Секция A, вопросы 1-5; Секция B, вопросы 1-2; Секция C, вопросы 1-5) в конце программы, включая данные по завершающим проектам</t>
  </si>
  <si>
    <t>Inputs into the graphs: Instructor module evaluation form (section A, Questions 1-9) – data for each module</t>
  </si>
  <si>
    <t>Входные данные для графиков: Форма оценки модуля фасилитаторами (Секция A, вопросы 1-9) - данные для каждого модуля</t>
  </si>
  <si>
    <t>Final and ready to be used: Data is updated after adding summaries data to Instructor module evaluation form (section A, Questions 1-9) for each module. Final graph is ready when the data for the final module are added</t>
  </si>
  <si>
    <t>Окончательный вариант готовый к использованию: Данные обновляются после добавления сводных данных в форму оценки модуля фасилитаторами (секция A, вопросы 1-9) для каждого модуля. Окончательный график готов после добавления данных для последнего модуля</t>
  </si>
  <si>
    <t>Inputs into the graphs: Instructor session evaluation form (Section A, questions 1-6; Section B, questions 1-4; Section C, questions 1-2) – data for each session</t>
  </si>
  <si>
    <t>Входные данные для графиков: Форма оценки сессии фасилитаторами (Секция A, вопросы 1-6; Секция B, вопросы 1-4; Секция C, вопросы 1-2) - данные для каждой сессии</t>
  </si>
  <si>
    <t>Final and ready to be used: Data is updated after adding summaries data to Instructor session evaluation form (Section A, questions 1-6; Section B, questions 1-4; Section C, questions 1-2) for each session. Final graph is ready when the data for the final session are added</t>
  </si>
  <si>
    <t>Окончательный вариант готовый к использованию: Данные обновляются после добавления сводных данных в форму оценки сессии фасилитаторами (Секция A, вопросы 1-6; Секция B, вопросы 1-4; Секция C, вопросы 1-2) для каждой сессии. Окончательный график готов после добавления данных для последней сессии</t>
  </si>
  <si>
    <t>Inputs into the graphs: Mentor midway mentoring evaluation form (Section E, questions 1-7)</t>
  </si>
  <si>
    <t>Входные данные для графиков: Форма промежуточной оценки наставничества наставниками (Секция E, вопросы 1-7)</t>
  </si>
  <si>
    <t>Final and ready to be used: Final graph is ready after summaries data from Mentor midway mentoring evaluation form (Section E, questions 1-7) have been added.</t>
  </si>
  <si>
    <t>Окончательный вариант готовый к использованию: Окончательный график готов после добавления сводных данных из Формы промежуточной оценки наставничества наставниками (Секция E, вопросы 1-7).</t>
  </si>
  <si>
    <t>Inputs into the graphs: Mentor midway mentoring evaluation form (Section A, questions 1-6; Section B, questions 1-4; Section C, questions 1-3) AND Mentor final mentoring evaluation form (Section A, questions 1-6; Section B, questions 1-4; Section C, questions 1-3)</t>
  </si>
  <si>
    <t>Входные данные для графиков: Форма промежуточной оценки наставничества наставниками (Секция A, вопросы 1-6; Секция B, вопросы 1-4; Секция C, вопросы 1-3) И Форма итоговой оценки наставничества наставниками (Секция A, вопросы 1-6; Секция B, вопросы 1-4; Секция C, вопросы 1-3)</t>
  </si>
  <si>
    <t>Final and ready to be used: In the middle of the programme, a graph shows data after summaries data from Mentor midway mentoring evaluation form (Section A, questions 1-6; Section B, questions 1-4; Section C, questions 1-3) have been added. Final graph is ready when the summaries data from the Mentor final mentoring evaluation form (Section A, questions 1-6; Section B, questions 1-4; Section C, questions 1-3) have been added at the end of the programme.</t>
  </si>
  <si>
    <t>Окончательный вариант готовый к использованию: В середине программы график показывает данные после добавления сводных данных из Формы промежуточной оценки наставничества наставниками (Секция A, вопросы 1-6; Секция B, вопросы 1-4; Секция C, вопросы 1-3). Окончательный график готов после добавления сводных данных из Формы итоговой оценки наставничества наставниками (Секция A, вопросы 1-6; Секция B, вопросы 1-4; Секция C, вопросы 1-3) в конце программы.</t>
  </si>
  <si>
    <t>Technical working group information</t>
  </si>
  <si>
    <t>Информация о технической рабочей группе</t>
  </si>
  <si>
    <t>Spreadsheet description: This spreadsheet collects information on the Technical Working Group (TWG) members and TWG meetings for the iteration. Technical working group refers to the members of the national collaborators that provide strategic support in programme planning, implementation, monitoring and evaluation.</t>
  </si>
  <si>
    <t>Описание таблицы: Данный лист собирает информацию о членах технической рабочей группы (ТРГ) и заседаниях ТРГ для данного цикла программы. Техническая рабочая группа включает в себя членов национальных партнеров, которые оказывают стратегическую поддержку в планировании, реализации, мониторинге и оценке программ.</t>
  </si>
  <si>
    <t xml:space="preserve">When to fill in this tab: 
1) Prior to the start of the programme when TWG is established and members of the TWG are finalized - complete all details of each member (columns A-J). You can refer to color-coding of the cells at the bottom of the spreadsheet.
2) Throughout the programme as needed when there are any changes in the TWG composition or in any of the information (columns A-J).
3) Throughout the programme fill out dates of all TWG meetings (columns K-AD, row 3), whether minutes of meeting for the meeting is available (columns K-AD, row 4), and attendance of each member (columns K-AD, row 5 and down, add more columns if needed) following each meeting. Please, include all the meetings conducted starting preplanning for the current iteration until evaluation post-implementation for the current iteration.
Note: Information needs to be updated if there are any changes at any point as it feeds into reporting forms. </t>
  </si>
  <si>
    <t>Когда заполнять данный лист:
1) До начала программы, когда ТРГ сформирована и члены ТРГ определены - заполните все данные о каждом члене ТРГ (столбцы A-J). Вы можете ознакомиться с цветовой кодировкой ячеек в нижней части данного листа.
2) На протяжении всей программы по мере необходимости, если есть какие-либо изменения в составе ТРГ или в любой информации (столбцы A-J).
3) На протяжении всей программы - заполняйте даты всех заседаний ТРГ (столбцы K-AD, строка 3), доступность протокола совещаний для каждого совещания (столбцы K-AD, строка 4) и посещаемость каждого члена ТРГ (столбцы K-AD, строка 5 и ниже, добавьте больше столбцов при необходимости) после каждого заседания. Пожалуйста, включите в список все совещания, проведенные с момента предварительного планирования текущего цикла программы до оценки программы после проведения текущего цикла программы.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</si>
  <si>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Имя</t>
  </si>
  <si>
    <t>Фамилия</t>
  </si>
  <si>
    <t>Должность</t>
  </si>
  <si>
    <t>Организация</t>
  </si>
  <si>
    <t>Страна</t>
  </si>
  <si>
    <t>Сектор Единого здоровья</t>
  </si>
  <si>
    <t>Бизнес-сектор (государственный, частный, государственно-частное партнерство)</t>
  </si>
  <si>
    <t>Номер телефона</t>
  </si>
  <si>
    <t>Overall # meetings attended</t>
  </si>
  <si>
    <t>Общее число посещенных совещаний</t>
  </si>
  <si>
    <t>Number of TWG members per sector</t>
  </si>
  <si>
    <t>Число членов ТРГ по секторам</t>
  </si>
  <si>
    <t>Percentage of TWG members per sector</t>
  </si>
  <si>
    <t>Процент членов ТРГ по секторам</t>
  </si>
  <si>
    <t>Number of TWG members per gender</t>
  </si>
  <si>
    <t>Число членов ТРГ по полу</t>
  </si>
  <si>
    <t>Percentage of TWG members per gender</t>
  </si>
  <si>
    <t>Процент членов ТРГ по полу</t>
  </si>
  <si>
    <t>Number of TWG members per business sector</t>
  </si>
  <si>
    <t>Число членов ТРГ по бизнес-секторам</t>
  </si>
  <si>
    <t>Percentage of TWG members per business sector</t>
  </si>
  <si>
    <t>Процент членов ТРГ по бизнес-секторам</t>
  </si>
  <si>
    <t xml:space="preserve">Programme staff information </t>
  </si>
  <si>
    <t>Информация о персонале программы</t>
  </si>
  <si>
    <t>Spreadsheet description: This spreadsheet collects information on the programme staff that is managing, coordinating and supporting implementation of the iteration of the programme.
Programme staff is here categorized into: programme planning and implementation (e.g., programme coordinator), monitoring and evaluation (e.g., M&amp;E focal point), administrative and logistical needs (e.g., programme assistant).</t>
  </si>
  <si>
    <t>Описание листа: Данный лист собирает информацию о персонале программы, который управляет, координирует и поддерживает реализацию цикла программы.
Сотрудники программы подразделены на три категории: планирование и реализация программы (например, координатор программы), мониторинг и оценка (например, координатор по мониторингу и оценке), административные и логистические потребности (например, помощник программы).</t>
  </si>
  <si>
    <t xml:space="preserve">When to fill in this tab: 
1) Prior to the start of the programme when the programme management structure is established - complete all details of each staff member (columns A-J). You can refer to color-coding of the cells at the bottom of the spreadsheet.
2) Throughout the programme as needed if information changes (especially, the number of full time equivalents) or when staff are added or removed from the programme management structure (columns A-J).
Note 1: Full time equivalent is a unit of measurement that refers to the workload of a staff member dedicating to the programme out of the full workload. 1 FTE is comparable to a full-time worker (e.g., 8 hours/day, full working week). If, for instance, a staff members works only 30% of their working schedule on the programme, FTE would be 0.3 (e.g., 2.5 hours/day, full working week).
Note 2: Information needs to be updated if there are any changes at any point as it feeds into reporting forms. </t>
  </si>
  <si>
    <t>Когда заполнять данный лист:
1) До начала программы, когда установлена организационная структура программы - заполните все данные о каждом сотруднике (столбцы A-J). Вы можете ознакомиться с цветовой кодировкой ячеек в нижней части данного листа.
2) На протяжении всей программы по мере необходимости, если информация меняется (особенно эквивалент полной штатной единицы) или когда сотрудники добавляются или удаляются из организационной структуры программы (столбцы A-J).
Примечание 1: эквивалент полной штатной единицы (ЭШЕ) — это единица измерения, которая относится к рабочей нагрузке сотрудника, вовлеченного в программу, из полной рабочей нагрузки. 1 ЭШЕ сопоставима с работником, работающим полный рабочий день (например, 8 часов в день, полная рабочая неделя). Если, например, сотрудник работает по программе только 30% от своего рабочего графика, ЭШЕ будет 0,3 (например, 2,5 часа в день, полная рабочая неделя). 
Примечание 2: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</si>
  <si>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Total FTEs per role</t>
  </si>
  <si>
    <t>Общее число ЭШЕ на роль</t>
  </si>
  <si>
    <t>Percentage FTEs per role</t>
  </si>
  <si>
    <t>Процент ЭШЕ на роль</t>
  </si>
  <si>
    <t>Total # of personnel per gender</t>
  </si>
  <si>
    <t>Общее число сотрудников по полу</t>
  </si>
  <si>
    <t>Percentage of personnel per gender</t>
  </si>
  <si>
    <t>Процент сотрудников по полу</t>
  </si>
  <si>
    <t xml:space="preserve">Selection committee information </t>
  </si>
  <si>
    <t>Информация об отборочном комитете</t>
  </si>
  <si>
    <t>Spreadsheet description: This spreadsheet collects information on the selection committee that selected participants for the iteration. If participants were not selected by a selection committee (or similar function) (e.g., nominated/appointed without selection committee), then leave this sheet blank.</t>
  </si>
  <si>
    <t>Описание листа: Данный лист собирает информацию об отборочном комитете, который отобрал участников для данного цикла программы. Если участники не были отобраны отборочным комитетом (или аналогичной функцией) (например, номинированы/назначены без отборочного комитета), оставьте этот лист пустым.</t>
  </si>
  <si>
    <t>When to fill in this tab: 
Prior to the start of the programme when the selection committee is established - complete all details of each member (columns A-J). You can refer to color-coding of the cells at the bottom of the spreadsheet.</t>
  </si>
  <si>
    <t>Когда заполнять данный лист:
До начала программы, когда будет сформирован отборочный комитет - заполните все данные о каждом члене отборочного комитета (столбцы A-J). Вы можете ознакомиться с цветовой кодировкой ячеек в нижней части данного листа.</t>
  </si>
  <si>
    <t>Number of the selection committee members per sector</t>
  </si>
  <si>
    <t>Число членов отборочного комитета по секторам</t>
  </si>
  <si>
    <t>Percentage of the selection committee members per sector</t>
  </si>
  <si>
    <t>Процент членов отборочного комитета по секторам</t>
  </si>
  <si>
    <t>Number of the selection committee members per gender</t>
  </si>
  <si>
    <t>Число членов отборочного комитета по полу</t>
  </si>
  <si>
    <t>Percentage of the selection committee members per gender</t>
  </si>
  <si>
    <t>Процент членов отборочного комитета по полу</t>
  </si>
  <si>
    <t>Number of the selection committee members per business sector</t>
  </si>
  <si>
    <t>Число членов отборочного комитета по бизнес-секторам</t>
  </si>
  <si>
    <t>Percentage of the selection committee members per business sector</t>
  </si>
  <si>
    <t>Процент членов отборочного комитета по бизнес-секторам</t>
  </si>
  <si>
    <t xml:space="preserve">Instructors' information </t>
  </si>
  <si>
    <t>Информация о фасилитаторах</t>
  </si>
  <si>
    <t>Spreadsheet description: This spreadsheet collects information on the instructors that deliver the didactic component of the iteration.</t>
  </si>
  <si>
    <t>Описание таблицы: Данный лист собирает информацию о фасилитаторах, которые преподают дидактический компонент для данного цикла программы.</t>
  </si>
  <si>
    <t xml:space="preserve">When to fill in this tab: 
1) Prior to the start of the programme when the instructors have been selected/nominated - complete all details for each instructor (columns A-N). You can refer to color-coding of the cells at the bottom of the spreadsheet.
2) Throughout the programme as needed if information changes or if an instructor leaves the programme or a new instructor is recruited (columns A-N).
Note: Information needs to be updated if there are any changes at any point as it feeds into reporting forms. </t>
  </si>
  <si>
    <t>Когда заполнять данный лист:
1) До начала программы, когда фасилитаторы были выбраны/назначены - заполните все данные по каждому фасилитатору (столбцы A-N). Вы можете ознакомиться с цветовой кодировкой ячеек в нижней части данного листа.
2) На протяжении всей программы по мере необходимости, если информация меняется или фасилитатор покидает программу или набирается новый фасилитатор (столбцы A-N).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</si>
  <si>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Number of instructors per sector</t>
  </si>
  <si>
    <t>Число фасилитаторов на сектор</t>
  </si>
  <si>
    <t>Percentage of instructors per sector</t>
  </si>
  <si>
    <t>Процент фасилитаторов на сектор</t>
  </si>
  <si>
    <t>Number of instructors trained per sector</t>
  </si>
  <si>
    <t>Число фасилитаторов, прошедших обучение, на сектор</t>
  </si>
  <si>
    <t>Percentage of instructors trained per sector</t>
  </si>
  <si>
    <t>Процент фасилитаторов, прошедших обучение, на сектор</t>
  </si>
  <si>
    <t>Number of graduates among instructors per sector</t>
  </si>
  <si>
    <t>Число выпускников среди фасилитаторов на сектор</t>
  </si>
  <si>
    <t>Percentage of graduates among instructors per sector</t>
  </si>
  <si>
    <t>Процент выпускников среди фасилитаторов на сектор</t>
  </si>
  <si>
    <t>Number of instructors per gender</t>
  </si>
  <si>
    <t>Число фасилитаторов по полу</t>
  </si>
  <si>
    <t>Percentage of instructors per gender</t>
  </si>
  <si>
    <t>Процент фасилитаторов по полу</t>
  </si>
  <si>
    <t>Number of instructors trained per gender</t>
  </si>
  <si>
    <t>Число фасилитаторов, прошедших обучение, по полу</t>
  </si>
  <si>
    <t>Percentage of instructors trained per gender</t>
  </si>
  <si>
    <t>Процент фасилитаторов, прошедших обучение, по полу</t>
  </si>
  <si>
    <t>Number of graduates among instructors per gender</t>
  </si>
  <si>
    <t>Число выпускников среди фасилитаторов по полу</t>
  </si>
  <si>
    <t>Percentage of graduates among instructors per gender</t>
  </si>
  <si>
    <t>Процент выпускников среди фасилитаторов по полу</t>
  </si>
  <si>
    <t>Number of instructors per business sector</t>
  </si>
  <si>
    <t>Число фасилитаторов на бизнес-сектор</t>
  </si>
  <si>
    <t>Percentage of instructors per business sector</t>
  </si>
  <si>
    <t>Процент фасилитаторов на бизнес-сектор</t>
  </si>
  <si>
    <t>Number of instructors trained per business sector</t>
  </si>
  <si>
    <t>Число фасилитаторов, прошедших обучение, на бизнес-сектор</t>
  </si>
  <si>
    <t>Percentage of instructors trained per business sector</t>
  </si>
  <si>
    <t>Процент фасилитаторов, прошедших обучение, на бизнес-сектор</t>
  </si>
  <si>
    <t>Number of graduates among instructors per business sector</t>
  </si>
  <si>
    <t>Число выпускников среди фасилитаторов на бизнес-сектор</t>
  </si>
  <si>
    <t>Percentage of graduates among instructors per business sector</t>
  </si>
  <si>
    <t>Процент выпускников среди фасилитаторов на бизнес-сектор</t>
  </si>
  <si>
    <t xml:space="preserve">Mentors' information </t>
  </si>
  <si>
    <t>Информация о наставниках</t>
  </si>
  <si>
    <t>Spreadsheet description: This spreadsheet collects information on the mentors that support mentoring and project components (small and capstone projects) of the iteration. If the same experts serve as both instructors and mentors, please still complete the section as if they were separate individuals. This is necessary to ensure accurate statistical representation in the indicators table and graphs.</t>
  </si>
  <si>
    <t>Описание листа: Данный лист собирает информацию о наставниках, которые поддерживают компоненты наставничества и проектов (небольшие и завершающие проекты) данного цикла программы. Если одни и те же эксперты выступают и в роли инструкторов, и в роли наставников, пожалуйста, все равно заполняйте данную секцию, как если бы они были отдельными лицами. Это необходимо для обеспечения точного статистического представления в таблице индикаторов и графиках.</t>
  </si>
  <si>
    <t xml:space="preserve">When to fill in this tab: 
1) Prior to the start of the programme when the mentors have been selected/nominated - complete all details for each mentor (columns A-O). You can refer to color-coding of the cells at the bottom of the spreadsheet.
2) Throughout the programme as needed if information changes or if a mentor leaves the programme or a new mentor is recruited (columns A-O).
Note: Information needs to be updated if there are any changes at any point as it feeds into reporting forms. </t>
  </si>
  <si>
    <t>Когда заполнять данный лист:
1) До начала программы, когда наставники были выбраны/назначены - заполните все данные по каждому наставнику (столбцы A-O). Вы можете ознакомиться с цветовой кодировкой ячеек в нижней части данного листа.
2) На протяжении всей программы по мере необходимости, если информация меняется или если наставник покидает программу или набирается новый наставник (столбцы A-O).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</si>
  <si>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Number of mentors per sector</t>
  </si>
  <si>
    <t>Число наставников на сектор</t>
  </si>
  <si>
    <t>Percentage of mentors per sector</t>
  </si>
  <si>
    <t>Процент наставников на сектор</t>
  </si>
  <si>
    <t>Number of mentors trained per sector</t>
  </si>
  <si>
    <t>Число наставников, прошедших обучение, на сектор</t>
  </si>
  <si>
    <t>Percentage of mentors trained per sector</t>
  </si>
  <si>
    <t>Процент наставников, прошедших обучение, на сектор</t>
  </si>
  <si>
    <t>Number of graduates among mentors per sector</t>
  </si>
  <si>
    <t>Число выпускников среди наставников на сектор</t>
  </si>
  <si>
    <t>Percentage of graduates among mentors per sector</t>
  </si>
  <si>
    <t>Процент выпускников среди наставников на сектор</t>
  </si>
  <si>
    <t>Number of mentors per gender</t>
  </si>
  <si>
    <t>Число наставников по полу</t>
  </si>
  <si>
    <t>Percentage of mentors per gender</t>
  </si>
  <si>
    <t>Процент наставников по полу</t>
  </si>
  <si>
    <t>Number of mentors trained per gender</t>
  </si>
  <si>
    <t>Число наставников, прошедших обучение, по полу</t>
  </si>
  <si>
    <t>Percentage of mentors trained per gender</t>
  </si>
  <si>
    <t>Процент наставников, прошедших обучение, по полу</t>
  </si>
  <si>
    <t>Number of graduates among mentors per gender</t>
  </si>
  <si>
    <t>Число выпускников среди наставников по полу</t>
  </si>
  <si>
    <t>Percentage of graduates among mentors per gender</t>
  </si>
  <si>
    <t>Процент выпускников среди наставников по полу</t>
  </si>
  <si>
    <t>Number of mentors per business sector</t>
  </si>
  <si>
    <t>Число наставников на бизнес-сектор</t>
  </si>
  <si>
    <t>Percentage of mentors per business sector</t>
  </si>
  <si>
    <t>Процент наставников на бизнес-сектор</t>
  </si>
  <si>
    <t>Number of mentors trained per business sector</t>
  </si>
  <si>
    <t>Число наставников, прошедших обучение, на бизнес-сектор</t>
  </si>
  <si>
    <t>Percentage of mentors trained per business sector</t>
  </si>
  <si>
    <t>Процент наставников, прошедших обучение, на бизнес-сектор</t>
  </si>
  <si>
    <t>Number of graduates among mentors per business sector</t>
  </si>
  <si>
    <t>Число выпускников среди наставников на бизнес-сектор</t>
  </si>
  <si>
    <t>Percentage of graduates among mentors per business sector</t>
  </si>
  <si>
    <t>Процент выпускников среди наставников на бизнес-сектор</t>
  </si>
  <si>
    <t>Maximum number of mentees per mentor (the number of the mentees of the mentor that has most mentees)</t>
  </si>
  <si>
    <t>Процент наставников, обученных на сектор бизнеса</t>
  </si>
  <si>
    <t>Number of mentors by type (national/international)</t>
  </si>
  <si>
    <t>Число наставников по типу эксперта (национальный/международный эксперт)</t>
  </si>
  <si>
    <t>Percentage of mentors by level (national/international)</t>
  </si>
  <si>
    <t>Процент наставников по типу эксперта (национальный/международный эксперт)</t>
  </si>
  <si>
    <t>Национальный</t>
  </si>
  <si>
    <t>Международный</t>
  </si>
  <si>
    <t xml:space="preserve">Applicants' information </t>
  </si>
  <si>
    <t>Информация о претендентах на роль участника</t>
  </si>
  <si>
    <t>Spreadsheet description: This spreadsheet collects information on all the applicants for the iteration of the programme. If participants were not selected or there were no applications, fill in the information for participants only.</t>
  </si>
  <si>
    <t>Описание листа: Данный лист собирает информацию обо всех претендентах на роль участника в цикле программы. Если участники не отбирались или не было заявок, заполните информацию только для участников программы.</t>
  </si>
  <si>
    <t xml:space="preserve">When to fill in this tab: 
1) Prior to the start of the programme when applications have been processed (for all applicants in case there were applications/candidates) or when participants have been nominated (for all participants in case there were no other candidates/selection) - complete all details of each (columns A-K). You can refer to color-coding of the cells at the bottom of the spreadsheet.
2) Throughout the programme as needed if information changes for any of the selected/nominated participants (columns A-K). This information is fed into the Participants' info tab.
Note: Information needs to be updated if there are any changes at any point as it feeds into reporting forms. </t>
  </si>
  <si>
    <t>Когда заполнять данный лист:
1) До начала программы, когда заявки были обработаны (для всех претендентов, если были заявки/кандидаты) или когда участники были номинированы (для всех участников, если не было других кандидатов/отбора) — заполните все данные о каждом претенденте (столбцы A-K). Вы можете ознакомиться с цветовой кодировкой ячеек в нижней части данного листа.
2) На протяжении всей программы по мере необходимости, если информация меняется для любого из отобранных/номинированных участников (столбцы A-K). Эта информация используются для автоматического заполнения листа “Participants' info tab” (Информация об участниках).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</si>
  <si>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Number of applicants per sector</t>
  </si>
  <si>
    <t>Число кандидатов на роль участника на сектор</t>
  </si>
  <si>
    <t>Percentage of applicants per sector</t>
  </si>
  <si>
    <t>Процент кандидатов на роль участника на сектор</t>
  </si>
  <si>
    <t>Number of applicants per gender</t>
  </si>
  <si>
    <t>Число кандидатов на роль участника по полу</t>
  </si>
  <si>
    <t>Percentage of applicants per gender</t>
  </si>
  <si>
    <t>Процент кандидатов на роль участника по полу</t>
  </si>
  <si>
    <t>Number of applicants per business sector</t>
  </si>
  <si>
    <t>Число кандидатов на роль участника по бизнес-сектору</t>
  </si>
  <si>
    <t>Percentage of applicants per business sector</t>
  </si>
  <si>
    <t>Процент кандидатов на роль участника по бизнес-сектору</t>
  </si>
  <si>
    <t xml:space="preserve">Participants' information </t>
  </si>
  <si>
    <t>Информация об участниках</t>
  </si>
  <si>
    <t>Spreadsheet description: This spreadsheet collects information on all the participants of the iteration of the programme, including their mentors' names, availability of organizational release forms for participation in the programme, and their subsequent completion or drop-out from the programme.</t>
  </si>
  <si>
    <t>Описание листа: Данный лист собирает информацию обо всех участниках цикла программы, включая имена наставников участников, наличие письменного разрешения на участие в программе от организаций участников, а также об их последующем завершении или уходе из программы.</t>
  </si>
  <si>
    <t xml:space="preserve">When to fill in this tab:
1) Prior to the start of the programme when participants have been selected/nominated - select the name of the participant from the drop-down (column A) that is fed from the Applicants' info tab. Columns B-I get automatically prefilled once the name is selected. If there are any changes in the participants' information for columns B-I, please, go to Applicants' info tab and change the relevant information there. You can refer to color-coding of the cells at the bottom of the spreadsheet.
2) In the beginning of the programme - select whether you have evidence of participants’ orientation on the programme and expectations (induction session; e.g, agenda and signed list of participants) (column K). It is highly recommended to have an inducation session for all participants to introduce them to the programme, its expectations, time committment, expected outcomes, etc. In addition, select whether a written organizational release form is available for each of the participant (column L). Please, note that it's highly recommended to receive a written organizational release form to facilitate participants' ability to fully engage in the programme.
3) When mentors have been assigned - select the name of the mentor for each of the participants (column J)
4) If any participant drops out select "Yes" in the "Dropped out" column and select a reason for drop out. If you select "Other", then specify the reason in the next column. For participants who complete the programme, select "No" (columns N-P).
5) Upon programme completion - for each participant that completes all programme requirements for graduation, select "Yes" in the "Completed all programme requirements for graduation (Y/N)" column, for those that do not, select "No" (column M)
6) Following programme completion - for each graduate mark whether you track their career path following graduation (column Q)
7) Throughout the programme as needed if information changes.
Note: Information needs to be updated if there are any changes at any point as it feeds into reporting forms. </t>
  </si>
  <si>
    <t>Когда заполнять данный лист:
1) До начала программы, когда участники были отобраны/номинированы - выберите имя участника из раскрывающегося списка (столбец A), который формируется из данных с листа “Applicants' info tab” (Информация о претендентах на роль участника). Столбцы B-I автоматически заполняются после выбора имени участника. Если в информации участниках в столбцах B-I есть какие-либо изменения, перейдите на лист “Applicants' info tab” и измените соответствующую информацию там. Вы можете ознакомиться с цветовой кодировкой ячеек в нижней части данного листа.
2) В начале программы - выберите, имеется ли у вас документальное подтверждение ознакомления участников с программой и ожиданиями программы (введение в программу; например, программа и подписанный список участников) (столбец K). Настоятельно рекомендуется провести введение в программу для всех участников, чтобы познакомить их с программой, ее ожиданиями, временными затратами, ожидаемыми результатами и т. д. Помимо этого выберите, доступно ли письменное разрешение на участие в программе от организаций участников для каждого участника (столбец L). Обратите внимание, что настоятельно рекомендуется получить письменное разрешение на участие в программе от организаций участников, чтобы дать участникам возможность полностью участвовать в программе.
3) После назначения наставников - выберите имя наставника для каждого из участников (столбец J)
4) Если какой-либо участник уходит из программы, выберите “Yes” (Да) в столбце “Dropped out” (Ушел/-а из программы) и выберите причину ухода. Если вы выбираете “Other” (Другое), укажите причину в следующем столбце. Для остальных участников, которые завершили программу, выберите “No” (Нет) (столбцы N-P).
5) По завершению программы - для каждого участника, который выполнит все требования для успешного окончания программы, выберите “Yes” (Да) в столбце “ Completed all programme requirements for graduation (Y/N)” (Выполнены все требования для успешного завершения программы (Да/Нет)), и для тех, кто не выполнит все требования, выберите “No” (Нет) (столбец M)
6) После завершения программы — для каждого выпускника отметьте, отслеживаете ли вы его карьерный путь после окончания обучения (столбец Q).
7) На протяжении всей программы по мере необходимости, если какая-либо информация изменится.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</si>
  <si>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Number of participants per sector</t>
  </si>
  <si>
    <t>Число участников по сектору</t>
  </si>
  <si>
    <t>Percentage of participants per sector</t>
  </si>
  <si>
    <t>Процент участников по сектору</t>
  </si>
  <si>
    <t>Number of participants per sector that completed all programme requirements for graduation</t>
  </si>
  <si>
    <t>Число участников, выполнивших все требования для успешного окончания программы, по сектору</t>
  </si>
  <si>
    <t>Percentage  of participants per sector that completed all programme requirements for graduation</t>
  </si>
  <si>
    <t>Процент участников, выполнивших все требования для успешного окончания программы, по сектору</t>
  </si>
  <si>
    <t>Number  of participants per sector dropped out</t>
  </si>
  <si>
    <t>Число участников, ушедших из программы, по сектору</t>
  </si>
  <si>
    <t>Percentage  of participants per sector dropped out</t>
  </si>
  <si>
    <t>Процент участников, ушедших из программы, по сектору</t>
  </si>
  <si>
    <t>Number of participants per gender</t>
  </si>
  <si>
    <t>Число участников по полу</t>
  </si>
  <si>
    <t>Percentage of participants per gender</t>
  </si>
  <si>
    <t>Процент участников по полу</t>
  </si>
  <si>
    <t>Number of participants per gender that completed all programme requirements for graduation</t>
  </si>
  <si>
    <t>Число участников, выполнивших все требования для успешного окончания программы, по полу</t>
  </si>
  <si>
    <t>Percentage  of participants per gender that completed all programme requirements for graduation</t>
  </si>
  <si>
    <t>Процент участников, выполнивших все требования для успешного окончания программы, по полу</t>
  </si>
  <si>
    <t>Number  of participants per gender dropped out</t>
  </si>
  <si>
    <t>Число участников, ушедших из программы, по полу</t>
  </si>
  <si>
    <t>Percentage  of participants per gender dropped out</t>
  </si>
  <si>
    <t>Процент участников, ушедших из программы, по полу</t>
  </si>
  <si>
    <t>Number of participants per business sector</t>
  </si>
  <si>
    <t>Число участников по бизнес-сектору</t>
  </si>
  <si>
    <t>Percentage of participants per business sector</t>
  </si>
  <si>
    <t>Процент участников по бизнес-сектору</t>
  </si>
  <si>
    <t>Number of participants per business sector that completed all programme requirements for graduation</t>
  </si>
  <si>
    <t>Число участников, выполнивших все требования для успешного окончания программы, по бизнес-сектору</t>
  </si>
  <si>
    <t>Percentage  of participants per business sector that completed all programme requirements for graduation</t>
  </si>
  <si>
    <t>Процент участников, выполнивших все требования для успешного окончания программы, по бизнес-сектору</t>
  </si>
  <si>
    <t>Number  of participants per business sector dropped out</t>
  </si>
  <si>
    <t>Число участников, ушедших из программы, по бизнес-сектору</t>
  </si>
  <si>
    <t>Percentage  of participants per business sector dropped out</t>
  </si>
  <si>
    <t>Процент участников, ушедших из программы, по бизнес-сектору</t>
  </si>
  <si>
    <t xml:space="preserve">Modules' information </t>
  </si>
  <si>
    <t>Информация о модулях</t>
  </si>
  <si>
    <t>Spreadsheet description: This spreadsheet collects information on the covered modules in the iteration, including mode of delivery and instructors that delivered each of the modules.</t>
  </si>
  <si>
    <t>Описание листа: Данный лист собирает информацию о пройденных модулях в данном цикле программы, включая форму обучения и фасилитаторов, которые вели каждый из модулей.</t>
  </si>
  <si>
    <t xml:space="preserve">When to fill in this tab: 
Throughout the programme following each module (can also be filled out following each session* provided that information for each module is collected) - complete details for each of the module (columns C to L).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feeds into reporting forms. </t>
  </si>
  <si>
    <t>Когда заполнять данный лист:
На протяжении всей программы по завершению каждого модуля (также можно заполнять после каждой сессии* при условии, что информация по каждому модулю была собрана) — заполните данные по каждому модулю (столбцы C–L). Вы можете ознакомиться с цветовой кодировкой ячеек в нижней части данного листа.
*Сессия определяется как запланированный блок дидактического времени в течение программы, предназначенный для изучения одного или нескольких модулей (например, одна неделя для изучения 4 модулей одновременно является одной сессией; через месяц после этого еще 3 дня одновременно будут другой сессией и т. д.).
Примечание: информация используются для автоматического заполнения форм отчетности.</t>
  </si>
  <si>
    <t>Introduction</t>
  </si>
  <si>
    <t>Введение</t>
  </si>
  <si>
    <t>Laboratory management</t>
  </si>
  <si>
    <t>Организация деятельности лаборатории</t>
  </si>
  <si>
    <t>Laboratory leadership</t>
  </si>
  <si>
    <t>Лидерство в лаборатории</t>
  </si>
  <si>
    <t> 1.A.1 An Introduction to the Global Laboratory Leadership Programme</t>
  </si>
  <si>
    <t> 1.A.1 Введение в Глобальную программу для лидеров/руководителей лабораторий</t>
  </si>
  <si>
    <t> 1.A.2 An Introduction to Laboratory Systems</t>
  </si>
  <si>
    <t> 1.A.2 Введение в лабораторные системы</t>
  </si>
  <si>
    <t> 2.A.1 General Management</t>
  </si>
  <si>
    <t> 2.A.1 Общее управление</t>
  </si>
  <si>
    <t> 2.A.2 Financial Management</t>
  </si>
  <si>
    <t> 2.A.2 Финансовое управление</t>
  </si>
  <si>
    <t> 2.A.3 People Management</t>
  </si>
  <si>
    <t> 2.A.3 Управление кадрами</t>
  </si>
  <si>
    <t> 2.A.4 Laboratory Information Systems</t>
  </si>
  <si>
    <t> 2.A.4 Лабораторные информационные системы</t>
  </si>
  <si>
    <t> 2.B.1 Introduction to Quality Management System</t>
  </si>
  <si>
    <t xml:space="preserve"> 2.B.1 Внедрение системы управления качеством </t>
  </si>
  <si>
    <t> 2.B.2 Process Management</t>
  </si>
  <si>
    <t> 2.B.2 Управление процессами</t>
  </si>
  <si>
    <t> 2.B.3 Documents and Records Management</t>
  </si>
  <si>
    <t> 2.B.3 Управление документами и записями</t>
  </si>
  <si>
    <t> 2.B.4 Equipment and Consumables</t>
  </si>
  <si>
    <t> 2.B.4 Оборудование и расходные материалы</t>
  </si>
  <si>
    <t> 2.B.5 Nonconforming Events Management</t>
  </si>
  <si>
    <t> 2.B.5 Управление несоответствиями</t>
  </si>
  <si>
    <t> 2.B.6 Assessments</t>
  </si>
  <si>
    <t> 2.B.6 Оценки</t>
  </si>
  <si>
    <t> 2.B.7 Continual Improvement</t>
  </si>
  <si>
    <t> 2.B.7 Постоянное улучшение</t>
  </si>
  <si>
    <t> 2.B.8 Customer Relations</t>
  </si>
  <si>
    <t> 2.B.8 Работа с клиентами</t>
  </si>
  <si>
    <t> 2.C.1 Biosafety</t>
  </si>
  <si>
    <t> 2.C.1 Биобезопасность</t>
  </si>
  <si>
    <t> 2.C.2 Biosecurity</t>
  </si>
  <si>
    <t> 2.C.2 Биозащита</t>
  </si>
  <si>
    <t> 2.C.3.Shipment of Dangerous Goods</t>
  </si>
  <si>
    <t> 2.C.3.Транспортировка опасных грузов</t>
  </si>
  <si>
    <t xml:space="preserve">2.D.1 Principles of Surveillance </t>
  </si>
  <si>
    <t xml:space="preserve">2.D.1 Принципы эпиднадзора </t>
  </si>
  <si>
    <t>2.D.2 Outbreak Investigation</t>
  </si>
  <si>
    <t>2.D.2 Расследование вспышек</t>
  </si>
  <si>
    <t> 2.E.1 Emergency Preparedness</t>
  </si>
  <si>
    <t> 2.E.1 Готовность к чрезвычайным ситуациям</t>
  </si>
  <si>
    <t> 2.E.2 Emergency Response</t>
  </si>
  <si>
    <t> 2.E.2 Реагирование на чрезвычайные ситуации</t>
  </si>
  <si>
    <t xml:space="preserve">2.E.3 Emergency Recovery </t>
  </si>
  <si>
    <t xml:space="preserve">2.E.3 Восстановление после чрезвычайных ситуаций </t>
  </si>
  <si>
    <t>3.A.1 General Leadership Skills</t>
  </si>
  <si>
    <t>3.A.1 Общие навыки лидерства</t>
  </si>
  <si>
    <t xml:space="preserve">3.A.2 Strategic Planning </t>
  </si>
  <si>
    <t xml:space="preserve">3.A.2 Стратегическое планирование </t>
  </si>
  <si>
    <t> 3.A.3 Organizational Leadership</t>
  </si>
  <si>
    <t> 3.A.3 Организационное лидерство</t>
  </si>
  <si>
    <t> 3.A.4 Critical Thinking</t>
  </si>
  <si>
    <t> 3.A.4 Критическое мышление</t>
  </si>
  <si>
    <t> 3.A.5 Partnerships and Coalition Building</t>
  </si>
  <si>
    <t> 3.A.5 Партнерства и создание союзов</t>
  </si>
  <si>
    <t> 3.A.6 Ethics in the Laboratory</t>
  </si>
  <si>
    <t> 3.A.6 Этика и лаборатория</t>
  </si>
  <si>
    <t> 3.B.1 General Communication Skills</t>
  </si>
  <si>
    <t> 3.B.1 Общие навыки коммуникации</t>
  </si>
  <si>
    <t> 3.B.2 Proposal Writing</t>
  </si>
  <si>
    <t> 3.B.2 Подготовка заявок</t>
  </si>
  <si>
    <t> 3.B.3 Media Relations</t>
  </si>
  <si>
    <t> 3.B.3 Отношения со средствами информации</t>
  </si>
  <si>
    <t> 3.B.4 Risk Communication</t>
  </si>
  <si>
    <t> 3.B.4 Риск коммуникации</t>
  </si>
  <si>
    <t> 3.B.5 Scientific Communication</t>
  </si>
  <si>
    <t> 3.B.5 Научная коммуникация</t>
  </si>
  <si>
    <t> 3.C.1 Research and Innovation</t>
  </si>
  <si>
    <t> 3.C.1 Исследования и инновации</t>
  </si>
  <si>
    <t> 4.A.1 Model Laboratory System Overview</t>
  </si>
  <si>
    <t> 4.A.1 Обзор типовой лабораторной системы</t>
  </si>
  <si>
    <t>4.B.1 Policy and Legal Framework</t>
  </si>
  <si>
    <t>4.B.1 Политика и нормативно-правовая основа</t>
  </si>
  <si>
    <t>4.B.2 Infrastructure</t>
  </si>
  <si>
    <t>4.B.2 Инфраструктура</t>
  </si>
  <si>
    <t>4.B.3 Workforce</t>
  </si>
  <si>
    <t>4.B.3 Персонал</t>
  </si>
  <si>
    <t>4.B.4 Information Systems</t>
  </si>
  <si>
    <t>4.B.4 Информационные системы</t>
  </si>
  <si>
    <t>4.B.5 Quality Management System</t>
  </si>
  <si>
    <t>4.B.5 Система менеджмента качества</t>
  </si>
  <si>
    <t>4.B.6 Biosafety and Biosecurity</t>
  </si>
  <si>
    <t>4.B.6 Биобезопасность и биозащита</t>
  </si>
  <si>
    <t> 4.C.1 Infectious Disease Case Study</t>
  </si>
  <si>
    <t> 4.C.1 Исследование случая по инфекционным заболеваниям</t>
  </si>
  <si>
    <t> 4.D.1 Laboratory System Development: Moving Forward</t>
  </si>
  <si>
    <t> 4.D.1 Развитие лабораторной системы: перспективы</t>
  </si>
  <si>
    <t>Number of modules covered (out of 43)</t>
  </si>
  <si>
    <t>Число охваченных модулей (из 43)</t>
  </si>
  <si>
    <t>Percentage of modules covered (out of 43)</t>
  </si>
  <si>
    <t>Процент охваченных модулей (из 43)</t>
  </si>
  <si>
    <t>Number of modules per mode of delivery</t>
  </si>
  <si>
    <t>Число модулей по форме обучения</t>
  </si>
  <si>
    <t>Percentage of modules per mode (out of delivered)</t>
  </si>
  <si>
    <t>Процент модулей по форме обучения (из охваченных модулей)</t>
  </si>
  <si>
    <t>Mode of delivery of modules</t>
  </si>
  <si>
    <t>Форма обучения модулей</t>
  </si>
  <si>
    <t>Дидактические сессии</t>
  </si>
  <si>
    <t>Spreadsheet description: This spreadsheet collects information on the didactic sessions of the iteration, including participants' attendance, and pre- and post-test scores for all the covered modules.</t>
  </si>
  <si>
    <t>Описание листа: Данный лист собирает информацию о дидактических сессиях данного цикла программы, включая посещаемость участников, а также результаты пре- и пост-тестирования по всем охваченным модулям.</t>
  </si>
  <si>
    <t xml:space="preserve">When to fill in this tab: 
Throughout the programme following each module (can also be filled out following each session* provided that information for each module is collected)
- select module name for each of the modules in order in row 6
- complete maximum scores for pre-test and post-test for each module in row 7. Note that it's highly recommended to have pre- and post-tests per module (it is also possible to have a test per session but containing questions for each module, so that each module is assessed. Breakdown by modules should be done to ensure calculation of scores for each module).
- complete attendance, pre-test score and post-test score for each participant for each module 
Information in columns A-B is automatically prepopulated from Participants' info tab.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needs to be updated if there are any changes at any point as it feeds into reporting forms. </t>
  </si>
  <si>
    <t>Когда заполнять данный лист:
На протяжении всей программы по завершению каждого модуля (также можно заполнять после каждой сессии* при условии, что информация по каждому модулю была собрана)
- выберите название модуля для каждого из модулей по порядку в строке 6
- заполните максимально возможные баллы для пре- и пост-тестирования для каждого модуля в строке 7. Обратите внимание, что настоятельно рекомендуется иметь пре- и пост-тестирование для каждого модуля (также возможно иметь тест для каждой сессии, но содержащий вопросы для каждого модуля, чтобы каждый модуль был оценен. Разбивка по модулям должна быть сделана, чтобы гарантировать расчет баллов для каждого модуля).
- заполните посещаемость, баллы за пре- и пост-тесты для каждого участника для каждого модуля
Информация в столбцах A-B автоматически заполняется из листа “Participants' info tab” (Информация об участниках). Вы можете ознакомиться с цветовой кодировкой ячеек в нижней части данного листа.
* Сессия определяется как запланированный блок дидактического времени в течение программы, предназначенный для изучения одного или нескольких модулей (например, одна неделя для изучения 4 модулей одновременно является одной сессией; через месяц после этого еще 3 дня одновременно будут другой сессией и т. д.).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</si>
  <si>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Choose module name for each of the modules --&gt;</t>
  </si>
  <si>
    <t>Выберите название модуля для каждого из модулей --&gt;</t>
  </si>
  <si>
    <t>Module 1</t>
  </si>
  <si>
    <t>Модуль 1</t>
  </si>
  <si>
    <t>Module 2</t>
  </si>
  <si>
    <t>Модуль 2</t>
  </si>
  <si>
    <t>Module 3</t>
  </si>
  <si>
    <t>Модуль 3</t>
  </si>
  <si>
    <t>Module 4</t>
  </si>
  <si>
    <t>Модуль 4</t>
  </si>
  <si>
    <t>Module 5</t>
  </si>
  <si>
    <t>Модуль 5</t>
  </si>
  <si>
    <t>Module 6</t>
  </si>
  <si>
    <t>Модуль 6</t>
  </si>
  <si>
    <t>Module 7</t>
  </si>
  <si>
    <t>Модуль 7</t>
  </si>
  <si>
    <t>Module 8</t>
  </si>
  <si>
    <t>Модуль 8</t>
  </si>
  <si>
    <t>Module 9</t>
  </si>
  <si>
    <t>Модуль 9</t>
  </si>
  <si>
    <t>Module 10</t>
  </si>
  <si>
    <t>Модуль 10</t>
  </si>
  <si>
    <t>Module 11</t>
  </si>
  <si>
    <t>Модуль 11</t>
  </si>
  <si>
    <t>Module 12</t>
  </si>
  <si>
    <t>Модуль 12</t>
  </si>
  <si>
    <t>Module 13</t>
  </si>
  <si>
    <t>Модуль 13</t>
  </si>
  <si>
    <t>Module 14</t>
  </si>
  <si>
    <t>Модуль 14</t>
  </si>
  <si>
    <t>Module 15</t>
  </si>
  <si>
    <t>Модуль 15</t>
  </si>
  <si>
    <t>Module 16</t>
  </si>
  <si>
    <t>Модуль 16</t>
  </si>
  <si>
    <t>Module 17</t>
  </si>
  <si>
    <t>Модуль 17</t>
  </si>
  <si>
    <t>Module 18</t>
  </si>
  <si>
    <t>Модуль 18</t>
  </si>
  <si>
    <t>Module 19</t>
  </si>
  <si>
    <t>Модуль 19</t>
  </si>
  <si>
    <t>Module 20</t>
  </si>
  <si>
    <t>Модуль 20</t>
  </si>
  <si>
    <t>Module 21</t>
  </si>
  <si>
    <t>Модуль 21</t>
  </si>
  <si>
    <t>Module 22</t>
  </si>
  <si>
    <t>Модуль 22</t>
  </si>
  <si>
    <t>Module 23</t>
  </si>
  <si>
    <t>Модуль 23</t>
  </si>
  <si>
    <t>Module 24</t>
  </si>
  <si>
    <t>Модуль 24</t>
  </si>
  <si>
    <t>Module 25</t>
  </si>
  <si>
    <t>Модуль 25</t>
  </si>
  <si>
    <t>Module 26</t>
  </si>
  <si>
    <t>Модуль 26</t>
  </si>
  <si>
    <t>Module 27</t>
  </si>
  <si>
    <t>Модуль 27</t>
  </si>
  <si>
    <t>Module 28</t>
  </si>
  <si>
    <t>Модуль 28</t>
  </si>
  <si>
    <t>Module 29</t>
  </si>
  <si>
    <t>Модуль 29</t>
  </si>
  <si>
    <t>Module 30</t>
  </si>
  <si>
    <t>Модуль 30</t>
  </si>
  <si>
    <t>Module 31</t>
  </si>
  <si>
    <t>Модуль 31</t>
  </si>
  <si>
    <t>Module 32</t>
  </si>
  <si>
    <t>Модуль 32</t>
  </si>
  <si>
    <t>Module 33</t>
  </si>
  <si>
    <t>Модуль 33</t>
  </si>
  <si>
    <t>Module 34</t>
  </si>
  <si>
    <t>Модуль 34</t>
  </si>
  <si>
    <t>Module 35</t>
  </si>
  <si>
    <t>Модуль 35</t>
  </si>
  <si>
    <t>Module 36</t>
  </si>
  <si>
    <t>Модуль 36</t>
  </si>
  <si>
    <t>Module 37</t>
  </si>
  <si>
    <t>Модуль 37</t>
  </si>
  <si>
    <t>Module 38</t>
  </si>
  <si>
    <t>Модуль 38</t>
  </si>
  <si>
    <t>Module 39</t>
  </si>
  <si>
    <t>Модуль 39</t>
  </si>
  <si>
    <t>Module 40</t>
  </si>
  <si>
    <t>Модуль 40</t>
  </si>
  <si>
    <t>Module 41</t>
  </si>
  <si>
    <t>Модуль 41</t>
  </si>
  <si>
    <t>Module 42</t>
  </si>
  <si>
    <t>Модуль 42</t>
  </si>
  <si>
    <t>Module 43</t>
  </si>
  <si>
    <t>Модуль 43</t>
  </si>
  <si>
    <t>Maximum pre-test score</t>
  </si>
  <si>
    <t>Максимально возможный балл за пре-тест</t>
  </si>
  <si>
    <t>Maximum post-test score</t>
  </si>
  <si>
    <t>Максимально возможный балл за пост-тест</t>
  </si>
  <si>
    <t>Participant first and last name</t>
  </si>
  <si>
    <t>ФИО участника</t>
  </si>
  <si>
    <t>Overall attendance for all modules %</t>
  </si>
  <si>
    <t>Общая посещаемость по всем модулям %</t>
  </si>
  <si>
    <t>Mean pre-test percentage for all modules</t>
  </si>
  <si>
    <t>Средний процент по пре-тестам по всем модулям</t>
  </si>
  <si>
    <t>Mean post-test percentage for all modules</t>
  </si>
  <si>
    <t>Средний процент по пост-тестам по всем модулям</t>
  </si>
  <si>
    <t>Overall difference between post-test and pre-test percentages for all modules</t>
  </si>
  <si>
    <t>Общая средняя разница между процентами пре-тестов и пост-тестов по всем модулям</t>
  </si>
  <si>
    <t>Attendance Y/N</t>
  </si>
  <si>
    <t>Посещаемость Да/Нет</t>
  </si>
  <si>
    <t>Pre-test score</t>
  </si>
  <si>
    <t>Балл за пре-тест</t>
  </si>
  <si>
    <t>Pre-test percentage</t>
  </si>
  <si>
    <t>Процент за пре-тест</t>
  </si>
  <si>
    <t>Post-test score</t>
  </si>
  <si>
    <t>Балл за пост-тест</t>
  </si>
  <si>
    <t>Post-test percentage</t>
  </si>
  <si>
    <t>Процент за пост-тест</t>
  </si>
  <si>
    <t>Difference in percentage between post-test and pre-test</t>
  </si>
  <si>
    <t>Разница в процентах между результатами пре- и пост-тестов</t>
  </si>
  <si>
    <t>Mean</t>
  </si>
  <si>
    <t>Среднее значение</t>
  </si>
  <si>
    <t>Module number</t>
  </si>
  <si>
    <t>Номер модуля</t>
  </si>
  <si>
    <t>Module name</t>
  </si>
  <si>
    <t>Название модуля</t>
  </si>
  <si>
    <t>Mean pre-test percentage</t>
  </si>
  <si>
    <t>Средний процент по пре-тестам</t>
  </si>
  <si>
    <t>Mean post-test percentage</t>
  </si>
  <si>
    <t>Средний процент по пост-тестам</t>
  </si>
  <si>
    <t>Mean difference</t>
  </si>
  <si>
    <t>Общая средняя разница между процентами пре-тестов и пост-тестов</t>
  </si>
  <si>
    <t>Attendance (number participants)</t>
  </si>
  <si>
    <t>Посещаемость (кол-во участников)</t>
  </si>
  <si>
    <t>Attendance (percentage participants)</t>
  </si>
  <si>
    <t>Посещаемость (процент участников)</t>
  </si>
  <si>
    <t>Наставничество</t>
  </si>
  <si>
    <t>Spreadsheet description: This spreadsheet collects information on the mentoring component of the iteration.</t>
  </si>
  <si>
    <t>Описание листа: Данный лист собирает информацию о компоненте наставничества данного цикла программы.</t>
  </si>
  <si>
    <t xml:space="preserve">When to fill in this tab: 
1) Before mentoring commences - select from the drop-down whether a signed mentoring agreement is in place for each mentee. You can refer to color-coding of the cells at the bottom of the spreadsheet. 
Please, note that it is highly recommended to have a signed mentoring agreement for each mentee. It should be signed between each mentee and their mentor and include learning and professional development of the mentees, self-assessment questionnaire, identification of skills for improvement and learning goals, provision of support and guidance on programme assignments and projects. You can refer to mentoring guide for reference.  
2) Throughout the programme on a regular basis - update the number of mentoring sessions for each mentee. You can coordinate with mentors to receive this information. Please, note that it's highly recommended to have at least 1 mentoring session per month of the programme for each mentee. Mentors should keep minutes of meeting for each mentoring session.
Information in columns A-B is automatically prepopulated from Participants' info and Mentors' info tabs.
Note: Information needs to be updated if there are any changes at any point as it feeds into reporting forms. </t>
  </si>
  <si>
    <t>Когда заполнять данный лист:
1) Перед началом наставничества - выберите из раскрывающегося списка, имеется ли подписанное соглашение о наставничестве для каждого участника. Вы можете ознакомиться с цветовой кодировкой ячеек в нижней части данного листа.
Обратите внимание, что настоятельно рекомендуется иметь подписанное соглашение о наставничестве для каждого участника. Соглашение о наставничестве должен быть подписан между каждым участником и его/ее наставником и должен включать обучение и профессиональное развитие участников, результаты самооценки, определение навыков для улучшения и цели обучения, предоставление поддержки и руководства по заданиям и проектам программы. Для справки вы можете ознакомиться с руководством по наставничеству.
2) На протяжении всей программы на регулярной основе - обновляйте число сессий наставничества для каждого участника. Держите связь и координируйте с наставниками, чтобы получать эту информацию. Обратите внимание, что настоятельно рекомендуется проводить не менее 1 сессии наставничества в месяц для каждого участника. Наставники должны вести протоколы встреч для каждой сессии наставничества.
Информация в столбцах A-B автоматически заполняется из листов “Participants' info” (Информация об участниках) и “Mentors' info tabs” (Информация о наставниках).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</si>
  <si>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ФИО наставника</t>
  </si>
  <si>
    <t>Signed mentoring agreement in place (refer to mentorship guide)</t>
  </si>
  <si>
    <t>Подписанное соглашение о наставничестве имеется (см. руководство по наставничеству)</t>
  </si>
  <si>
    <t># of mentoring sessions held/completed</t>
  </si>
  <si>
    <t>Число проведенных/завершенных сессий наставничества</t>
  </si>
  <si>
    <t>Average number of sessions per month (available at the end of the programme after the start and end date of the programme in "General progr info" are fillled out)</t>
  </si>
  <si>
    <t>Среднее число сессий в месяц (доступно в конце программы после заполнения полей даты начала и окончания программы на листе «Общая информация о программе»)</t>
  </si>
  <si>
    <t>Number of months of the programme</t>
  </si>
  <si>
    <t>Продолжительность программы в месяцах</t>
  </si>
  <si>
    <t>Note: The number of months is used to calculate the average number of sessions per month. If the number seems incorrect, please check the General programme information tab and adjust the dates of the start and the end of the programme accordingly</t>
  </si>
  <si>
    <t>Примечание: Количество месяцев используется для подсчета среднего числа сессий в месяц. Если число неверно, пожалуйста, проверьте лист "General progr info" (Общая информация о программе) и исправьте даты начала и окончания программы.</t>
  </si>
  <si>
    <t>Spreadsheet description: This spreadsheet collects information on the small projects undertaken by participants in the iteration to support learning of didactic sessions, including the number of small projects and addressed competencies of each small project per participant.
Small projects are on-the job activities that provide an opportunity to apply the knowledge/competencies acquired in didactic sessions and are aimed at reinforcing the concepts learned during those sessions. Ideally, they should be targeting weaker competencies of each participant, so the task and competency can be different for each participant. The task can be individual or done in groups. Each small project should focus on a different competency. At least 2 small projects are recommended to be completed by each participant. Estimated time for completion of a small project is 2-5 hrs.</t>
  </si>
  <si>
    <t>Описание листа: Данный лист собирает информацию о небольших проектах, реализованных участниками в ходе цикла программы для поддержки обучения на дидактических сессиях, включая число небольших проектов и рассматриваемые компетенции каждого небольшого проекта участника.
Небольшие проекты — это практические задания, которые дают возможность применить знания/компетенции, полученные во время дидактических занятий, и направлены на закрепление концепций, изученных во время этих занятий. В идеале они должны быть нацелены на более слабые компетенции каждого участника, поэтому задание и компетенция могут быть разными для каждого участника. Задание может быть индивидуальным или выполняться в группах. Каждый небольшой проект должен быть сосредоточен на отдельной компетенции. Каждому участнику рекомендуется выполнить не менее 2 небольших проектов. Расчетное время завершения небольшого проекта составляет 2–5 часов.</t>
  </si>
  <si>
    <t xml:space="preserve">When to fill in this tab: 
Following completion of each small project - complete details on each small project for each participant (title of each small project, competency)
Information in column A is automatically prepopulated from Participants' info tab.
Note: Information needs to be updated if there are any changes at any point as it feeds into reporting forms. </t>
  </si>
  <si>
    <t>Когда заполнять данный лист:
После завершения каждого небольшого проекта - заполните сведения о каждом небольшом проекте для каждого участника (название каждого небольшого проекта, компетенция)
Информация в столбце A автоматически заполняется с листа “Participants' info tab” (Информация об участниках).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</si>
  <si>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Small project 1</t>
  </si>
  <si>
    <t>Небольшой проект 1</t>
  </si>
  <si>
    <t>Small project 2</t>
  </si>
  <si>
    <t>Небольшой проект 2</t>
  </si>
  <si>
    <t>Small project 3</t>
  </si>
  <si>
    <t>Небольшой проект 3</t>
  </si>
  <si>
    <t>Small project 4</t>
  </si>
  <si>
    <t>Небольшой проект 4</t>
  </si>
  <si>
    <t>Small project 5</t>
  </si>
  <si>
    <t>Небольшой проект 5</t>
  </si>
  <si>
    <t>Small project 6</t>
  </si>
  <si>
    <t>Небольшой проект 6</t>
  </si>
  <si>
    <t>Small project 7</t>
  </si>
  <si>
    <t>Небольшой проект 7</t>
  </si>
  <si>
    <t>Small project 8</t>
  </si>
  <si>
    <t>Небольшой проект 8</t>
  </si>
  <si>
    <t>Small project 9</t>
  </si>
  <si>
    <t>Небольшой проект 9</t>
  </si>
  <si>
    <t>Small project 10</t>
  </si>
  <si>
    <t>Небольшой проект 10</t>
  </si>
  <si>
    <t>Total number of small projects completed at the end of the programme</t>
  </si>
  <si>
    <t>Общее число небольших проектов, завершенных к концу программы</t>
  </si>
  <si>
    <t>Small project title</t>
  </si>
  <si>
    <t>Название небольшого проекта</t>
  </si>
  <si>
    <t>Competency addressed (primary)</t>
  </si>
  <si>
    <t>Рассматриваемая компетенция (основная)</t>
  </si>
  <si>
    <t>Number of small projects per competency</t>
  </si>
  <si>
    <t>Число небольших проектов на компетенцию</t>
  </si>
  <si>
    <t>Percentage of small projects per competency</t>
  </si>
  <si>
    <t>Процент небольших проектов на компетенцию</t>
  </si>
  <si>
    <t>Competency</t>
  </si>
  <si>
    <t>Компетенция</t>
  </si>
  <si>
    <t>Spreadsheet description: This spreadsheet collects information on the capstone projects undertaken by participants in the iteration to support strengthening of the national laboratory system and apply learnt knowledge and skills.</t>
  </si>
  <si>
    <t>Описание листа: Данный лист собирает информацию о завершающих проектах, реализованных участниками данного цикла программы для поддержки укрепления национальной лабораторной системы и применения полученных знаний и навыков.</t>
  </si>
  <si>
    <t xml:space="preserve">When to fill in this tab: 
1) When capstone projects have been formulated - input capstone project title, select from drop-downs whether a capstone project has been selected based on national needs, whether a project is multisectoral (involving more than one sector - e.g, human and animal sectors), indicate primary competency (and up to two additional competencies if applicable), as well as project objectives for each participant (columns D-J). If a capstone project is conducted by several people, it should still be included for each participant. You can refer to color-coding of the cells at the bottom of the spreadsheet.
It is highly recommended to base all capstone projects on national needs with the aim of strengthening national laboratory systems. This can be done based on gap analysis, national laboratory policy and strategic plans, situational analysis or other documents identifying country needs in laboratory sector.
2) After capstone project defense - input capstone project outcomes, score for report, score for defense, select from drop-down whether both oral presentation and written reports have been produced by each participant, and whether participant passed/failed capstone project (columns K-O).
3) Throughout the programme as needed if information changes.
Information in columns A-C is automatically prepopulated from Participants' info and Mentors' info tabs.
Note: Information needs to be updated if there are any changes at any point as it feeds into reporting forms. </t>
  </si>
  <si>
    <t>Когда заполнять данный лист:
1) После определения завершающих проектов - введите название завершающего проекта, выберите из раскрывающихся списков, был ли проект выбран на основе национальных потребностей, является ли проект многосекторальным (включающим более одного сектора, например, сектора здоровья человека и здоровья животных), укажите основную компетенцию (и до двух дополнительных компетенций, если применимо), а также цели проекта для каждого участника (столбцы D-J). Если завершающий проект реализуется несколькими людьми, он все равно должен быть вписан для каждого участника. Вы можете ознакомиться с цветовой кодировкой ячеек в нижней части данного листа.
Настоятельно рекомендуется основывать все завершающие проекты на национальных потребностях с целью укрепления национальных лабораторных систем. Это можно сделать на основе анализа пробелов, национальной лабораторной политики и стратегических планов, ситуационного анализа или других документов, определяющих потребности страны в лабораторном секторе. 
2) После защиты завершающего проекта — введите выводы завершающего проекта, баллы за отчет, баллы за защиту проекта, выберите из раскрывающегося списка, были ли устные презентации и письменные отчеты подготовлены каждым участником, и сдал/не сдал ли участник завершающий проект (столбцы K-O).
3) На протяжении всей программы по мере необходимости, если информация меняется.
Информация в столбцах A-C автоматически заполняется из листов “Participants' info” (Информация об участниках» и “Mentors' info tabs” (Информация о наставниках).
Примечание: информацию необходимо обновлять, если в какой-либо момент произошли какие-либо изменения, поскольку эти данные используются для автоматического заполнения форм отчетности.</t>
  </si>
  <si>
    <t>Participant's One Health Sector</t>
  </si>
  <si>
    <t>Сектор Единого здоровья участника</t>
  </si>
  <si>
    <t>Capstone project title</t>
  </si>
  <si>
    <t>Название завершающего проекта</t>
  </si>
  <si>
    <t>Capstone project selected based on national laboratory system needs - Yes/No</t>
  </si>
  <si>
    <t>Завершающий проект выбран на основе потребностей национальной лабораторной системы - Да/Нет</t>
  </si>
  <si>
    <t>Multisectoral capstone project? (involving participants from at least two sectors (human health, animal health, environmental health, other))</t>
  </si>
  <si>
    <t>Завершающий проект многосекторальный? (с участием участников из как минимум двух секторов (здоровье человека, здоровье животных, здоровье окружающей среды, другой))</t>
  </si>
  <si>
    <t>Competency addressed (secondary, if applicable)</t>
  </si>
  <si>
    <t>Рассматриваемая компетенция (вторичная, если применимо)</t>
  </si>
  <si>
    <t>Competency addressed (tertiary, if applicable)</t>
  </si>
  <si>
    <t>Рассматриваемая компетенция (третичная, если применимо)</t>
  </si>
  <si>
    <t>Capstone project objectives</t>
  </si>
  <si>
    <t>Цели завершающего проекта проекта</t>
  </si>
  <si>
    <t>Capstone project outcomes (main achievements)</t>
  </si>
  <si>
    <t>Конечные результаты завершающего проекта (основные достижения)</t>
  </si>
  <si>
    <t>Capstone project report score in % (if applicable)</t>
  </si>
  <si>
    <t>Оценка за отчет по завершающему проекту в % (если применимо)</t>
  </si>
  <si>
    <t>Capstone project defense score in %  (if applicable)</t>
  </si>
  <si>
    <t>Оценка за защиту завершающего проекта в % (если применимо)</t>
  </si>
  <si>
    <t>Both produced a written report and delivered an oral presentation for the capstone project</t>
  </si>
  <si>
    <t>Участник и подготовил письменный отчет по завершающему проекту, и выступил с устной презентацией</t>
  </si>
  <si>
    <t>Capstone projects - Overall Pass/Fail</t>
  </si>
  <si>
    <t>Завершающие проекты — в общем сдал(-а)/прошел(-ла) или не сдал(-а)/не прошел(-ла)</t>
  </si>
  <si>
    <t>Competencies covered</t>
  </si>
  <si>
    <t>Охваченные компетенции</t>
  </si>
  <si>
    <t>Number of projects with primary competency</t>
  </si>
  <si>
    <t>Число проектов с основной рассматриваемой компетенцией</t>
  </si>
  <si>
    <t>Percentage of projects with primary competency</t>
  </si>
  <si>
    <t>Процент проектов с основной рассматриваемой компетенцией</t>
  </si>
  <si>
    <t>Number of projects with secondary competency (if applicable)</t>
  </si>
  <si>
    <t>Число проектов со вторичной компетенцией (если применимо)</t>
  </si>
  <si>
    <t>Percentage of projects with secondary competency</t>
  </si>
  <si>
    <t>Процент проектов со вторичной компетенцией</t>
  </si>
  <si>
    <t>Number of projects with tertiary competency (if applicable)</t>
  </si>
  <si>
    <t>Число проектов с третичной компетенцией (если применимо)</t>
  </si>
  <si>
    <t>Percentage of projects with tertiary competency</t>
  </si>
  <si>
    <t>Процент проектов с третичной компетенцией</t>
  </si>
  <si>
    <t>Number of participants that took on capstone project</t>
  </si>
  <si>
    <t>Число участников, которые работали над завершающим проектом</t>
  </si>
  <si>
    <t>Number of participants that completed capstone project with an oral presentation and written report</t>
  </si>
  <si>
    <t>Число участников, которые завершили завершающий проект с устной презентацией и письменным отчетом</t>
  </si>
  <si>
    <t>Average percentage for capstone project report per sector</t>
  </si>
  <si>
    <t>Средний процент за отчета по завершающему проекту по секторам</t>
  </si>
  <si>
    <t>Average percentage for capstone project defense per sector</t>
  </si>
  <si>
    <t>Средний процент за защиту завершающего проекта по секторам</t>
  </si>
  <si>
    <t>Number of capstone projects selected based on national needs per sector</t>
  </si>
  <si>
    <t>Число завершающих проектов, выбранных на основе национальных потребностей по сектору</t>
  </si>
  <si>
    <t>Percentage of capstone projects selected based on national needs per sector</t>
  </si>
  <si>
    <t>Процент завершающих проектов, выбранных на основе национальных потребностей по сектору</t>
  </si>
  <si>
    <t>Multisectoral capstone project (involving participants from at least two sectors (human health, animal health, environmental health, other))</t>
  </si>
  <si>
    <t>Многосекторальный завершающий проект (с участием участников из как минимум двух секторов (здоровье человека, здоровье животных, здоровье окружающей среды, другой))</t>
  </si>
  <si>
    <t>Sectors</t>
  </si>
  <si>
    <t>Секторы</t>
  </si>
  <si>
    <t>Number of multisectoral projects</t>
  </si>
  <si>
    <t>Число многосекторальных проектов</t>
  </si>
  <si>
    <t>Participant module evaluation forms</t>
  </si>
  <si>
    <t>Форма оценки модуля участниками</t>
  </si>
  <si>
    <t>Spreadsheet description: Participant module evaluation forms should be collected by you from each participant following each module. This spreadsheet is intended for entering summaries of all responses from the participant module evaluation forms and provides totals and feeds into the indicators table and graphs in the Indicators view group 1-3 spreadsheets. Participant module evaluation forms gather information on satisfaction with module content and learning materials, satisfaction with teaching of each of the instructors, and satisfaction with One health considerations per module.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</si>
  <si>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листа: Формы оценки модуля участниками должны быть собраны вами у каждого участника после каждого модуля. Данный лист предназначен для ввода сводных данных всех ответов из форм оценки модуля участниками. Данный лист подсчитывает итоговые данные и автоматически подает информацию в таблицу индикаторов и графики в группах индикаторов 1-3 (indicators view_group1-3). Формы оценки модуля участниками собирают информацию об удовлетворенности содержанием модуля и учебными материалами, удовлетворенности преподаванием каждым из фасилитаторов и удовлетворенности аспектом Единого здоровья на каждый модуль.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</si>
  <si>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Following each module:
- In row 8, input the number of respondents per sector out of all participants that responded to the evaluation form. For instance, if 3 participants from human health responded to the evaluation form for module X, then you would enter 3 for human health for that module.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 and the mode of delivery from the Modules info tab. Note that mode of delivery is repeated for each sector.</t>
  </si>
  <si>
    <t>Когда заполнять данный лист:
После каждого модуля:
- В строке 8 - введите число человек на сектор из всех участников, которые ответили на форму оценки. Например, если 3 участника из сектора здоровья человека ответили на форму оценки за модуль Х, тогда вы должны ввести 3 для сектора здоровья человека за тот модуль.
- Введите средние значения на сектор по каждому вопросу, если не указано иное. Например, если 5 участников из сектора здоровья человека поставили «5» за вопрос X, среднее значение по этому вопросу будет 5. Однако, если 3 участника поставили «4» и 2 других участника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
Название модуля автоматически заполняется с листа “Didactic sessions” (Дидактические сессии), а форма обучения — с листа “Modules info” (Информация о модулях). Обратите внимание, что форма обучения повторяется для каждого сектора.</t>
  </si>
  <si>
    <t>Number of respondents per sector</t>
  </si>
  <si>
    <t>Число ответивших на опросник на сектор</t>
  </si>
  <si>
    <t>A. Module content and learning materials</t>
  </si>
  <si>
    <t>A. Содержание модуля и учебные материалы</t>
  </si>
  <si>
    <t>The learning objectives for this module were clearly stated and understandable</t>
  </si>
  <si>
    <t>Цели обучения этого модуля были четко сформулированы и понятны</t>
  </si>
  <si>
    <t>The learning objectives of this module were met </t>
  </si>
  <si>
    <t>Цели обучения этого модуля были достигнуты</t>
  </si>
  <si>
    <t>All relevant content related to the module topic was included</t>
  </si>
  <si>
    <t>Весь соответствующий контент, связанный с темой модуля, был включен.</t>
  </si>
  <si>
    <t>The content of this module will be useful to me on the job</t>
  </si>
  <si>
    <t>Содержание этого модуля будет полезно мне в работе</t>
  </si>
  <si>
    <t>The content was well-balanced between theoretical information and practical examples</t>
  </si>
  <si>
    <t>Содержание было хорошо сбалансировано между теоретической информацией и практическими примерами</t>
  </si>
  <si>
    <t>The content included sufficient activities</t>
  </si>
  <si>
    <t>В модуле было достаточно практических заданих</t>
  </si>
  <si>
    <t>Examples and activities helped me learn the content</t>
  </si>
  <si>
    <t>Примеры и задания помогли мне усвоить содержание модуля</t>
  </si>
  <si>
    <t>The quality of the learning materials (slides, handouts, online materials, etc.) was adequate</t>
  </si>
  <si>
    <t>Качество учебных материалов (слайдов, раздаточных материалов, онлайн-материалов и т.д.) было адекватным</t>
  </si>
  <si>
    <t>The duration for this module was appropriate</t>
  </si>
  <si>
    <t>Продолжительность этого модуля была подходящей</t>
  </si>
  <si>
    <t>Average by sector by module</t>
  </si>
  <si>
    <t>Среднее значение по сектору по модулю</t>
  </si>
  <si>
    <t>Total average by sector for all modules</t>
  </si>
  <si>
    <t>Общее среднее по сектору для всех модулей</t>
  </si>
  <si>
    <t>Total average by mode for all modules</t>
  </si>
  <si>
    <t>Общее среднее по форме обучения для всех модулей</t>
  </si>
  <si>
    <t>Average by module</t>
  </si>
  <si>
    <t>Среднее значение по модулю</t>
  </si>
  <si>
    <t>Total average for all modules</t>
  </si>
  <si>
    <t>Общее среднее значение по всем модулям</t>
  </si>
  <si>
    <t>B. Instructor and delivery methods - INSTRUCTOR 1</t>
  </si>
  <si>
    <t>B. Фасилитатор и методы преподавания - ФАСИЛИТАТОР 1</t>
  </si>
  <si>
    <t>The instructor was knowledgeable about the subject matter</t>
  </si>
  <si>
    <t>Фасилитатор хорошо разбирается в теме модуля</t>
  </si>
  <si>
    <t>The instructor was prepared and well organized</t>
  </si>
  <si>
    <t>Фасилитатор был(-а) подготовлен(-а) и хорошо организован(-а)</t>
  </si>
  <si>
    <t>The instructor presented the information clearly</t>
  </si>
  <si>
    <t>Фасилитатор доступно изложил(-а) информацию</t>
  </si>
  <si>
    <t>The instructor was responsive and encouraged class participation</t>
  </si>
  <si>
    <t>Фасилитатор был(-а) отзывчив(-а) и поощрял(-а) участие в классе.</t>
  </si>
  <si>
    <t>The materials were adapted to national context, when relevant.</t>
  </si>
  <si>
    <t>Материалы были адаптированы к национальному контексту, когда это было необходимо.</t>
  </si>
  <si>
    <t>The delivery methods used by the instructor were effective in facilitating learning</t>
  </si>
  <si>
    <t>Методы преподавания, использованные фасилитатором, были эффективны для поддержания процесса обучения</t>
  </si>
  <si>
    <t>The feedback provided by the instructor was constructive and helpful</t>
  </si>
  <si>
    <t>Обратная связь, предоставленная фасилитатором, была конструктивной и полезной.</t>
  </si>
  <si>
    <t>The instructor created an environment conducive to learning and professional growth</t>
  </si>
  <si>
    <t>Фасилитатор создал(-а) благоприятную среду для обучения и профессионального роста.</t>
  </si>
  <si>
    <t>B. Instructor and delivery methods - INSTRUCTOR 2</t>
  </si>
  <si>
    <t>B. Фасилитатор и методы преподавания - ФАСИЛИТАТОР 2</t>
  </si>
  <si>
    <t>B. Instructor and delivery methods - INSTRUCTOR 3</t>
  </si>
  <si>
    <t>B. Фасилитатор и методы преподавания - ФАСИЛИТАТОР 3</t>
  </si>
  <si>
    <t>B. Instructor and delivery methods - INSTRUCTOR 4</t>
  </si>
  <si>
    <t>B. Фасилитатор и методы преподавания - ФАСИЛИТАТОР 4</t>
  </si>
  <si>
    <t>B. Instructor and delivery methods - INSTRUCTOR 5</t>
  </si>
  <si>
    <t>B. Фасилитатор и методы преподавания - ФАСИЛИТАТОР 5</t>
  </si>
  <si>
    <t>Average for all instructors</t>
  </si>
  <si>
    <t>Среднее значение по всем фасилитаторам</t>
  </si>
  <si>
    <t>Average by sector by module for all instructors</t>
  </si>
  <si>
    <t>Среднее значение по сектору по модулю для всех фасилитаторов</t>
  </si>
  <si>
    <t>Total average by sector for all modules  for all instructors</t>
  </si>
  <si>
    <t>Общее среднее по сектору по всем модулям для всех фасилитаторов</t>
  </si>
  <si>
    <t>Total average by mode for all modules  for all instructors</t>
  </si>
  <si>
    <t>Общее среднее по форме обучения по всем модулям для всех фасилитаторов</t>
  </si>
  <si>
    <t>Average by module for all instructors</t>
  </si>
  <si>
    <t>Среднее значение по модулю для всех фасилитаторов</t>
  </si>
  <si>
    <t>Averall average for all instructors</t>
  </si>
  <si>
    <t>Общее среднее по всем фасилитаторов</t>
  </si>
  <si>
    <t>C. One health considerations</t>
  </si>
  <si>
    <t>C. Вопросы, касающиеся Единого здоровья</t>
  </si>
  <si>
    <t>The programme content sufficiently reflected the One Health perspective, including human, animal, and environmental health</t>
  </si>
  <si>
    <t>Содержание программы в достаточной степени отражало перспективу «Единого здоровья», включая здоровье человека, животных и окружающей среды</t>
  </si>
  <si>
    <t>The module included relevant examples from human, animal, and environmental health</t>
  </si>
  <si>
    <t>Модуль включал соответствующие примеры из области здоровья человека, животных и окружающей среды</t>
  </si>
  <si>
    <t>Total average</t>
  </si>
  <si>
    <t>Общее среднее</t>
  </si>
  <si>
    <t>Participant session evaluation forms</t>
  </si>
  <si>
    <t>Форма оценки сессии участниками</t>
  </si>
  <si>
    <t>Spreadsheet description: Participant session evaluation forms should be collected by you from each participant following end of each session. This spreadsheet is intended for entering summaries of all responses from the participant session evaluation forms and provides totals and feeds into the indicators table and graphs in the Indicators view group 1-3 spreadsheets. Participant session evaluation forms gather information on satisfaction of participants with implementation of the programme as well as on the mix of participants.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</si>
  <si>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листа: Формы оценки сессии участниками должны быть собраны вами у каждого участника после окончания каждой сессии. Данный лист предназначен для ввода сводных данных всех ответов из форм оценки сессии участниками. Данный лист подсчитывает итоговые данные и автоматически подает информацию в таблицу индикаторов и графики в группах индикаторов 1-3 (indicators view_group1-3). Формы оценки сессии участниками собирают информацию об удовлетворенности участников реализацией программы, а также о составе участников.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</si>
  <si>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Following each session:
- In row 6, select mode of delivery of each session from the drop-down above Human health cell. Note that mode of delivery will be repeated automatically for Animal health,  environmental health and Other sectors.
- In row 8, input the number of respondents per sector out of all participants that responded to the evaluation form. For instance, if 3 participants from human health responded to the evaluation form for session 1, then you would enter 3 for human health for that session.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t>
  </si>
  <si>
    <t>Когда заполнять данный лист:
После каждой сессии:
- В строке 6 - над ячейкой сектора Здоровья человека выберите форму обучения каждой сессии из раскрывающегося списка. Обратите внимание, что форма обучения будет автоматически повторяться для секторов Здоровье животных, Здоровье окружающей среды и Другой.
- В строке 8 - введите число человек на сектор из всех участников, которые ответили на форму оценки. Например, если 3 участника из сектора здоровья человека ответили на форму оценки за сессию 1, тогда вы должны ввести 3 для сектора здоровья человека за ту сессию.
- Введите средние значения на сектор по каждому вопросу, если не указано иное. Например, если 5 участников из сектора Здоровье человека поставили «5» на вопрос X, среднее значение по этому вопросу будет 5. Однако, если 3 участника поставили «4», а другие 2 участника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t>
  </si>
  <si>
    <t>Number of the session</t>
  </si>
  <si>
    <t>Номер сессии</t>
  </si>
  <si>
    <t>Число человек, которые ответили на опросник по сектору</t>
  </si>
  <si>
    <t>Session 1</t>
  </si>
  <si>
    <t>Сессия 1</t>
  </si>
  <si>
    <t>Session 2</t>
  </si>
  <si>
    <t>Сессия 2</t>
  </si>
  <si>
    <t>Session 3</t>
  </si>
  <si>
    <t>Сессия 3</t>
  </si>
  <si>
    <t>Session 4</t>
  </si>
  <si>
    <t>Сессия 4</t>
  </si>
  <si>
    <t>Session 5</t>
  </si>
  <si>
    <t>Сессия 5</t>
  </si>
  <si>
    <t>Session 6</t>
  </si>
  <si>
    <t>Сессия 6</t>
  </si>
  <si>
    <t>Session 7</t>
  </si>
  <si>
    <t>Сессия 7</t>
  </si>
  <si>
    <t>Session 8</t>
  </si>
  <si>
    <t>Сессия 8</t>
  </si>
  <si>
    <t>Session 9</t>
  </si>
  <si>
    <t>Сессия 9</t>
  </si>
  <si>
    <t>Session 10</t>
  </si>
  <si>
    <t>Сессия 10</t>
  </si>
  <si>
    <t>Session 11</t>
  </si>
  <si>
    <t>Сессия 11</t>
  </si>
  <si>
    <t>Session 12</t>
  </si>
  <si>
    <t>Сессия 12</t>
  </si>
  <si>
    <t>Session 13</t>
  </si>
  <si>
    <t>Сессия 13</t>
  </si>
  <si>
    <t>Session 14</t>
  </si>
  <si>
    <t>Сессия 14</t>
  </si>
  <si>
    <t>Session 15</t>
  </si>
  <si>
    <t>Сессия 15</t>
  </si>
  <si>
    <t>A. Organization, infrastructure and logistics</t>
  </si>
  <si>
    <t>A. Организация, инфраструктура и логистика</t>
  </si>
  <si>
    <t>The session was well-organized and ran smoothly</t>
  </si>
  <si>
    <t>Сессия была хорошо организована и прошла гладко</t>
  </si>
  <si>
    <t>The administrative support was helpful and sufficient</t>
  </si>
  <si>
    <t>Административная поддержка была полезной и достаточной</t>
  </si>
  <si>
    <t>The learning environment (e.g., venue, distance-learning platform) was appropriate and facilitated my learning </t>
  </si>
  <si>
    <t>Условия обучения (например, место проведения, платформа дистанционного обучения) были подходящими и способствовали моему обучению</t>
  </si>
  <si>
    <t>The logistical arrangements (e.g., scheduling, location/link, materials) were adequate</t>
  </si>
  <si>
    <t xml:space="preserve">Логистическая координация (например, расписание, местоположение/ссылка для подключения, материалы) была адекватной. </t>
  </si>
  <si>
    <t>The schedule of the session was well-structured and adhered to</t>
  </si>
  <si>
    <t>Расписание сессии было хорошо составлено и строго соблюдалось</t>
  </si>
  <si>
    <t>The materials and resources were provided in a timely manner</t>
  </si>
  <si>
    <t>Материалы и ресурсы по обучению были предоставлены своевременно</t>
  </si>
  <si>
    <t>Average by sector by session</t>
  </si>
  <si>
    <t>Среднее значение по сектору по сессии</t>
  </si>
  <si>
    <t>Total average by sector for all sessions</t>
  </si>
  <si>
    <t>Общее среднее по сектору для всех сессий</t>
  </si>
  <si>
    <t>Total average by mode for all sessions</t>
  </si>
  <si>
    <t>Общее среднее по форме обучния для всех сессий</t>
  </si>
  <si>
    <t>By session</t>
  </si>
  <si>
    <t>По сессии</t>
  </si>
  <si>
    <t>Total average for all sessions</t>
  </si>
  <si>
    <t>Общее среднее по всем сессиям</t>
  </si>
  <si>
    <t>B. Communication from the implementer </t>
  </si>
  <si>
    <t xml:space="preserve">B. Коммуникация с организаторами </t>
  </si>
  <si>
    <t>Communication from organizers was clear and timely</t>
  </si>
  <si>
    <t>Коммуникация от организаторов была ясной и своевременной</t>
  </si>
  <si>
    <t>All necessary information, updates and changes to the session were communicated effectively</t>
  </si>
  <si>
    <t>Вся необходимая информация, обновления и изменения, внесенные в ходе сессии, были эффективно доведены до сведения участников</t>
  </si>
  <si>
    <t>The organizers were responsive to my inquiries and concerns</t>
  </si>
  <si>
    <t xml:space="preserve">Организаторы были отзывчивы к моим вопросам и жалобам </t>
  </si>
  <si>
    <t>My role and responsibilities as a participant were clearly communicated to me</t>
  </si>
  <si>
    <t>Мне были четко разъяснены моя роль и обязанности как участника</t>
  </si>
  <si>
    <t>C. Length/format </t>
  </si>
  <si>
    <t xml:space="preserve">C. Продолжительность/формат обучения </t>
  </si>
  <si>
    <t>The duration of the session was acceptable</t>
  </si>
  <si>
    <t>Продолжительность сессии была приемлемой</t>
  </si>
  <si>
    <t>The length of the session was appropriate for the content covered</t>
  </si>
  <si>
    <t>Продолжительность сессии соответствовала охватываемому материалу</t>
  </si>
  <si>
    <t>The modality of the session (e.g. in person, online) was appropriate</t>
  </si>
  <si>
    <t>Форма обучения во время сессии (например, очная, онлайн) была соответствующей</t>
  </si>
  <si>
    <t>The format of the session allowed engagement and interaction</t>
  </si>
  <si>
    <t>Формат сессии способствовал вовлечению и взаимодействию с участниками</t>
  </si>
  <si>
    <t>The session’s pacing was suitable allowing enough time to absorb the material</t>
  </si>
  <si>
    <t>Темп сессии был подходящим, что давало достаточно времени для усвоения материала</t>
  </si>
  <si>
    <t>Общее среднее по секторам для всех сессий</t>
  </si>
  <si>
    <t>Общее среднее по форме обучения для всех сессий</t>
  </si>
  <si>
    <t>Total satisfaction for all sessions</t>
  </si>
  <si>
    <t>Общая удовлетворенность для всех сессий</t>
  </si>
  <si>
    <t>D. Participants</t>
  </si>
  <si>
    <t>D. Участники</t>
  </si>
  <si>
    <t>The interactions with the other participants enhanced my learning process</t>
  </si>
  <si>
    <t>Взаимодействие с другими участниками улучшило мой процесс обучения</t>
  </si>
  <si>
    <t>There was good collaboration in the group</t>
  </si>
  <si>
    <t>В группе было хорошее взаимодействие</t>
  </si>
  <si>
    <t>Most of the participants were open to new ideas</t>
  </si>
  <si>
    <t>Большинство участников были открыты для новых идей</t>
  </si>
  <si>
    <t>The mix of participants (from different backgrounds, sectors, affiliations) encouraged valuable cross-sectoral discussions</t>
  </si>
  <si>
    <t>Разнообразие участников (с разным опытом, с разных секторов, организаций) способствовало проведению полезных межсекторальных дискуссий</t>
  </si>
  <si>
    <t>Other participant evaluation forms (Mentee midway mentoring evaluation form, Mentee final mentoring evaluation form, Participant final evaluation form – Didactic component, Participant final evaluation form – Projects and learning outcomes, Participant follow-up form)</t>
  </si>
  <si>
    <t>Другие формы оценки участниками (Форма промежуточной оценки наставничества участниками, Форма итоговой оценки наставничества участниками, Форма итоговой оценки участниками – дидактический компонент, Форма итоговой оценки участниками – проекты и результаты обучения, Форма обратной связи с участником)</t>
  </si>
  <si>
    <t>Spreadsheet description: The other five participant evaluation forms are collected at different time points (refer to evaluation forms for guidance or see below). The forms should be collected by you from each participant.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</si>
  <si>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листа: Остальные пять форм оценки участниками собираются в разное время (вы можете просмотреть инструкции в формах оценки, либо ниже). Формы должны быть собраны вами у каждого участника. Данный лист предназначен для ввода сводных данных всех ответов из этих форм оценки. Данный лист подсчитывает итоговые данные и автоматически подает информацию в таблицу индикаторов и графики в группах индикаторов 1-3 (indicators view_group1-3).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</si>
  <si>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1) Mentee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Mentee final mentoring evaluation form - at the end of the programme after capstone project is complete and after their final mentoring session has occurred.
3) GLLP Participant final evaluation form – Didactic component - at the end of the didactic component of the programme.
4) GLLP Participant final evaluation form – Projects and learning outcomes - at the end of the programme.
5) Participant follow-up form - approximately 6 months following completion of the programme.
- For each of the forms input the number of respondents per sector at the top of each form. For instance, if 3 participants from human health responded, then you would enter 3 for human health for that form.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Note: In the follow-up form, input number of responses per answer per sector, gender and business sectors, not the average score.</t>
  </si>
  <si>
    <t>Когда заполнять данный лист: 
1) Форма промежуточной оценки наставничества участниками - в середине программы. «Середина» определяется либо как половина от общей продолжительности программы (например, после 1 года, если программа, охватывающая все компоненты, запланирована на 2 года), либо ближе к концу дидактического компонента (при этом, работа над проектами и защита проектов последует после дидактического компонента). 
2) Форма итоговой оценки наставничества участниками - в конце программы после завершения завершающего проекта и после проведения заключительной сессии наставничества.
3) Форма итоговой оценки участниками – дидактический компонент - в конце дидактического компонента программы.
4) Форма итоговой оценки участниками – проекты и результаты обучения - в конце программы.
5) Форма обратной связи с участником - примерно через 6 месяцев после завершения программы.
- Для каждой формы введите число человек на сектор из всех участников, которые ответили на форму оценки, в верхней части каждой формы. Например, если 3 участника из сектора здоровья человека ответили на форму оценки, тогда вы должны ввести 3 для сектора здоровья человека в той форме.
- Введите средние значения на сектор по каждому вопросу, если не указано иное. Например, если 5 участников из сектора Здоровье человека поставили «5» на вопрос X, среднее значение по этому вопросу будет 5. Однако, если 3 участника поставили «4», а другие 2 участника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
Примечание: в форме обратной связи с участником введите число ответов на сектор, пол и бизнес-сектор, а не среднее значение как для остальных форм.</t>
  </si>
  <si>
    <t>Mentee midway mentoring evaluation form</t>
  </si>
  <si>
    <t>Форма промежуточной оценки наставничества участниками</t>
  </si>
  <si>
    <t>A. Support with professional development</t>
  </si>
  <si>
    <t>A. Поддержка в профессиональном развитии</t>
  </si>
  <si>
    <t>My mentor supported me in developing or reviewing my personal development plan and career development objectives</t>
  </si>
  <si>
    <t>Мой(-я) наставник оказывал(-а) мне поддержку в разработке или пересмотре моего личного плана развития и целей карьерного роста</t>
  </si>
  <si>
    <t>Adequate number of face-to-face/virtual meetings with my mentor are held/scheduled to support me with professional development</t>
  </si>
  <si>
    <t>Проведено/запланировано достаточное число очных/виртуальных встреч с моим наставником для поддержки моего профессионального развития</t>
  </si>
  <si>
    <t>The resources provided by my mentor are useful for my career development</t>
  </si>
  <si>
    <t>Ресурсы, предоставляемые моим наставником, полезны для развития моей карьеры</t>
  </si>
  <si>
    <t>My mentor provides valuable guidance, advice, and expertise for my professional development</t>
  </si>
  <si>
    <t>Мой(-я) наставник предоставляет мне ценные рекомендации, советы и опыт для моего профессионального развития</t>
  </si>
  <si>
    <t>My mentor helps me expand my professional network</t>
  </si>
  <si>
    <t>Мой(-я) наставник помогает мне расширить круг профессиональных знакомств</t>
  </si>
  <si>
    <t>Average by sector</t>
  </si>
  <si>
    <t>Среднее значение по сектору</t>
  </si>
  <si>
    <t>B. Small projects</t>
  </si>
  <si>
    <t>B. Небольшие проекты</t>
  </si>
  <si>
    <t>Adequate number of face-to-face/virtual meetings with my mentor are held/scheduled to support me with small projects</t>
  </si>
  <si>
    <t>Проведено/запланировано достаточное число очных/виртуальных встреч с моим наставником для поддержки работы над небольшими проектами</t>
  </si>
  <si>
    <t>My mentor provides valuable guidance, advice, and expertise to support the work on small projects</t>
  </si>
  <si>
    <t>Мой(-я) наставник предоставляет мне ценные рекомендации, советы и опыт для поддержки работы над небольшими проектами</t>
  </si>
  <si>
    <t>C. Mentor-mentee relationship</t>
  </si>
  <si>
    <t>C. Отношения между наставником и участником</t>
  </si>
  <si>
    <t>The mentor-mentee relationship is built on mutual respect</t>
  </si>
  <si>
    <t>Отношения между моим наставником и мной строятся на взаимном уважении</t>
  </si>
  <si>
    <t>I feel comfortable communicating openly with my mentor</t>
  </si>
  <si>
    <t>Мне комфортно вести открытый диалог / общаться открыто со своим наставником</t>
  </si>
  <si>
    <t>My mentor creates an environment conducive to learning and professional growth</t>
  </si>
  <si>
    <t>Мой(-я) наставник создает среду, благоприятную для обучения и профессионального роста</t>
  </si>
  <si>
    <t>My mentor provides constructive feedback in a non-judgemental manner</t>
  </si>
  <si>
    <t>Мой(-я) наставник дает конструктивную обратную связь без осуждения</t>
  </si>
  <si>
    <t>My mentor provides feedback in a timely manner</t>
  </si>
  <si>
    <t>Мой(-я) наставник своевременно предоставляет обратную связь</t>
  </si>
  <si>
    <t>My mentor informs me of any changes in the schedule of meetings in a timely manner</t>
  </si>
  <si>
    <t>Мой(-я) наставник своевременно информирует меня о любых изменениях в расписании встреч</t>
  </si>
  <si>
    <t>My mentor applies effort to support my learning and professional growth</t>
  </si>
  <si>
    <t>Мой(-я) наставник прилагает усилия для поддержки моего обучения и профессионального роста</t>
  </si>
  <si>
    <t>The mentor-mentee relationship is beneficial to both parties and should continue</t>
  </si>
  <si>
    <t>Отношения между моим наставником и мной являются полезными обеим сторонам и должны продолжаться</t>
  </si>
  <si>
    <t>D. Self-reflection</t>
  </si>
  <si>
    <t>D. Самоанализ</t>
  </si>
  <si>
    <t>Mentoring component helps me gain insights into my strengths and weaknesses</t>
  </si>
  <si>
    <t>Компонент наставничества помогет мне осознать свои сильные и слабые стороны</t>
  </si>
  <si>
    <t>Mentoring component encourages me to reflect on my professional goals and aspirations</t>
  </si>
  <si>
    <t>Компонент наставничества побуждает меня задуматься о моих профессиональных целях и стремлениях</t>
  </si>
  <si>
    <t>The feedback from my mentor helps me make informed decisions about my learning and professional development</t>
  </si>
  <si>
    <t>Обратная связь от моего наставника помогает мне принимать обоснованные решения относительно моего обучения и профессионального развития</t>
  </si>
  <si>
    <t>Together with the mentor we regularly review mentoring work plan</t>
  </si>
  <si>
    <t>Вместе с наставником мы регулярно пересматриваем план работы по наставничеству</t>
  </si>
  <si>
    <t>I am on track to achieving the objectives as defined in the mentee personal development plan or any other related document</t>
  </si>
  <si>
    <t>Я на пути к достижению целей, определенных в плане моего личного развития или любом другом соответствующем документе</t>
  </si>
  <si>
    <t>Mentee final mentoring evaluation form</t>
  </si>
  <si>
    <t>Форма итоговой оценки наставничества участниками</t>
  </si>
  <si>
    <t>Adequate number of face-to-face/virtual meetings with my mentor were held to support me with professional development</t>
  </si>
  <si>
    <t>Было проведено достаточное число очных/виртуальных встреч с моим наставником для поддержки моего профессионального развития</t>
  </si>
  <si>
    <t>The resources provided by my mentor were useful for my career development</t>
  </si>
  <si>
    <t>Ресурсы, предоставленные моим наставником, были полезны для развития моей карьеры</t>
  </si>
  <si>
    <t>My mentor provided valuable guidance, advice, and expertise for my professional development</t>
  </si>
  <si>
    <t>Мой(-я) наставник предоставлял(-а) мне ценные рекомендации, советы и опыт для моего профессионального развития</t>
  </si>
  <si>
    <t>My mentor helped me expand my professional network</t>
  </si>
  <si>
    <t>Мой(-я) наставник помог(-ла) мне расширить круг профессиональных знакомств</t>
  </si>
  <si>
    <t>Adequate number of face-to-face/virtual meetings with my mentor were held to support me with small projects</t>
  </si>
  <si>
    <t>Было проведено достаточное число очных/виртуальных встреч с моим наставником для поддержки работы над небольшими проектами</t>
  </si>
  <si>
    <t>My mentor provided valuable guidance, advice, and expertise to support the work on small projects</t>
  </si>
  <si>
    <t>Мой(-я) наставник предоставлял(-а) мне ценные рекомендации, советы и опыт для поддержки работы над небольшими проектами</t>
  </si>
  <si>
    <t>C. Capstone project</t>
  </si>
  <si>
    <t>C. Завершающий проект</t>
  </si>
  <si>
    <t>My mentor supported defining the scope of my capstone project</t>
  </si>
  <si>
    <t>Мой(-я) наставник помогал(-а) мне определить задачи (объем) моего завершающего проекта</t>
  </si>
  <si>
    <t>My mentor was able to guide me in connecting the capstone project topics or activities with my professional development plan</t>
  </si>
  <si>
    <t>Мой(-я) наставник помог(-ла) мне связать тему завершающего проекта или активности завершающего проекта с моим планом профессионального развития</t>
  </si>
  <si>
    <t>Adequate number of face-to-face/virtual meetings with my mentor were held to support me with the capstone project</t>
  </si>
  <si>
    <t>Было проведено достаточное число очных/виртуальных встреч с моим наставником для поддержки работы над завершающим проектом</t>
  </si>
  <si>
    <t>My mentor provided valuable guidance, advice, and expertise to support development of capstone project</t>
  </si>
  <si>
    <t>Мой(-я) наставник предоставлял(-а) мне ценные рекомендации, советы и опыт для поддержки разработки завершающего проекта</t>
  </si>
  <si>
    <t>My mentor was knowledgeable in the capstone project area</t>
  </si>
  <si>
    <t>Мой(-я) наставник был(-а) хорошо осведомлен(-а) в области завершающего проекта</t>
  </si>
  <si>
    <t>Satisfaction of participants with mentoring (midway and final forms)</t>
  </si>
  <si>
    <t>Удовлетворенность участников наставничеством (формы промежуточной и финальной оценки)</t>
  </si>
  <si>
    <t>Total average by component</t>
  </si>
  <si>
    <t>Общее среднее значение по компоненту</t>
  </si>
  <si>
    <t>Total average by sector for all mentoring support</t>
  </si>
  <si>
    <t>Общее среднее значение по сектору для всей наставнической поддержки</t>
  </si>
  <si>
    <t>Overall for mentoring component</t>
  </si>
  <si>
    <t>В целом по наставничеству</t>
  </si>
  <si>
    <t>D. Mentor-mentee relationship</t>
  </si>
  <si>
    <t>D. Отношения между наставником и участником</t>
  </si>
  <si>
    <t>The mentor-mentee relationship was built on mutual respect</t>
  </si>
  <si>
    <t>Отношения между моим наставником и мной строились на взаимном уважении</t>
  </si>
  <si>
    <t>I felt comfortable communicating openly with my mentor</t>
  </si>
  <si>
    <t>Мне было комфортно вести открытый диалог / общаться открыто со своим наставником</t>
  </si>
  <si>
    <t>My mentor created an environment conducive to learning and professional growth</t>
  </si>
  <si>
    <t>Мой(-я) наставник создавал(-а) среду, благоприятную для обучения и профессионального роста</t>
  </si>
  <si>
    <t>My mentor provided constructive feedback in a non-judgemental manner</t>
  </si>
  <si>
    <t>Мой(-я) наставник давал(-а) конструктивную обратную связь без осуждения</t>
  </si>
  <si>
    <t>My mentor provided feedback in a timely manner</t>
  </si>
  <si>
    <t>Мой(-я) наставник своевременно предоставлял(-а) обратную связь</t>
  </si>
  <si>
    <t>My mentor informed me of any changes in the schedule of meetings in a timely manner</t>
  </si>
  <si>
    <t>Мой(-я) наставник своевременно информировал(-а) меня о любых изменениях в расписании наставнических встреч</t>
  </si>
  <si>
    <t>My mentor applied effort to support my learning and professional growth</t>
  </si>
  <si>
    <t>Мой(-я) наставник прикладывал(-а) усилия для поддержки моего обучения и профессионального роста</t>
  </si>
  <si>
    <t>The mentor-mentee relationship was beneficial to both parties and should continue</t>
  </si>
  <si>
    <t>Отношения между моим наставником и мной были полезными обеим сторонам и должны продолжаться</t>
  </si>
  <si>
    <t>E. Self-reflection</t>
  </si>
  <si>
    <t>E. Самоанализ</t>
  </si>
  <si>
    <t>Mentoring component helped me gain insights into my strengths and weaknesses</t>
  </si>
  <si>
    <t>Компонент наставничества помог мне осознать свои сильные и слабые стороны</t>
  </si>
  <si>
    <t>Mentoring component encouraged me to reflect on my professional goals and aspirations</t>
  </si>
  <si>
    <t>Компонент наставничества побудил меня задуматься о моих профессиональных целях и стремлениях</t>
  </si>
  <si>
    <t>The feedback from my mentor helped me make informed decisions about my learning and professional development</t>
  </si>
  <si>
    <t>Обратная связь от моего наставника помогала мне принимать обоснованные решения относительно моего обучения и профессионального развития</t>
  </si>
  <si>
    <t>Together with the mentor we regularly reviewed mentoring work plan</t>
  </si>
  <si>
    <t>Вместе с наставником мы регулярно пересматривали план работы по наставничеству</t>
  </si>
  <si>
    <t>I have achieved the objectives as defined in the mentee personal development plan or any other related document</t>
  </si>
  <si>
    <t>Я достиг(-ла) целей, определенных в плане моего личного развития или любом другом соответствующем документе</t>
  </si>
  <si>
    <t>I feel more confident in my professional abilities after mentoring sessions</t>
  </si>
  <si>
    <t>Я чувствую себя более уверенным(-ой) в своих профессиональных способностях после сессий наставничества</t>
  </si>
  <si>
    <t>F. General evaluation</t>
  </si>
  <si>
    <t>F. Общая оценка</t>
  </si>
  <si>
    <t>The mentor was a good match based on personal and professional goals</t>
  </si>
  <si>
    <t>Исходя из личных и профессиональных целей наставник оказался подходящим</t>
  </si>
  <si>
    <t>What is your overall satisfaction with the mentoring component?</t>
  </si>
  <si>
    <t>Какова ваша общая удовлетворенность компонентом наставничества?</t>
  </si>
  <si>
    <t>GLLP Participant final evaluation form – Didactic component</t>
  </si>
  <si>
    <t>Форма итоговой оценки участниками – дидактический компонент</t>
  </si>
  <si>
    <t xml:space="preserve">A. Didactic component of the programme </t>
  </si>
  <si>
    <t>A. Дидактический компонент программы</t>
  </si>
  <si>
    <t>The learning materials of the programme were clear and easy to understand</t>
  </si>
  <si>
    <t>Учебные материалы программы были ясными и легкими для понимания</t>
  </si>
  <si>
    <t>The learning materials of the programme were relevant to my work</t>
  </si>
  <si>
    <t>Учебные материалы программы были актуальны для моей работы</t>
  </si>
  <si>
    <t>The learning materials of the programme effectively covered all nine competencies</t>
  </si>
  <si>
    <t>Учебные материалы программы эффективно охватили все девять компетенций</t>
  </si>
  <si>
    <t>The learning materials of the programme worked together coherently</t>
  </si>
  <si>
    <t>Учебные материалы программы были последовательны и согласованы между собой</t>
  </si>
  <si>
    <t>The learning materials addressed the interconnections between human, animal, and environmental health</t>
  </si>
  <si>
    <t>В учебных материалах рассматривались взаимосвязи между здоровьем человека, животных и окружающей среды</t>
  </si>
  <si>
    <t xml:space="preserve">Total average </t>
  </si>
  <si>
    <t>GLLP Participant final evaluation form – Projects and learning outcomes</t>
  </si>
  <si>
    <t>Форма итоговой оценки участниками – проекты и результаты обучения</t>
  </si>
  <si>
    <t>A. Programme delivery</t>
  </si>
  <si>
    <t>A. Реализация программы</t>
  </si>
  <si>
    <t>The programme expectations and objectives were clearly stated at the beginning of the programme</t>
  </si>
  <si>
    <t>Ожидания и цели программы были четко обозначены в начале программы</t>
  </si>
  <si>
    <t>The programme met its objectives</t>
  </si>
  <si>
    <t>Поставленные цели программы были достигнуты</t>
  </si>
  <si>
    <t>The online and in-person components were well-integrated and complementary (choose not applicable if online or in-person mode was not used)</t>
  </si>
  <si>
    <t>Онлайн- и очные компоненты были хорошо интегрированы и дополняли друг друга (выберите «Не применимо», если онлайн- или очная форма обучения не использовалась)</t>
  </si>
  <si>
    <t>The sequencing of didactic sessions was presented in a logical order</t>
  </si>
  <si>
    <t>Последовательность дидактических занятий была представлена ​​в логическом порядке</t>
  </si>
  <si>
    <t>The duration of the programme from the start to completion was adequate</t>
  </si>
  <si>
    <t>Продолжительность программы от начала до завершения была приемлемой</t>
  </si>
  <si>
    <t>There was effective communication regarding the expectations and responsibilities of my role as a participant/mentee throughout the programme</t>
  </si>
  <si>
    <t>На протяжении всей программы осуществлялась эффективная коммуникация относительно ожиданий и обязанностей моей роли как участника</t>
  </si>
  <si>
    <t>I was able to apply new skills and knowledge learned in the didactic sessions through the small projects</t>
  </si>
  <si>
    <t>Я смог(-ла) применить новые навыки и знания, полученные на дидактических занятиях, в рамках небольших проектов</t>
  </si>
  <si>
    <t>Small projects helped reinforce the concepts learned in the didactic sessions</t>
  </si>
  <si>
    <t>Небольшие проекты помогли закрепить понятия, изученные на дидактических занятиях</t>
  </si>
  <si>
    <t>The scope of small projects was relevant to the covered competencies</t>
  </si>
  <si>
    <t>Задачи небольших проектов соответствовали охватываемым компетенциям</t>
  </si>
  <si>
    <t>C. Завершающие проекты</t>
  </si>
  <si>
    <t>Capstone project contributed to my learning and improvement of skills</t>
  </si>
  <si>
    <t>Завершающий проект способствовал моему обучению и совершенствованию навыков</t>
  </si>
  <si>
    <t>Capstone project helped me to develop practical solutions for real-world challenges</t>
  </si>
  <si>
    <t>Завершающий проект помог мне разработать практические решения для решения реальных задач</t>
  </si>
  <si>
    <t>The allocated time for the capstone project was reasonable</t>
  </si>
  <si>
    <t>Выделенное время на завершающий проект было приемлемым</t>
  </si>
  <si>
    <t>Capstone project’s scope was based on national context and priorities</t>
  </si>
  <si>
    <t>Задачи завершающего проекта были основаны на национальном контексте и национальных приоритетах</t>
  </si>
  <si>
    <t>Total average by sector</t>
  </si>
  <si>
    <t>Общее среднее  по секторам</t>
  </si>
  <si>
    <t>Total average for all sectors</t>
  </si>
  <si>
    <t>Общее среднее  для всех секторов</t>
  </si>
  <si>
    <t>D. Learning outcomes</t>
  </si>
  <si>
    <t>D. Результаты обучения</t>
  </si>
  <si>
    <t>The programme provided the knowledge and improved my skills in assessing the laboratory system performance and formulating plans to advance and sustain the system </t>
  </si>
  <si>
    <t>Программа дала мне знания и улучшила мои навыки в оценке эффективности лабораторной системы и разработке планов по развитию и поддержанию системы</t>
  </si>
  <si>
    <t>The programme provided the knowledge and improved my skills in recognizing, adopting, and applying best practices in my relevant sector to ensure quality laboratory services</t>
  </si>
  <si>
    <t>Программа дала мне знания и улучшила мои навыки в определении, внедрении и применении передового опыта в моем секторе для обеспечения качественных лабораторных услуг</t>
  </si>
  <si>
    <t>The programme provided the knowledge and improved my skills in advocating for the contribution of human, animal and environmental laboratories </t>
  </si>
  <si>
    <t>Программа дала мне знания и улучшила мои навыки в отстаивании интересов лабораторий здоровья человека, животных и окружающей среды </t>
  </si>
  <si>
    <t>The programme provided the knowledge and improved my skills in successfully demonstrating laboratory management and leadership skills including effective communication </t>
  </si>
  <si>
    <t>Программа дала мне знания и улучшила мои навыки управления лабораторией и лидерские навыки, включая эффективную коммуникацию</t>
  </si>
  <si>
    <t>The programme provided the knowledge and improved my skills in mentoring laboratory professionals in order to help build human resource capacity</t>
  </si>
  <si>
    <t>Программа дала мне знания и улучшила мои навыки наставничества для специалистов лабораторий с целью развития кадрового потенциала</t>
  </si>
  <si>
    <t>This programme increased my understanding of laboratory systems</t>
  </si>
  <si>
    <t>Эта программа улучшила мое понимание лабораторных систем</t>
  </si>
  <si>
    <t>This programme increased my leadership skills</t>
  </si>
  <si>
    <t>Эта программа улучшила мои лидерские навыки</t>
  </si>
  <si>
    <t>This programme increased my management skills</t>
  </si>
  <si>
    <t>Эта программа улучшила мои управленческие навыки</t>
  </si>
  <si>
    <t>The programme improved my communication skills</t>
  </si>
  <si>
    <t>Эта программа улучшила мои коммуникативные навыки</t>
  </si>
  <si>
    <t>This programme increased my understanding of quality management systems</t>
  </si>
  <si>
    <t>Эта программа улучшила мое понимание систем менеджмента качества</t>
  </si>
  <si>
    <t xml:space="preserve"> This programme increased my understanding of biosafety and biosecurity</t>
  </si>
  <si>
    <t>Эта программа улучшила мое понимание биобезопасности и биозащиты</t>
  </si>
  <si>
    <t xml:space="preserve"> This programme increased my understanding of the role of laboratories in disease surveillance and outbreak investigation</t>
  </si>
  <si>
    <t>Эта программа улучшила мое понимание роли лабораторий в эпиднадзоре и расследовании вспышек заболеваний</t>
  </si>
  <si>
    <t>This programme increased my understanding and improved my skills for effective emergency preparedness, response and recovery</t>
  </si>
  <si>
    <t>Эта программа улучшила мои знания и навыки эффективного обеспечения готовности к чрезвычайным ситуациям, ответных мер и восстановления</t>
  </si>
  <si>
    <t xml:space="preserve"> This programme increased my understanding of research and innovation in the laboratory context</t>
  </si>
  <si>
    <t>Эта программа улучшила мое понимание научных исследований и инноваций в лабораторном контексте</t>
  </si>
  <si>
    <t>E. General evaluation</t>
  </si>
  <si>
    <t>E. Общая оценка</t>
  </si>
  <si>
    <t>What is your overall satisfaction with the programme?</t>
  </si>
  <si>
    <t>Какова ваша общая удовлетворенность программой?</t>
  </si>
  <si>
    <t>Increase in competencies by sector (percentage agreement)</t>
  </si>
  <si>
    <t>Рост компетенций по секторам (процент согласия с ростом)</t>
  </si>
  <si>
    <t>Общее</t>
  </si>
  <si>
    <t>Percentage per group</t>
  </si>
  <si>
    <t>Процент на группу</t>
  </si>
  <si>
    <t xml:space="preserve">Prefer not to say </t>
  </si>
  <si>
    <t>GLLP Participant follow-up form</t>
  </si>
  <si>
    <t>Форма обратной связи с участником</t>
  </si>
  <si>
    <t>А. Реализация программы</t>
  </si>
  <si>
    <t>Have you integrated any new competencies acquired during the programme into your everyday work?</t>
  </si>
  <si>
    <t>A1. Внедрили ли вы какие-либо новые компетенции, приобретенные в ходе программы, в свою повседневную работу?</t>
  </si>
  <si>
    <t>Yes - enter number of participants that chose "Yes"</t>
  </si>
  <si>
    <t>Да - введите число участников, которые выбрали "Да"</t>
  </si>
  <si>
    <t>Not yet - enter number of participants that chose "Not yet"</t>
  </si>
  <si>
    <t>Пока нет - введите число участников, которые выбрали "Пока нет"</t>
  </si>
  <si>
    <t>No -  enter number of participants that chose "No"</t>
  </si>
  <si>
    <t>Нет - введите число участников, которые выбрали "Нет"</t>
  </si>
  <si>
    <t>Total participants that have integrated new competencies for all sectors</t>
  </si>
  <si>
    <t>Общее число участников, которые внедрили новые компетенции по всем секторам</t>
  </si>
  <si>
    <t>Please, select all the competency areas acquired during the programme you have integrated into your everyday work</t>
  </si>
  <si>
    <t>Пожалуйста, выберите все компетенции, приобретенные в ходе программы, которые вы интегрировали в свою повседневную работу</t>
  </si>
  <si>
    <t>Laboratory system - enter the number of participants that selected this competency</t>
  </si>
  <si>
    <t>Система лабораторий - введите число участников, выбравших данную компетенцию</t>
  </si>
  <si>
    <t>Leadership - enter the number of participants that selected this competency</t>
  </si>
  <si>
    <t>Лидерство - введите число участников, выбравших данную компетенцию</t>
  </si>
  <si>
    <t>Management - enter the number of participants that selected this competency</t>
  </si>
  <si>
    <t>Управление - введите число участников, выбравших данную компетенцию</t>
  </si>
  <si>
    <t>Communication - enter the number of participants that selected this competency</t>
  </si>
  <si>
    <t>Коммуникация - введите число участников, выбравших данную компетенцию</t>
  </si>
  <si>
    <t>Quality management system - enter the number of participants that selected this competency</t>
  </si>
  <si>
    <t>Система менеджмента качества - введите число участников, выбравших данную компетенцию</t>
  </si>
  <si>
    <t>Biosafety and biosecurity - enter the number of participants that selected this competency</t>
  </si>
  <si>
    <t>Биобезопасность и биозащита - введите число участников, выбравших данную компетенцию</t>
  </si>
  <si>
    <t>Disease surveillance and outbreak investigation - enter the number of participants that selected this competency</t>
  </si>
  <si>
    <t>Эпиднадзор и расследование вспышек заболеваний - введите число участников, выбравших данную компетенцию</t>
  </si>
  <si>
    <t>Emergency preparedness, response and recovery - enter the number of participants that selected this competency</t>
  </si>
  <si>
    <t>Готовность к чрезвычайным ситуациям, ответные - введите число участников, выбравших данную компетенцию
действия и восстановление</t>
  </si>
  <si>
    <t>Research - enter the number of participants that selected this competency</t>
  </si>
  <si>
    <t>Научные исследования - введите число участников, выбравших данную компетенцию</t>
  </si>
  <si>
    <t>Have you increased your interactions with laboratory professionals from other sectors? (e.g., exchange of emails, informal meetings, working group, common projects, technical advice, any form of collaboration, etc.)</t>
  </si>
  <si>
    <t>Улучшили ли вы свое взаимодействие со специалистами лабораторий из других секторов? (например, обмен электронными письмами, неформальные встречи, рабочие группы, общие проекты, технические консультации, любая форма сотрудничества и т. д.)</t>
  </si>
  <si>
    <t>Total participants that have increased interation with other sectors for all sectors</t>
  </si>
  <si>
    <t>Общее число участников, которые улучшили взаимодействие с другими секторами по всем секторам</t>
  </si>
  <si>
    <t>Have you had career change since you completed the programme?</t>
  </si>
  <si>
    <t>Произошли ли какие-либо изменения в вашей карьере после завершения программы?</t>
  </si>
  <si>
    <t>What is your new work situation?</t>
  </si>
  <si>
    <t>Какова ситуация с вашей работой?</t>
  </si>
  <si>
    <t>I changed position, but with the same scope of responsibilities -  enter the number of participants that selected this</t>
  </si>
  <si>
    <t>Я сменил(-а) должность, но с тем же объемом обязанностей - введите число участников, выбравших этот вариант</t>
  </si>
  <si>
    <t>I have the same position but my job responsibilities changed (e.g., new job responsibilities, bigger range of responsibilities) -  enter the number of participants that selected this</t>
  </si>
  <si>
    <t>У меня та же должность, но мои должностные обязанности изменились (например, появились новые должностные обязанности, расширился круг обязанностей) - введите число участников, выбравших этот вариант</t>
  </si>
  <si>
    <t>I have had career advancement (being promoted to a more senior position) -  enter the number of participants that selected this</t>
  </si>
  <si>
    <t>Я добился(-лась) карьерного роста (повышение на более высокую должность) - введите число участников, выбравших этот вариант</t>
  </si>
  <si>
    <t>I no longer work in the laboratory field -  enter the number of participants that selected this</t>
  </si>
  <si>
    <t>Я больше не работаю в лабораторной сфере - введите число участников, выбравших этот вариант</t>
  </si>
  <si>
    <t>I am currently unemployed  -  enter the number of participants that selected this</t>
  </si>
  <si>
    <t>На данный момент я не работаю  - введите число участников, выбравших этот вариант</t>
  </si>
  <si>
    <t>Other -  enter the number of participants that selected this</t>
  </si>
  <si>
    <t>Другое - введите число участников, выбравших этот вариант</t>
  </si>
  <si>
    <t>If there’s an opportunity, would you be willing to become an instructor or a mentor for the Programme?</t>
  </si>
  <si>
    <t>Если будет возможность, хотели ли бы вы стать фасилитатором или наставником программы?</t>
  </si>
  <si>
    <t>Yes, instructor -  enter the number of participants that selected this</t>
  </si>
  <si>
    <t>Да, фасилитатором  - введите число участников, выбравших этот вариант</t>
  </si>
  <si>
    <t>Yes, mentor -  enter the number of participants that selected this</t>
  </si>
  <si>
    <t>Да, наставником  - введите число участников, выбравших этот вариант</t>
  </si>
  <si>
    <t>Yes, both instructor and mentor -  enter the number of participants that selected this</t>
  </si>
  <si>
    <t>Да, и фасилитатором, и наставником  - введите число участников, выбравших этот вариант</t>
  </si>
  <si>
    <t>No -  enter the number of participants that selected this</t>
  </si>
  <si>
    <t>Нет  - введите число участников, выбравших этот вариант</t>
  </si>
  <si>
    <t>After joining the programme, have you had an opportunity to contribute to the national laboratory system (e.g. you were involved in discussions, meetings, investigations, assessments, document reviews or other at national level, not in your individual laboratory or unit)?</t>
  </si>
  <si>
    <t>После поступления в программу была ли у вас возможность внести вклад в развитие национальной лабораторной системы (например, вы участвовали в обсуждениях, совещаниях, расследованиях, оценках, просмотре документов и т.д. на национальном уровне, а не в отдельной лаборатории или подразделении)?</t>
  </si>
  <si>
    <t>Total participants contributed to the national laboratory system</t>
  </si>
  <si>
    <t>Общее число участников, внесших вклад в развитие национальной лабораторной системы</t>
  </si>
  <si>
    <t>Please enter the number of participants that selected per each of the following</t>
  </si>
  <si>
    <t>Пожалуйста, введите число участников по каждому из следующих вариантов</t>
  </si>
  <si>
    <t>Response to emergencies at national level</t>
  </si>
  <si>
    <t>Реагирование на чрезвычайные ситуации на национальном уровне</t>
  </si>
  <si>
    <t>Development or revision of policies or regulations for the national laboratory system</t>
  </si>
  <si>
    <t>Разработка или пересмотр политики или нормативных актов для национальной лабораторной системы</t>
  </si>
  <si>
    <t>Development or revision of national laboratory guidelines, testing strategies or standards</t>
  </si>
  <si>
    <t xml:space="preserve">Разработка или пересмотр национальных лабораторных руководств, стратегий тестирования или стандартов </t>
  </si>
  <si>
    <t>Assessment and/or evaluation of the national laboratory system or of other laboratories/units than the one you are affiliated to</t>
  </si>
  <si>
    <t xml:space="preserve">Оценка и/или анализ национальной лабораторной системы или других лабораторий/подразделений, помимо тех, к которым вы относитесь </t>
  </si>
  <si>
    <t>Development or revision of action plans for development of the national laboratory system</t>
  </si>
  <si>
    <t>Разработка или пересмотр планов действий по развитию национальной лабораторной системы</t>
  </si>
  <si>
    <t>Development or revision or facilitation of national laboratory training programs and workshops</t>
  </si>
  <si>
    <t>Разработка, пересмотр или проведение национальных лабораторных учебных программ и семинаров</t>
  </si>
  <si>
    <t>Integration of new technologies and methodologies at the national level</t>
  </si>
  <si>
    <t>Внедрение новых технологий и методологий на национальном уровне</t>
  </si>
  <si>
    <t>Research project addressing national laboratory system needs and priorities (outside of capstone project)</t>
  </si>
  <si>
    <t>Научно-исследовательский проект, основанный на потребностях и приоритетах национальной лабораторной системы (помимо завершающего проекта)</t>
  </si>
  <si>
    <t>National-level discussions or consultations on improvement of the national laboratory system</t>
  </si>
  <si>
    <t xml:space="preserve">Обсуждения или консультации по совершенствованию национальной лабораторной системы на национальном уровне </t>
  </si>
  <si>
    <t>Другое</t>
  </si>
  <si>
    <t>After joining the programme, have you had an opportunity to develop any scientific communications? (published articles, submitted manuscripts, published or presented abstracts, posters, participation in conferences on any topic, etc.)</t>
  </si>
  <si>
    <t>После поступления в программу была ли у вас возможность работать над какими-либо научными коммуникациями? (опубликованные статьи в научном журнале, подготовленная статья, которую вы отправили в научный журнал, опубликованные или презентованные тезисные работы, плакаты, участие в конференциях на любую тему и т.д.)</t>
  </si>
  <si>
    <t>Please, indicate the total number of scientific communications per group (sum per group)</t>
  </si>
  <si>
    <t>Пожалуйста, укажите общее число научных коммуникаций на группу (общее число на всю группу)</t>
  </si>
  <si>
    <t>Which parts of the programme were most influential in modifying your practices in your everyday work?</t>
  </si>
  <si>
    <t>Какие части программы оказали наибольшее влияние на изменение вашей практики в повседневной работе?</t>
  </si>
  <si>
    <t>Didactic sessions -  enter the number of participants that selected this</t>
  </si>
  <si>
    <t>Дидактические сессии  - введите число участников, выбравших этот вариант</t>
  </si>
  <si>
    <t>Mentoring -  enter the number of participants that selected this</t>
  </si>
  <si>
    <t>Наставничество  - введите число участников, выбравших этот вариант</t>
  </si>
  <si>
    <t>Small projects -  enter the number of participants that selected this</t>
  </si>
  <si>
    <t>Небольшие проекты  - введите число участников, выбравших этот вариант</t>
  </si>
  <si>
    <t>Capstone projects -  enter the number of participants that selected this</t>
  </si>
  <si>
    <t>Завершающие проекты  - введите число участников, выбравших этот вариант</t>
  </si>
  <si>
    <t>Community of practice -  enter the number of participants that selected this</t>
  </si>
  <si>
    <t>Профессиональное сообщество практиков  - введите число участников, выбравших этот вариант</t>
  </si>
  <si>
    <t>Percentage of participants who have reported evidence of career advancement following participation in the programme</t>
  </si>
  <si>
    <t>Процент участников, которые сообщили о карьерном росте после участия в программе</t>
  </si>
  <si>
    <t>Instructor module evaluation forms</t>
  </si>
  <si>
    <t>Форма оценки модуля фасилитаторами</t>
  </si>
  <si>
    <t>Spreadsheet description: Instructor module evaluation forms should be collected by you from each instructor following each module. This spreadsheet is intended for entering summaries of all responses from the instructor module evaluation forms and provides totals and feeds into the indicators table and graphs in the Indicators view group 1-3 spreadsheets. Instructor module evaluation forms gather information on satisfaction of instructors with learning package as well as on adaptation of the materials.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</si>
  <si>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листа: Формы оценки модуля фасилитаторами должны быть собраны вами у каждого фасилитатора после каждого модуля. Данный лист предназначен для ввода сводных данных всех ответов из форм оценки модуля фасилитаторами. Данный лист подсчитывает итоговые данные и автоматически подает информацию в таблицу индикаторов и графики в группах индикаторов 1-3 (indicators view_group1-3). Формы оценки модуля фасилитаторами собирают информацию об удовлетворенности фасилитаторами учебным пакетом, а также об адаптации материалов.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</si>
  <si>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Following each module:
- In row 7, input the number of respondents per sector out of all instructors that responded to the evaluation form. For instance, if 3 instructors from human health responded to the evaluation form for module X, then you would enter 3 for human health for that module.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t>
  </si>
  <si>
    <t>Когда заполнять данный лист:
После каждого модуля:
- В строке 7 - введите число человек на сектор из всех фасилитаторов, которые ответили на форму оценки. Например, если 3 фасилитатора из сектора здоровья человека ответили на форму оценки за модуль Х, тогда вы должны ввести 3 для сектора здоровья человека за тот модуль.
- Введите средние значения на сектор по каждому вопросу, если не указано иное. Например, если 5 фасилитаторов из сектора здоровья человека поставили «5» за вопрос X, среднее значение по этому вопросу будет 5. Однако, если 3 фасилитаторов поставили «4» и 2 других фасилитатора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
Название модуля автоматически заполняется с листа “Didactic sessions” (Дидактические сессии).</t>
  </si>
  <si>
    <t>Name of the module</t>
  </si>
  <si>
    <t>A. Learning package (module’s materials)</t>
  </si>
  <si>
    <t>A. Учебный пакет (материалы модуля)</t>
  </si>
  <si>
    <t>The learning package included all relevant content related to the module objectives</t>
  </si>
  <si>
    <t>В учебный пакет включен все соответствующие материалы, связанные с целями модуля</t>
  </si>
  <si>
    <t>The learning package generic content included adequate applicable theoretical information</t>
  </si>
  <si>
    <t>Общее содержание учебного пакета включало в себя адекватную применимую теоретическую информацию.</t>
  </si>
  <si>
    <t>The learning package generic content included sufficient activities</t>
  </si>
  <si>
    <t>Общее содержание учебного пакета включало в себя достаточное число практических заданих</t>
  </si>
  <si>
    <t>The generic materials provided for this module were well-structured and organized</t>
  </si>
  <si>
    <t>Общие материалы, представленные для этого модуля, были хорошо структурированы и систематизированы</t>
  </si>
  <si>
    <t>The instructor guide included clear and detailed guidance for delivering this module</t>
  </si>
  <si>
    <t>Руководство для фасилитатора содержало четкие и подробные инструкции по проведению этого модуля</t>
  </si>
  <si>
    <t>The learning package generic content addressed the interconnections between human, animal, and environmental health</t>
  </si>
  <si>
    <t>В общем содержании учебного пакета рассматриваются взаимосвязи между здоровьем человека, животных и окружающей среды</t>
  </si>
  <si>
    <t>The time allocated for this module was appropriate</t>
  </si>
  <si>
    <t>Время, выделенное для этого модуля, было приемлемым</t>
  </si>
  <si>
    <t>Pre- and post-tests included in the learning package were representative of the content of this module</t>
  </si>
  <si>
    <t>Пре- и пост-тесты, включенные в учебный пакет для этого модуля, отражали содержание этого модуля</t>
  </si>
  <si>
    <t>Pre- and post-tests included in the learning package for this module were useful</t>
  </si>
  <si>
    <t>Пре- и пост-тесты, включенные в учебный пакет для этого модуля, были полезны</t>
  </si>
  <si>
    <t>Overall for all modules</t>
  </si>
  <si>
    <t>Общее по всем модулям</t>
  </si>
  <si>
    <t>B. Adaptation of the learning package (module’s materials)</t>
  </si>
  <si>
    <t>B. Адаптация учебного пакета (материалов модуля)</t>
  </si>
  <si>
    <t>I, as instructor, adapted module materials to the local context</t>
  </si>
  <si>
    <t>Я, как фасилитатор, адаптировал(-а) материалы модуля к местному контексту</t>
  </si>
  <si>
    <t>I, as instructor, adapted module materials to include relevant examples from human, animal, and environmental health</t>
  </si>
  <si>
    <t>Я, как фасилитатор, адаптировал(-а) материалы модуля, включив в них соответствующие примеры из области здоровья человека, животных и окружающей среды</t>
  </si>
  <si>
    <t>I, as instructor, felt prepared to adapt modules materials</t>
  </si>
  <si>
    <t>Я, как фасилитатор, чувствовал(-а) себя подготовленным(-ой) адаптировать материалы модулей</t>
  </si>
  <si>
    <t>Adaptation of the learning package materials did not compromise the integrity of the content</t>
  </si>
  <si>
    <t>Адаптация материалов учебного пакета не изменила целостность содержания материалов.</t>
  </si>
  <si>
    <t>Сколько времени потребовалось на адаптацию этого модуля? Пожалуйста, укажите продолжительность в часах</t>
  </si>
  <si>
    <t>Average by module for all sectors</t>
  </si>
  <si>
    <t>Среднее значение по модулю для всех секторов</t>
  </si>
  <si>
    <t>How long did it take to adapt this module? Please indicate the average length in hours per sector</t>
  </si>
  <si>
    <t>Сколько времени потребовалось на адаптацию этого модуля? Пожалуйста, укажите среднюю продолжительность в часах</t>
  </si>
  <si>
    <t>Other instructor evaluation forms (Instructor session evaluation form and Instructor final evaluation form)</t>
  </si>
  <si>
    <t>Другие формы оценки фасилитаторами (Форма оценки сессии фасилитаторами, Форма итоговой оценки фасилитаторами)</t>
  </si>
  <si>
    <t>Spreadsheet description: Instructor session evaluation forms is collected by you from each instructor following each session. Instructor final evaluation form is collected by you from each instructor once at the end of didactic component.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</si>
  <si>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таблицы: Формы оценки сессии фасилитаторами собираются вами у каждого фасилитатора после каждой сессии. Форма итоговой оценки фасилитаторами собирается вами у каждого фасилитатора один раз в конце дидактического компонента. Данный лист предназначен для ввода сводных данных всех ответов из этих форм оценки. Данный лист подсчитывает итоговые данные и автоматически подает информацию в таблицу индикаторов и графики в группах индикаторов 1-3 (indicators view_group1-3).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</si>
  <si>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1) Instructor session evaluation form - Following each session
2) Instructor final evaluation form - at the end of the didactic component
- In row 6 for session evaluation form, select mode of delivery of each session from the drop-down above Human health cell. Note that mode of delivery will be repeated automatically for Animal health, environmental health and Other sectors.
- In row 8 for session evaluation form, input the number of respondents per sector out of all instructors that responded to the session evaluation form. For instance, if 3 instructors responded from human health, then you would enter 3 for human health. Similarly, do this in row 69 for the final evaluation form.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t>
  </si>
  <si>
    <t>Когда заполнять данный лист: 
1) Форма оценки сессии фасилитаторами – После каждой сессии
2) Форма итоговой оценки фасилитаторами - в конце дидактического компонента
- В строке 6 для формы оценки сессии - над ячейкой сектора Здоровья человека выберите форму обучения каждой сессии из раскрывающегося списка. Обратите внимание, что форма обучения будет автоматически повторяться для секторов Здоровье животных, Здоровье окружающей среды и Другой.
- В строке 8 для формы оценки сессии - введите число человек на сектор из всех фасилитаторов, которые ответили на форму оценки. Например, если 3 фасилитатора из сектора здоровья человека ответили на форму оценки, тогда вы должны ввести 3 для сектора здоровья человека за ту сессию. Аналогично сделайте это в строке 69 для формы итоговой оценки фасилитаторами.
- Введите средние значения на сектор по каждому вопросу, если не указано иное. Например, если 5 фасилитаторов из сектора Здоровье человека поставили «5» на вопрос X, среднее значение по этому вопросу будет 5. Однако, если 3 фасилитатора поставили «4», а другие 2 фасилитатора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t>
  </si>
  <si>
    <t>Instructor session evaluation form</t>
  </si>
  <si>
    <t>Форма оценки сессии фасилитаторами</t>
  </si>
  <si>
    <t>The teaching environment (e.g., venue, distance-learning platform) was appropriate and facilitated the teaching process </t>
  </si>
  <si>
    <t>Условия обучения (например, место проведения, платформа дистанционного обучения) были подходящими и способствовали процессу обучения</t>
  </si>
  <si>
    <t>Логистическая координация (например, расписание, местоположение/ссылка для подключения, материалы) была адекватной</t>
  </si>
  <si>
    <t>The materials and resources needed for the program delivery were readily available or access to those was provided in a timely manner</t>
  </si>
  <si>
    <t>Материалы и ресурсы необходимые для реализации программы были легкодоступны или доступ к ним был предоставлен своевременно</t>
  </si>
  <si>
    <t>Enough time was provided to prepare for the session</t>
  </si>
  <si>
    <t>Было предоставлено достаточно времени для подготовки к сессии</t>
  </si>
  <si>
    <t>Общее среднее для всех сессий</t>
  </si>
  <si>
    <t>Вся необходимая информация, обновления и изменения, внесенные в ходе сессии, были эффективно доведены до нашего сведения</t>
  </si>
  <si>
    <t>My role and responsibilities as an instructor were clearly communicated to me</t>
  </si>
  <si>
    <t>Мне были четко разъяснены моя роль и обязанности как фасилитатора</t>
  </si>
  <si>
    <t>C. Продолжительность/формат обучения </t>
  </si>
  <si>
    <t>The modality of the session (in person, online) was appropriate</t>
  </si>
  <si>
    <t>The interactions within the participants’ group contributed to the learning process</t>
  </si>
  <si>
    <t>Взаимодействие внутри группы участников способствовало процессу обучения</t>
  </si>
  <si>
    <t>В группе было хорошее взаимодействие.</t>
  </si>
  <si>
    <t>Instructor final evaluation form</t>
  </si>
  <si>
    <t>Форма итоговой оценки фасилитаторами</t>
  </si>
  <si>
    <t>A. General evaluation</t>
  </si>
  <si>
    <t>A. Общая оценка</t>
  </si>
  <si>
    <t>What is your overall satisfaction with the programme? - Provide average per sector</t>
  </si>
  <si>
    <t>Какова ваша общая удовлетворенность программой? - пожалуйста, укажите среднее значение по секторам</t>
  </si>
  <si>
    <t>Общее среднее по секторам</t>
  </si>
  <si>
    <t>Mentor evaluation forms (Mentor midway mentoring evaluation form and Mentor final mentoring evaluation form)</t>
  </si>
  <si>
    <t>Формы оценки наставниками (Форма промежуточной оценки наставничества наставниками, Форма итоговой оценки наставничества наставниками)</t>
  </si>
  <si>
    <t>Spreadsheet description: Mentor midway mentoring evaluation form should be collected by you from each mentor in the middle of the programme. Mentor final mentoring evaluation form should be collected by you from each mentor at the end of the programme. 
If the same experts serve as both instructors and mentors, please still ask them to complete evaluation forms but now in relation to mentoring. This is necessary to ensure accurate statistical representation in the indicators table and graphs.
This spreadsheet is intended for entering summaries of all responses from the mentor evaluation forms and provides totals and feeds into the indicators table and graphs in the Indicators view group 1-3 spreadsheets. Mentor evaluation forms gather information on satisfaction of mentors with implementation of the programme, mentor-mentee relationship as well as on the learning package (mentoring component). Since the tool requires data with specific breakdowns (e.g. by One Health sector), an additional step of data processing is required prior to copy-pasting data into the tool. If support is needed for this process, programmes may contact the GLLP Secretariat at gllp@who.int.</t>
  </si>
  <si>
    <t>Описание листа: Форма промежуточной оценки наставничества наставниками собираются вами у каждого наставника в середине программы. Форма итоговой оценки наставничества наставниками собираются вами у каждого наставника в конце программы.
Если одни и те же эксперты выступают и в роли инструкторов, и в роли наставников, все равно попросите их заполнять формы оценки, но теперь уже в отношении наставничества. Это необходимо для обеспечения точного статистического представления в таблице показателей и графиках.
Данный лист предназначен для ввода сводных данных всех ответов из форм оценки наставничества наставниками. Данный лист подсчитывает итоговые данные и автоматически подает информацию в таблицу индикаторов и графики в группах индикаторов 1-3 (indicators view_group1-3). Формы оценки наставниками собирают информацию об удовлетворенности наставников реализацией программы, отношениях наставника и участника, а также об учебном пакете (компонент наставничества). Поскольку инструмент требует данных с разбивкой (например, по секторам «Единое здоровье»), перед переносом данных в инструмент необходимо выполнить дополнительный этап их обработки. В случае необходимости поддержки в данном процессе программы могут обратиться в Секретариат GLLP по адресу gllp@who.int.</t>
  </si>
  <si>
    <t>When to fill in this tab: 
1) Mentor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Mentor final mentoring evaluation form - at the end of the programme after capstone project is complete and after the final mentoring session has occurred
- In row 6 for midway form and row 58 for final form, input the number of respondents per sector out of all mentors that responded to the evaluation form. For instance, if 3 mentors responded from human health, then you would enter 3 for human health.
- Insert average scores per sector per each question unless stated otherwise. For instance, if 5 mentors from Human health sector scored "5" on a question X, the average score to the question would be 5. However, if 3 mentors scored "4" and the other 2 mentors scored "5", the average score that you would need to enter is 4.4.  If support is needed for this process, programmes may contact the GLLP Secretariat at gllp@who.int. 
You can refer to color-coding of the cells at the bottom of the spreadsheet.</t>
  </si>
  <si>
    <t>Когда заполнять данный лист: 
1) Форма промежуточной оценки наставничества наставниками - в середине программы. «Середина» определяется либо как половина от общей продолжительности программы (например, после 1 года, если программа, охватывающая все компоненты, запланирована на 2 года), либо ближе к концу дидактического компонента (при этом, работа над проектами и защита проектов последует после дидактического компонента).
2) Форма итоговой оценки наставничества наставниками - в конце программы после завершения завершающего проекта и после проведения заключительной сессии наставничества
- В строке 6 для формы промежуточной оценки и в строке 58 для формы итоговой оценки - введите число человек на сектор из всех наставников, которые ответили на форму оценки. Например, если 3 наставника из сектора здоровья человека ответили на форму оценки, тогда вы должны ввести 3 для сектора здоровья человека для той формы. 
- Введите средние значения на сектор по каждому вопросу, если не указано иное. Например, если 5 наставников из сектора Здоровье человека поставили «5» на вопрос X, среднее значение по этому вопросу будет 5. Однако, если 3 наставника поставили «4», а другие 2 наставника поставили «5», среднее значение, которое вам нужно будет ввести, составит 4,4. В случае необходимости поддержки в данном процессе программы могут обратиться в Секретариат GLLP по адресу gllp@who.int.
Вы можете ознакомиться с цветовой кодировкой ячеек в нижней части данного листа.</t>
  </si>
  <si>
    <t>Mentor midway mentoring evaluation form</t>
  </si>
  <si>
    <t>Форма промежуточной оценки наставничества наставниками</t>
  </si>
  <si>
    <t>The mentoring component of the Programme is well-organized and runs smoothly</t>
  </si>
  <si>
    <t>Компонент наставничества Программы хорошо организован и проходит гладко</t>
  </si>
  <si>
    <t>The administrative support is helpful and sufficient</t>
  </si>
  <si>
    <t>Административная поддержка полезна и достаточна</t>
  </si>
  <si>
    <t>The mentoring environment (e.g., venue, distance-learning platform) is appropriate and facilitates the mentoring process </t>
  </si>
  <si>
    <t>Условия наставничества (например, место проведения, платформа дистанционного обучения) подходящие и способствуют процессу наставничества</t>
  </si>
  <si>
    <t>The logistical arrangements (e.g., scheduling, location/link, materials) are adequate</t>
  </si>
  <si>
    <t>Логистическая координация (например, расписание, местоположение/ссылка для подключения, материалы) адекватна</t>
  </si>
  <si>
    <t>The materials and resources needed for mentoring are readily available or access to those is provided in a timely manner</t>
  </si>
  <si>
    <t>Материалы и ресурсы необходимые для наставничества легкодоступны или доступ к ним предоставляется своевременно</t>
  </si>
  <si>
    <t>Enough time was provided to prepare for mentoring</t>
  </si>
  <si>
    <t>Было предоставлено достаточно времени для подготовки к наставничеству</t>
  </si>
  <si>
    <t>Average by sectors</t>
  </si>
  <si>
    <t>Среднее значение по секторам</t>
  </si>
  <si>
    <t>Всего</t>
  </si>
  <si>
    <t>Communication from organizers is clear and timely</t>
  </si>
  <si>
    <t>Коммуникация от организаторов ясная и своевременная</t>
  </si>
  <si>
    <t>All necessary information, updates and changes to the programme are communicated effectively</t>
  </si>
  <si>
    <t>Вся необходимая информация, обновления и изменения, вносимые в ходе программы, эффективно доводятся до нашего сведения</t>
  </si>
  <si>
    <t>The organizers are responsive to my inquiries and concerns</t>
  </si>
  <si>
    <t>Организаторы отзывчивы к моим вопросам и жалобам</t>
  </si>
  <si>
    <t>My role and responsibilities as a mentor were clearly communicated to me</t>
  </si>
  <si>
    <t>Мне были четко разъяснены моя роль и обязанности как наставника</t>
  </si>
  <si>
    <t>C. Продолжительность/формат наставничества</t>
  </si>
  <si>
    <t>The duration of mentoring support is acceptable</t>
  </si>
  <si>
    <t>Продолжительность наставнической поддержки приемлема</t>
  </si>
  <si>
    <t>The pacing of the programme is manageable</t>
  </si>
  <si>
    <t>Темп программы вполне приемлемый</t>
  </si>
  <si>
    <t>The modality of the mentoring sessions (e.g. in person, online) is effective for mentoring</t>
  </si>
  <si>
    <t>Форма проведения наставнических встреч (например, очная, онлайн) эффективна для наставничества</t>
  </si>
  <si>
    <t>My mentee(s) are receptive and open-minded to receiving feedback</t>
  </si>
  <si>
    <t>Мои участники восприимчивы и открыты для получения обратной связи</t>
  </si>
  <si>
    <t>My mentee(s) provide responses in a timely manner</t>
  </si>
  <si>
    <t>Мои участники предоставляют ответы своевременно</t>
  </si>
  <si>
    <t>My mentee(s) inform me of any changes in the schedule of meetings in a timely manner</t>
  </si>
  <si>
    <t>Мои участники своевременно информируют меня о любых изменениях в расписании наставнических встреч</t>
  </si>
  <si>
    <t>My mentee(s) are actively engaged and motivated to support their learning and professional growth</t>
  </si>
  <si>
    <t>Мои участники активно вовлечены и мотивированы поддерживать свое обучение и профессиональный рост</t>
  </si>
  <si>
    <t>E. Learning package – mentoring component</t>
  </si>
  <si>
    <t>E. Учебный пакет – компонент наставничества</t>
  </si>
  <si>
    <t>The objectives of mentoring are clearly stated in the learning package and are understandable</t>
  </si>
  <si>
    <t>Цели наставничества ясно изложены в учебном пакете и понятны</t>
  </si>
  <si>
    <t>My role and responsibilities as a mentor (from ToR or any other related document) are clear to me</t>
  </si>
  <si>
    <t>Моя роль и обязанности как наставника (из технического задания или любого другого соответствующего документа) мне понятны</t>
  </si>
  <si>
    <t>The mentorship guide equipped me with the necessary knowledge to be an effective mentor</t>
  </si>
  <si>
    <t>Руководство по наставничеству дало мне необходимые знания, чтобы стать эффективным наставником</t>
  </si>
  <si>
    <t>The project guide includes all relevant content related to small and capstone projects</t>
  </si>
  <si>
    <t>Руководство по проектам включает в себя всю необходимую информацию, связанную с небольшими и завершающими проектами</t>
  </si>
  <si>
    <t>The project guide equipped me with the necessary knowledge to support my mentees with the small and capstone projects</t>
  </si>
  <si>
    <t>Руководство по проектам дало мне необходимые знания для поддержки моих участников в небольших и завершающих проектах</t>
  </si>
  <si>
    <t>The mentoring package included all relevant templates and forms</t>
  </si>
  <si>
    <t>Пакет наставничества включал все соответствующие шаблоны и формы</t>
  </si>
  <si>
    <t>The mentoring package materials were clear and easy to understand</t>
  </si>
  <si>
    <t>Материалы пакета наставничества были четкими и простыми для понимания</t>
  </si>
  <si>
    <t xml:space="preserve">F. Adaptation of the learning package </t>
  </si>
  <si>
    <t>F. Адаптация учебного пакета</t>
  </si>
  <si>
    <t>We, as mentors, adapted relevant templates to our needs</t>
  </si>
  <si>
    <t>Мы, как наставники, адаптировали соответствующие шаблоны к нашим потребностям</t>
  </si>
  <si>
    <t>Адаптация материалов учебного пакета не изменила целостность содержания материалов</t>
  </si>
  <si>
    <t>How long did it take to adapt mentoring materials? Please indicate the average length in hours by sector</t>
  </si>
  <si>
    <t>Сколько времени заняла адаптация наставнических материалов? Укажите среднюю продолжительность в часах</t>
  </si>
  <si>
    <t>Average</t>
  </si>
  <si>
    <t>В среднем</t>
  </si>
  <si>
    <t>Mentor final mentoring evaluation form</t>
  </si>
  <si>
    <t>Форма итоговой оценки наставничества наставниками</t>
  </si>
  <si>
    <t>The mentoring component of the Programme was well-organized and ran smoothly</t>
  </si>
  <si>
    <t>Компонент наставничества Программы был хорошо организован и прошел гладко</t>
  </si>
  <si>
    <t>The mentoring environment (e.g., venue, distance-learning platform) was appropriate and facilitated the mentoring process </t>
  </si>
  <si>
    <t>Условия наставничества (например, место проведения, платформа дистанционного обучения) были подходящими и способствовали процессу наставничества</t>
  </si>
  <si>
    <t>The materials and resources needed for mentoring were readily available or access to those was provided in a timely manner</t>
  </si>
  <si>
    <t>Материалы и ресурсы необходимые для наставничества были легкодоступны или доступ к ним был предоставлен своевременно</t>
  </si>
  <si>
    <t>All necessary information, updates and changes to the programme were communicated effectively</t>
  </si>
  <si>
    <t>Вся необходимая информация, обновления и изменения, внесенные в ходе программы, были эффективно доведены до нашего сведения</t>
  </si>
  <si>
    <t>Организаторы были отзывчивы к моим вопросам и жалобам</t>
  </si>
  <si>
    <t>The duration of mentoring support was acceptable</t>
  </si>
  <si>
    <t>Продолжительность наставнической поддержки была приемлемой</t>
  </si>
  <si>
    <t>The pacing of the programme was manageable</t>
  </si>
  <si>
    <t>Темп программы был вполне приемлемым</t>
  </si>
  <si>
    <t>The modality of the mentoring sessions (e.g. in person, online) was effective for mentoring</t>
  </si>
  <si>
    <t>Форма проведения наставнических встреч (например, очная, онлайн) была эффективной для наставничества</t>
  </si>
  <si>
    <t>Satisfaction by aspect of the programme</t>
  </si>
  <si>
    <t>Удовлетворенность по аспектам программы</t>
  </si>
  <si>
    <t>Organization, infrastructure and logistics (average for midprogramme and final by sectors)</t>
  </si>
  <si>
    <t>Организация, инфраструктура и логистика (в среднем по секторам по промежуточной и финальной оценке)</t>
  </si>
  <si>
    <t>Organization, infrastructure and logistics (total average for midprogramme and final)</t>
  </si>
  <si>
    <t>Организация, инфраструктура и логистика (общее среднее по промежуточной и финальной оценке)</t>
  </si>
  <si>
    <t>Communication from implementer (average for midprogramme and final by sectors)</t>
  </si>
  <si>
    <t>Коммуникация с организаторами (в среднем по секторам по промежуточной и финальной оценке)</t>
  </si>
  <si>
    <t>Communication from implementer (total average for midprogramme and final )</t>
  </si>
  <si>
    <t>Коммуникация с организаторами  (общее среднее по промежуточной и финальной оценке)</t>
  </si>
  <si>
    <t>Length/format (average for midprogramme and final by sectors)</t>
  </si>
  <si>
    <t>Продолжительность/формат наставничества (в среднем по секторам по промежуточной и финальной оценке)</t>
  </si>
  <si>
    <t>Length/format (total average for midprogramme and final)</t>
  </si>
  <si>
    <t>Продолжительность/формат наставничества (общее среднее по промежуточной и финальной оценке)</t>
  </si>
  <si>
    <t>Total average for midprogramme and final by sectors</t>
  </si>
  <si>
    <t>Общее среднее по секторам по промежуточной и финальной оценке</t>
  </si>
  <si>
    <t>D. General evaluation</t>
  </si>
  <si>
    <t>D. Общая оценка</t>
  </si>
  <si>
    <t>Would you recommend to colleagues to serve as mentors in the GLLP? (Where 1 is Not at all and 10 is Highly recommend)</t>
  </si>
  <si>
    <t>Порекомендовали бы вы коллегам стать наставниками в программе GLLP? (1 - совсем нет, а 10 - настоятельно порекомендовали бы)</t>
  </si>
  <si>
    <t>What is your overall satisfaction with the programme? (Where 1 is Extremely dissatisfied, and 10 is Extremely satisfied)</t>
  </si>
  <si>
    <t>Какова ваша общая удовлетворенность программой? (Где 1 — Крайне неудовлетворен, а 10 — Очень удовлетворен)</t>
  </si>
  <si>
    <t>Общее среднее по сектору</t>
  </si>
  <si>
    <t>Число эквивалентов полной штатной единицы (ЭШЕ)* (1 ЭШЕ сопоставим с работником, работающим полный рабочий день)</t>
  </si>
  <si>
    <t>Год рождения</t>
  </si>
  <si>
    <t>Тип эксперта (национальный/местный эксперт, международный/внешний эксперт)</t>
  </si>
  <si>
    <t>Graduate of a GLLP programme - Yes/No</t>
  </si>
  <si>
    <t>Выпускник программы GLLP - Да/Нет</t>
  </si>
  <si>
    <t>Фасилитатор прошел обучение по проведению программы (специальный тренинг тренеров ТоТ для программы) (Да/Нет)</t>
  </si>
  <si>
    <t>Число участников на наставника</t>
  </si>
  <si>
    <t>Наставник прошел обучение по наставничеству в программе (специальный тренинг наставников ТоM для программы) (Да/Нет)</t>
  </si>
  <si>
    <t>Имя и фамилия</t>
  </si>
  <si>
    <t>Имя и фамилия наставника</t>
  </si>
  <si>
    <t>Выполнили все требования программы для успешного окончания программы (Да/Нет)</t>
  </si>
  <si>
    <t>Ушли из программы (Да/Нет)</t>
  </si>
  <si>
    <t>Причина ухода из программы (если применимо)</t>
  </si>
  <si>
    <t>Если другая, укажите причину ухода (если применимо; если нет, пропустите)</t>
  </si>
  <si>
    <t>Секция</t>
  </si>
  <si>
    <t>Название модуля GLLP (стандартное)</t>
  </si>
  <si>
    <t>Название модуля программы (скопируйте стандартное название, если охвачено похожее содержание)</t>
  </si>
  <si>
    <t>Модуль охвачен в программе или нет (Да/Нет)</t>
  </si>
  <si>
    <t>Дата начала ДД-ММ-ГГГГ</t>
  </si>
  <si>
    <t>Дата завершения ДД-ММ-ГГГГ</t>
  </si>
  <si>
    <t>Фасилитатор 1, который преподавал модуль</t>
  </si>
  <si>
    <t>Фасилитатор 2, который преподавал модуль</t>
  </si>
  <si>
    <t>Фасилитатор 3, который преподавал модуль</t>
  </si>
  <si>
    <t>Фасилитатор 4, который преподавал модуль</t>
  </si>
  <si>
    <t>Фасилитатор 5, который преподавал модуль</t>
  </si>
  <si>
    <t>Dear national entity and/or implementer*,
Welcome to the Initial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commencement of each iteration of the programme (a new copy of the file should be used for each iteration). 
*The national entity is responsible for programme oversight in the country, while the implementer is responsible for delivery of the programme content (these roles may be performed by the same organization or by separate entities).</t>
  </si>
  <si>
    <t>Уважаемая национальная организация/исполнитель программы*,
Добро пожаловать в форму первоначальной отчетности. Заполнение и предоставление данной формы Партнерам GLLP является необязательным, но настоятельно рекомендуется, поскольку это способствует глобальному мониторингу, постоянному совершенствованию Пакета учебных материалов GLLP, обмену опытом между программами, а также формированию доказательной базы для коммуникации и адвокации.
Если вы решите предоставить данную форму Партнерам GLLP, ее следует заполнить в начале каждого цикла программы (для каждого цикла должна использоваться отдельная копия файла).
*Национальная организация отвечает за надзор за программой в стране, тогда как исполнитель отвечает за реализацию содержания программы (эти роли могут выполняться одной и той же организацией или разными организациями).</t>
  </si>
  <si>
    <t>Below is the initial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t>
  </si>
  <si>
    <t>Ниже приведена форма первоначальной отчетности с некоторыми ответами, предварительно заполненными на основе информации, введенной в другие листы инструмента. Если какая-либо информация кажется неверной или не отображается, пожалуйста, проверьте листы, из которых данные берутся в эту форму, возможно, какая-то информация не была введена или введена неправильно. Для правильного автоматического заполнения формы вся информация должна быть введена в листы инструмента и быть актуальной. Вы можете ознакомиться с цветовой кодировкой ячеек ниже справа.</t>
  </si>
  <si>
    <t>Question</t>
  </si>
  <si>
    <t>Вопрос</t>
  </si>
  <si>
    <t>Response</t>
  </si>
  <si>
    <t>Ответ</t>
  </si>
  <si>
    <t>Related indicator</t>
  </si>
  <si>
    <t>Связанный индикатор</t>
  </si>
  <si>
    <t>Quality check</t>
  </si>
  <si>
    <t>Проверка правильности данных</t>
  </si>
  <si>
    <t>Section A. General information</t>
  </si>
  <si>
    <t>Секция А. Общая информация</t>
  </si>
  <si>
    <t>Unique identifier of the programme</t>
  </si>
  <si>
    <t>Уникальный идентификатор программы</t>
  </si>
  <si>
    <t>Country (-ies) involved in programme implementation</t>
  </si>
  <si>
    <t>Страна(ы), участвующая(ие) в реализации программы</t>
  </si>
  <si>
    <t>Name of the national entity (responsible for programme oversight in the country)</t>
  </si>
  <si>
    <t>Название национальной организации (ответственной за надзор за программой в стране)</t>
  </si>
  <si>
    <t>Existence of official designation/recognition of the national entity by the government/ national authorities as responsible for the programme oversight (e.g., official nomination letter, decree, etc.)</t>
  </si>
  <si>
    <t>Наличие официального назначения/признания национального органа правительством/национальными органами власти в качестве ответственного за надзор за программой (например, официальное письмо о назначении, приказ и т. д.)</t>
  </si>
  <si>
    <t>Name of the implementer (if different from the national entity that is responsible for programme oversight in the country)</t>
  </si>
  <si>
    <t>Название исполнителя программы (если отличается от национальной организации, ответственной за надзор за программой в стране)</t>
  </si>
  <si>
    <t>The implementer is</t>
  </si>
  <si>
    <t>Исполнитель программы является</t>
  </si>
  <si>
    <t>The institution profile of the implementer</t>
  </si>
  <si>
    <t>Профиль организации, реализующего программу</t>
  </si>
  <si>
    <t>Start year of this programme iteration</t>
  </si>
  <si>
    <t>Год начала данного цикла программы</t>
  </si>
  <si>
    <t>Planned end year of this programme iteration</t>
  </si>
  <si>
    <t>Планируемый год данного цикла программы</t>
  </si>
  <si>
    <t>1.1.1 Existence of designation of a national entity responsible for oversight of the programme</t>
  </si>
  <si>
    <t>1.1.1 Наличие официально назначенного национального органа, ответственного за надзор за программой</t>
  </si>
  <si>
    <t>Automated response. Needs to be double checked for correctness. 
NOTE: If information does not appear or seem incorrect, please, go the "General progr info" tab and include/update information</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</si>
  <si>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"General progr info" (Общая информация о программе) и введите/обновите информацию</t>
  </si>
  <si>
    <t>Automated response.  
NOTE: If information does not appear or seem incorrect, please, go the "General progr info" tab and include/update information</t>
  </si>
  <si>
    <t>Автоматически заполняемый ответ. 
ПРИМЕЧАНИЕ: Если информация не отображается или кажется неверной, перейдите на лист "General progr info" (Общая информация о программе) и введите/обновите информацию</t>
  </si>
  <si>
    <t>Drop-down - to be selected by the reporter</t>
  </si>
  <si>
    <t>Вам необходимо выбрать ответ из раскрывающегося списка</t>
  </si>
  <si>
    <t>Section B. Programme characteristics</t>
  </si>
  <si>
    <t>Секция B. Детали программы</t>
  </si>
  <si>
    <t>Geographical scope of this programme iteration</t>
  </si>
  <si>
    <t>Географический охват цикла программы</t>
  </si>
  <si>
    <t>Language of instruction of the programme</t>
  </si>
  <si>
    <t>Язык обучения программы</t>
  </si>
  <si>
    <t>Delivery mode of the didactic sessions</t>
  </si>
  <si>
    <t>Форма обучения дидактических сессий</t>
  </si>
  <si>
    <t>Total full-time equivalents (FTEs)* for the personnel involved in the programme</t>
  </si>
  <si>
    <t>Общий эквивалент полной штатной единицы (ЭШЕ)* для персонала, участвующего в программе</t>
  </si>
  <si>
    <t>Availability of a documented plan for implementation. Programme implementation plan or terms of references that define how the programme will be implemented in the country</t>
  </si>
  <si>
    <t>Наличие документированного плана реализации. План реализации программы или техническое задание, определяющее, как программа будет реализована в стране.</t>
  </si>
  <si>
    <t>Availability of a documented process and criteria for selection and/or designation of participants, instructors, and mentors</t>
  </si>
  <si>
    <t>Наличие документированного процесса и критериев отбора и/или назначения участников, фасилитаторов и наставников</t>
  </si>
  <si>
    <t>Availability of a documented list of graduation requirements for successful completion of the programme by participants</t>
  </si>
  <si>
    <t>Наличие документированных требований для успешного завершения программы участниками</t>
  </si>
  <si>
    <t>Type of certificate or diploma will be provided to those individuals who successfully complete the programme</t>
  </si>
  <si>
    <t>Тип сертификата или диплома, который будет выдан участникам, успешно завершившим программу</t>
  </si>
  <si>
    <t>1.1.2 Full-time equivalents (FTEs) per role: managing and coordinating all phases of programme planning and implementation, monitoring and evaluation, administrative and logistical needs. 1 FTE is comparable to a full-time worker</t>
  </si>
  <si>
    <t>1.1.2 Эквивалент полной штатной единицы (ЭШЕ) на роль: управление и координация всех этапов планирования и реализации программы, мониторинг и оценка, административные и логистические потребности. 1 ЭШЕ сопоставима с работником, работающим полный рабочий день</t>
  </si>
  <si>
    <t>1.2.2 Availability of implementation plan</t>
  </si>
  <si>
    <t>1.2.2 Наличие плана для реализации программы</t>
  </si>
  <si>
    <t>1.1.3 Availability of criteria and documented process for selection of participants, instructors, and mentors</t>
  </si>
  <si>
    <t>1.1.3 Наличие критериев и документированного процесса отбора участников, фасилитаторов и наставников</t>
  </si>
  <si>
    <t>1.1.4 Availability of graduation requirements for participants</t>
  </si>
  <si>
    <t xml:space="preserve">1.1.4 Наличие требований для успешного окончания программы для участников </t>
  </si>
  <si>
    <t>Automated response. Needs to be double checked for correctness. 
NOTE: If the numbers do not appear or seem incorrect, please, go the "Programme staff info" tab and check that each staff is entered and the FTEs for each of them is entered</t>
  </si>
  <si>
    <t>Автоматически заполняемый ответ. Необходимо перепроверить правильность сгенерированных данных.
ПРИМЕЧАНИЕ: Если цифры не отображаются или кажутся неверными, перейдите на лист "Programme staff info" (Информация о персонале программы) и удостоверьтесь в том, что введены все сотрудники, вовлеченные в программу, и введены значения ЭШЕ для каждого из них.</t>
  </si>
  <si>
    <t>Section C. Technical working group</t>
  </si>
  <si>
    <t>Секция C. Техническая рабочая группа</t>
  </si>
  <si>
    <t>Members of the technical working group providing strategic support in programme planning, implementation, monitoring and evaluation</t>
  </si>
  <si>
    <t>Члены технической рабочей группы, оказывающие стратегическую поддержку в планировании, реализации, мониторинге и оценке программы</t>
  </si>
  <si>
    <t>Number of meetings technical working group (or equivalent) has had from beginning of the programme planning until now (with available minutes of meeting) - starting preplanning for the current iteration until evaluation post-implementation for the current iteration.</t>
  </si>
  <si>
    <t>Число совещаний технической рабочей группы (или эквивалента), которые она провела с начала планирования программы до настоящего момента (с доступными протоколами совещаний) - все совещания, проведенные с момента предварительного планирования текущего цикла программы до оценки программы после проведения текущего цикла программы.</t>
  </si>
  <si>
    <t>1.1.7 Number of technical group members across the sectors per GLLP iteration</t>
  </si>
  <si>
    <t>1.1.7  Число членов технической группы по всем секторам на цикл GLLP</t>
  </si>
  <si>
    <t>1.2.1 Number of meetings of TWG</t>
  </si>
  <si>
    <t>1.2.1 Число совещаний ТРГ</t>
  </si>
  <si>
    <t>Automated response. Needs to be double checked for correctness. 
NOTE: If the totals of each breakdown do not appear or do not match or seem incorrect, please, go the "TWG info" tab and check that all TWG members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</si>
  <si>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"TWG info" (Информация о ТРГ) и удостоверьтесь, что все члены ТРГ были введены и что для каждого из них выбраны сектор, пол и бизнес-сектор.</t>
  </si>
  <si>
    <t xml:space="preserve">Filled out by the responder. 
You can refer to "TWG info" tab if you have recorded all TWG meetings in the spreadsheet.
Needs to be double checked for correctness. </t>
  </si>
  <si>
    <t>Вам необходимо заполнить данные вручную. 
Вы можете просмотреть данные на листе  "TWG info" (Информация о ТРГ), если вы записали все совещания ТРГ в таблицу.
Необходимо перепроверить правильность данных.</t>
  </si>
  <si>
    <t>Section D. Selection/nomination of participants</t>
  </si>
  <si>
    <t>Секция D. Отбор/назначние участников</t>
  </si>
  <si>
    <t>Participants selected with selection committee or nominated without a selection committee</t>
  </si>
  <si>
    <t>Участники отобраны отборочным комитетом или номинированы без отборочного комистета?</t>
  </si>
  <si>
    <t>Selection committee members</t>
  </si>
  <si>
    <t>Члены отборочного комитета</t>
  </si>
  <si>
    <t>Applications or no applications for the role of participant</t>
  </si>
  <si>
    <t>Принимались ли заявки на роль участника/были ли кандидаты на роль участника или нет?</t>
  </si>
  <si>
    <t>Applicants</t>
  </si>
  <si>
    <t>Кандидаты на роль участника</t>
  </si>
  <si>
    <t>All three breakdowns should have same totals, please, ensure that all the data in the spreadsheets have been entered correclty (refer to column E for reference)</t>
  </si>
  <si>
    <t>Все три разбивки должны иметь одинаковые итоговые значения. Пожалуйста, убедитесь, что все данные в инструменте были введены правильно (см. столбец E для справки)</t>
  </si>
  <si>
    <t>1.1.5 Number of applicants per GLLP iteration</t>
  </si>
  <si>
    <t>1.1.5 Число кандидатов на роль участника на цикл программы</t>
  </si>
  <si>
    <t>Drop-down - to be selected by the reporter
If participants were nominated/appointed without the selection committee (or similar function), skip question D2</t>
  </si>
  <si>
    <t>Вам необходимо выбрать ответ из раскрывающегося списка.
Если участники были номинированы/назначены без отборочного комитета (или аналогичной функции), пропустите вопрос D2</t>
  </si>
  <si>
    <t>Automated response. Needs to be double checked for correctness. 
NOTE: If the totals of each breakdown do not appear or do not match or seem incorrect, please, go the "Selection committee info" tab and check that all members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</si>
  <si>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"Selection committee info" (Информация об отборочном комитете) и удостоверьтесь, что все члены комитета были введены и что для каждого из них выбраны сектор, пол и бизнес-сектор.</t>
  </si>
  <si>
    <t>Drop-down - to be selected by the reporter. 
If there were only nominated participants or there were no applications/candidates, skip question D4</t>
  </si>
  <si>
    <t>Вам необходимо выбрать ответ из раскрывающегося списка.
Если были только номинированные участники или не было ни заявок, ни кандидов на роль участника, пропустите вопрос D4</t>
  </si>
  <si>
    <t>Automated response. Needs to be double checked for correctness. 
NOTE: If the totals of each breakdown do not appear or do not match or seem incorrect, please, go the "Applicants' info" tab and check that all applicants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</si>
  <si>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"Applicants' info" (Информация о кандидатах на роль участника) и удостоверьтесь, что все кандидаты были введены и что для каждого из них выбраны сектор, пол и бизнес-сектор.</t>
  </si>
  <si>
    <t>Section C. Participants</t>
  </si>
  <si>
    <t>Секция C. Участники</t>
  </si>
  <si>
    <t>Availability of a written organizational release from participants’ employers for their full participation in the programme for each participant</t>
  </si>
  <si>
    <t>Наличие письменного разрешения от организации участников на их полное участие в программе для каждого участника</t>
  </si>
  <si>
    <t>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 Please, indicate whether an induction for participants on this has been conducted.</t>
  </si>
  <si>
    <t>Имеются документальное подтверждение об ориентации/информировании участников по программе и об ожиданиях программы.
Участникам необходимо быть ознакомленными с программой и ожиданиями, включая, помимо прочего, структуру программы, компетенции, содержание программы, продолжительность и временные обязательства, ожидаемые результаты и т. д., необходимые с их стороны. Пожалуйста, укажите, проводилось ли для участников введение по данному вопросу.</t>
  </si>
  <si>
    <t>1.1.6 Number of participants across the sectors per GLLP iteration</t>
  </si>
  <si>
    <t>1.1.6 Число участников по всем секторам на цикл GLLP</t>
  </si>
  <si>
    <t>1.2.3 A written organizational release is available for each participant</t>
  </si>
  <si>
    <t>1.2.3 Наличие письменного разрешения от организации участников на каждого участника</t>
  </si>
  <si>
    <t>1.2.4 Documented evidence of participants’ orientation on the programme and expectations available</t>
  </si>
  <si>
    <t>1.2.4 Имеются документальное подтверждение об ориентации/информировании участников по программе и об ожиданиях программы</t>
  </si>
  <si>
    <t>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</si>
  <si>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"Participants' info" (Информация об участниках) и удостоверьтесь, что все участники были введены и что для каждого из них выбраны сектор, пол и бизнес-сектор.</t>
  </si>
  <si>
    <t>Automated response. Needs to be double checked for correctness. 
NOTE: If the information does not appear or seems incorrect, please, go the "Participants' info" tab and check that all participants have been entered and that the "Written organizational release" drop-down has been selected for each of them</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</si>
  <si>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"Participants' info" (Информация об участниках) и удостоверьтесь, что все участники были введены и что для каждого из них сделан выбор в раскрывающемся списке «Наличие письменного разрешения от организации участников»</t>
  </si>
  <si>
    <t xml:space="preserve">Drop-down - to be selected by the reporter. </t>
  </si>
  <si>
    <t>Section D. Instructors</t>
  </si>
  <si>
    <t>Секция D. Фасилитаторы</t>
  </si>
  <si>
    <t>Number of instructors in the current iteration of the programme</t>
  </si>
  <si>
    <t>Число фасилитаторов в текущем цикле программы</t>
  </si>
  <si>
    <t xml:space="preserve">Have national instructors been trained specifically to deliver the GLLP content (Training of trainers, TOT)	</t>
  </si>
  <si>
    <t>Прошли ли национальные фасилитаторы обучение специально для преподавания в программе GLLP (тренинг тренеров ТоТ для GLLP, ToT)</t>
  </si>
  <si>
    <t>Number of national instructors that have been trained specifically to deliver the GLLP content (Training of trainers, TOT)</t>
  </si>
  <si>
    <t>Число национальных фасилитаторов, прошедших обучение специально для преподавания в программе GLLP (тренинг тренеров ТоТ для GLLP, TOT)</t>
  </si>
  <si>
    <t>Whether graduates of the programme have taken a role of an instructor in this present iteration</t>
  </si>
  <si>
    <t>Были ли выпускники программы GLLP вовлечены в роли фасилитатора в текущем цикле программы?</t>
  </si>
  <si>
    <t>Number of graduates of the programme that have taken a role of an instructor in this present iteration</t>
  </si>
  <si>
    <t>Число выпускников программы, которые были вовлечены в роли фасилитатора в текущем цикле программы</t>
  </si>
  <si>
    <t>1.1.8 Number of instructors across the sectors per GLLP iteration</t>
  </si>
  <si>
    <t>1.1.8 Число фасилитаторов по всем секторам на цикл GLLP</t>
  </si>
  <si>
    <t>Automated response. Needs to be double checked for correctness. 
NOTE: If the totals of each breakdown do not appear or do not match or seem incorrect, please, go the "Instructors' info" tab and check that all instructors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</si>
  <si>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"Instructors' info" (Информация о фасилитаторах) и удостоверьтесь, что все фасилитаторы были введены и что для каждого из них выбраны сектор, пол и бизнес-сектор.</t>
  </si>
  <si>
    <t xml:space="preserve">Automated response. Needs to be double checked for correctness. Please, note, this is only related to the national instructors. If you do not have national instructors or you have national instructors but they haven't been trained to deliver the material (training of trainers, ToT), skip question D3.
NOTE: If the automated response does not appear or does not match or seems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
</t>
  </si>
  <si>
    <t>Автоматически заполняемый ответ. Необходимо перепроверить правильность сгенерированных данных.
Пожалуйста, обратите внимание, это касается только национальных фасилитаторов. Если у вас нет национальных фасилитаторов или они есть, но они не проходили обучение для преподавания в программе GLLP (тренинг тренеров, ToT), пропустите вопрос D3.
ПРИМЕЧАНИЕ: Если ответ не отображается, не совпадает или кажется неверным, перейдите на лист "Instructors' info" (Информация о фасилитаторах) и удостоверьтесь, что все фасилитаторы были введены, вы выбрали вариант в "Тип эксперта (национальный/местный эксперт, международный/внешний эксперт)" для каждого фасилитатора, и для всех национальных фасилитаторов (не международных), которые прошли обучение специально для преподавания в программе GLLP (тренинг тренеров, ToT), вы выбрали вариант в раскрывающемся списке в столбце «Фасилитатор прошел обучение по проведению программы (специальный тренинг тренеров ТоТ для программы) (Да/Нет)»</t>
  </si>
  <si>
    <t>Automated response. Needs to be double checked for correctness. 
NOTE: If the totals of each breakdown do not appear or do not match or seem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</si>
  <si>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"Instructors' info" (Информация о фасилитаторах) и удостоверьтесь,  что все фасилитаторы были введены, вы выбрали вариант в "Тип эксперта (национальный/местный эксперт, международный/внешний эксперт)" для каждого фасилитатора, и для всех национальных фасилитаторов (не международных), которые прошли обучение специально для преподавания в программе GLLP (тренинг тренеров, ToT), вы выбрали вариант в раскрывающемся списке в столбце «Фасилитатор прошел обучение по проведению программы (специальный тренинг тренеров ТоТ для программы) (Да/Нет)»</t>
  </si>
  <si>
    <t>Drop-down - to be selected by the reporter. 
If no or not applicable (no graduates), skip question F5</t>
  </si>
  <si>
    <t>Вам необходимо выбрать ответ из раскрывающегося списка.
Если вы выбрали "Нет" или "Не применимо" (пока не было выпускников), пропустите вопрос F5.</t>
  </si>
  <si>
    <t>Automated response. Needs to be double checked for correctness. 
NOTE: If the totals of each breakdown do not appear or do not match or seem incorrect, please, go the "Instructors' info" tab and check that all instructors have been entered, and for all instructors that are graduates of the programme the drop-down has been selected in the column "Graduate of GLLP-based programme - Yes/No"</t>
  </si>
  <si>
    <t xml:space="preserve">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"Instructors' info" (Информация о фасилитаторах) и удостоверьтесь,  что все фасилитаторы были введены и для всех фасилитаторов, которые являются выпускниками программы, выбран вариант в раскрывающемся списке в столбце «Выпускник программы GLLP - Да/Нет» </t>
  </si>
  <si>
    <t>Section E. Mentors (If the same experts serve as both instructors and mentors, please still complete the questions for mentors as if they were separate individuals. This is necessary to ensure accurate statistical representation in the indicators table and graphs.)</t>
  </si>
  <si>
    <t>Секция E. Наставники (Если одни и те же эксперты выступают и в роли инструкторов, и в роли наставников, пожалуйста, все равно заполняйте вопросы для наставников, как если бы они были отдельными лицами. Это необходимо для обеспечения точного статистического представления в таблице индикаторов и графиках.)</t>
  </si>
  <si>
    <t>Number of mentors in the current iteration of the programme</t>
  </si>
  <si>
    <t>Число наставников в текущем цикле программы</t>
  </si>
  <si>
    <t>Have national mentors been trained on how to mentor within the framework of GLLP? (Training of mentors, TOM)</t>
  </si>
  <si>
    <t>Прошли ли национальные наставники обучение по наставничеству в программе GLLP? (специальный тренинг наставников ТоM для GLLP)</t>
  </si>
  <si>
    <t>Number of national mentors that have been trained (Training of mentors, TOM)</t>
  </si>
  <si>
    <t>Число национальных наставников, прошедших обучение по наставничеству в программе GLLP? (специальный тренинг наставников ТоM для GLLP)</t>
  </si>
  <si>
    <t>Whether graduates of the programme have taken a role of a mentor in this present iteration</t>
  </si>
  <si>
    <t>Были ли выпускники программы GLLP вовлечены в роли наставника в текущем цикле программы?</t>
  </si>
  <si>
    <t>Number of graduates of the programme that have taken a role of a mentor in this present iteration</t>
  </si>
  <si>
    <t>Число выпускников программы, которые были вовлечены в роли наставников в текущем цикле программы</t>
  </si>
  <si>
    <t>1.1.9 Number of mentors across the sectors per GLLP iteration</t>
  </si>
  <si>
    <t>1.1.9 Число наставников по всем секторам на цикл GLLP</t>
  </si>
  <si>
    <t>Automated response. Needs to be double checked for correctness. 
NOTE: If the totals of each breakdown do not appear or do not match or seem incorrect, please, go the "Mentors' info" tab and check that all mentors have been entered and that the sector, gender and business sector have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</si>
  <si>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"Mentors' info" (Информация о навтаниках) и удостоверьтесь, что все наставники были введены и что для каждого из них выбраны сектор, пол и бизнес-сектор.</t>
  </si>
  <si>
    <t>Filled out by the responder. Please, note, this is only related to the national mentors. If you do not have national mentors or you have national mentors but they haven't been trained to mentor in the programme (training of mentors, ToM), skip question G3</t>
  </si>
  <si>
    <t>Вам необходимо заполнить данные вручную.
Пожалуйста, обратите внимание, это касается только национальных наставников. Если у вас нет национальных наставников или они есть, но они не проходили обучение по наставничеству в программе GLLP (специальный тренинг наставников ТоM для GLLP), пропустите вопрос G3.</t>
  </si>
  <si>
    <t>Automated response. Needs to be double checked for correctness. Please, note, this is only related to the national mentors. If you do not have national mentors or you have national mentors but they haven't been trained to mentor in the programme (training of mentors, ToM), skip question E3. 
NOTE: If the totals of each breakdown do not appear or do not match or seem incorrect, please, go the "Mentors' info" tab and check that all mentors have been entered, and for all national mentors (not international) that have been trained to mentor in the programme (training of mentors, ToM) drop-down has been selected in the column "National mentor trained to mentor in the programme - ToM (Y/N)"</t>
  </si>
  <si>
    <t>Автоматически заполняемый ответ. Необходимо перепроверить правильность сгенерированных данных.
Пожалуйста, обратите внимание, это касается только национальных наставников. Если у вас нет национальных наставников или они есть, но они не проходили обучение по наставничеству в программе GLLP (специальный тренинг наставников ТоM для GLLP), пропустите вопрос E3.
ПРИМЕЧАНИЕ: Если итоговые данные по каждой разбивке не отображаются, не совпадают или кажутся неверными, перейдите на лист "Mentors' info" (Информация о наставниках) и удостоверьтесь,  что все наставники были введены, вы выбрали вариант в "Тип эксперта (национальный/местный эксперт, международный/внешний эксперт)" для каждого наставника, и для всех национальных наставников (не международных), которые прошли обучение по наставничеству в программе GLLP (специальный тренинг наставников ТоM для GLLP), вы выбрали вариант в раскрывающемся списке в столбце «Наставник прошел обучение по наставничеству в программе (специальный тренинг наставников ТоM для программы) (Да/Нет)»</t>
  </si>
  <si>
    <t>Drop-down - to be selected by the reporter. 
If no or not applicable (no graduates), skip question G5</t>
  </si>
  <si>
    <t>Вам необходимо выбрать ответ из раскрывающегося списка.
Если нет или не применимо (пока не было выпускников), пропустите вопрос G5.</t>
  </si>
  <si>
    <t>Automated response. Needs to be double checked for correctness. 
NOTE: If the totals of each breakdown do not appear or do not match or seem incorrect, please, go the "Mentors' info" tab and check that all mentors have been entered, and for all mentors that are graduates of the programme the drop-down has been selected in the column "Graduate of GLLP-based programme - Yes/No"</t>
  </si>
  <si>
    <t xml:space="preserve">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"Mentors' info" (Информация о наставниках) и удостоверьтесь,  что все наставники были введены и для всех наставников, которые являются выпускниками программы, выбран вариант в раскрывающемся списке в столбце «Выпускник программы GLLP - Да/Нет» </t>
  </si>
  <si>
    <t xml:space="preserve">Dear national entity and/or implementer,
Welcome to the mid-programme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t>
  </si>
  <si>
    <t>Уважаемая национальная организация/исполнитель программы,
Добро пожаловать в форму промежуточной отчетности. Заполнение и предоставление данной формы Партнерам GLLP является необязательным, но настоятельно рекомендуется, поскольку это способствует глобальному мониторингу, постоянному совершенствованию Пакета учебных материалов GLLP, обмену опытом между программами, а также формированию доказательной базы для коммуникации и адвокации.
Если вы решите предоставить данную форму Партнерам GLLP, ее следует заполнить в середине программы. «Середина» определяется либо как половина от общей продолжительности программы (например, после 1 года, если программа, охватывающая все компоненты, запланирована на 2 года), либо ближе к концу дидактического компонента (при этом, работа над проектами и защита проектов последует после дидактического компонента).</t>
  </si>
  <si>
    <t>Below is the mid-programme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t>
  </si>
  <si>
    <t>Ниже приведена форма промежуточной отчетности с некоторыми ответами, предварительно заполненными на основе информации, введенной в другие листы инструмента. Если какая-либо информация кажется неверной или не отображается, пожалуйста, проверьте листы, из которых данные берутся в эту форму, возможно, какая-то информация не была введена или введена неправильно. Для правильного автоматического заполнения формы вся информация должна быть введена в листы инструмента и быть актуальной. Вы можете ознакомиться с цветовой кодировкой ячеек ниже справа.</t>
  </si>
  <si>
    <t>Automated response. Needs to be double checked for correctness. 
NOTE: If information in these fields does not appear or seem incorrect, please, go the "general info" tab and include/update information</t>
  </si>
  <si>
    <t>Section B. Programme updates</t>
  </si>
  <si>
    <t>Секция B. Актуальная информация по программе</t>
  </si>
  <si>
    <t>Number of meetings technical working group (or equivalent)has had from beginning of the programme planning until now (with available minutes of meeting). Please, include all the meetings conducted starting preplanning for the current iteration until evaluation post-implementation for the current iteration.
The question is duplicated in this and initial reporting form to track if there was an update.</t>
  </si>
  <si>
    <t>Число совещаний технической рабочей группы (или эквивалента), которые она провела с начала планирования программы до настоящего момента (с доступными протоколами совещаний). Пожалуйста, включите в список все совещания, проведенные с момента предварительного планирования текущего цикла программы до оценки программы после проведения текущего цикла программы.
Вопрос дублируется в этой и форме первоначальной отчетности, чтобы отслеживать изменения</t>
  </si>
  <si>
    <t>Availability of a written organizational release from participants’ employers for their full participation in the programme for each participant
The question is duplicated in this and initial reporting form to track if there was an update.</t>
  </si>
  <si>
    <t>Наличие письменного разрешения от организации участников на их полное участие в программе для каждого участника
Вопрос дублируется в этой и форме первоначальной отчетности, чтобы отслеживать изменения</t>
  </si>
  <si>
    <t>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 Please, indicate whether an induction for participants on this has been conducted.
The question is duplicated in this and initial reporting form to track if there was an update.</t>
  </si>
  <si>
    <t>Документальное подтверждение об ориентации/информировании участников по программе и об ожиданиях программы.
Участникам необходимо быть ознакомленными с программой и ожиданиями, включая, помимо прочего, структуру программы, компетенции, содержание программы, продолжительность и временные обязательства, ожидаемые результаты и т. д., необходимые с их стороны. Пожалуйста, укажите, проводилось ли для участников введение по данному вопросу.
Вопрос дублируется в этой и форме первоначальной отчетности, чтобы отслеживать изменения.</t>
  </si>
  <si>
    <t>Availability of a signed mentoring agreement for each mentee (refer to mentorship guide)</t>
  </si>
  <si>
    <t>Для каждого участника имеется подписаннное соглашение о наставничестве (см. Руководство по наставничеству)</t>
  </si>
  <si>
    <t>Whether each mentee has at least 1 mentoring session per month</t>
  </si>
  <si>
    <t>Проходит ли каждый участник хотя бы 1 сессию наставничества в месяц?</t>
  </si>
  <si>
    <t>Whether community of practice has been established</t>
  </si>
  <si>
    <t>Было ли создано профессиональное сообщество практиков</t>
  </si>
  <si>
    <t>Platform for the established community of practice</t>
  </si>
  <si>
    <t>Платформа для созданного профессионального сообщества практиков</t>
  </si>
  <si>
    <t>Whether evidence of established community of practice available</t>
  </si>
  <si>
    <t>Имеются ли доказательства о наличии профессионального сообщества практиков</t>
  </si>
  <si>
    <t>Whether the feedback from monitoring and evaluation was used for improvement of the programme</t>
  </si>
  <si>
    <t>Использовались ли полученные данные из мониторинга и оценки для улучшения программы?</t>
  </si>
  <si>
    <t>The way the monitoring and evaluation data were used</t>
  </si>
  <si>
    <t>Как использовались данные мониторинга и оценки?</t>
  </si>
  <si>
    <t>Is there evidence of using feedback for improvement of programme?</t>
  </si>
  <si>
    <t>Имеются ли подтверждения использования обратной связи для улучшения программы?</t>
  </si>
  <si>
    <t>Mean pre- and post-tests</t>
  </si>
  <si>
    <t>Средние значения по пре-тестам и пост-тестам</t>
  </si>
  <si>
    <t>1.2.10 Maximum number of mentees per mentor</t>
  </si>
  <si>
    <t>1.2.10 Максимальное число участников на одного наставника</t>
  </si>
  <si>
    <t>1.2.11 Signed mentoring agreement is in place for each mentee</t>
  </si>
  <si>
    <t>1.2.11 Для каждого участника имеется подписанное соглашение о наставничестве</t>
  </si>
  <si>
    <t>1.2.12 Evidence of at least 1 mentoring session/month per mentee</t>
  </si>
  <si>
    <t>1.2.12 Подтверждение проведения не менее 1 сессии наставничества в месяц на каждого участника</t>
  </si>
  <si>
    <t>1.3.3 Evidence of community of practice</t>
  </si>
  <si>
    <t>1.3.3 Доказательства наличия профессионального сообщества практиков</t>
  </si>
  <si>
    <t>3.1.11 Evidence of using feedback for improvement of programme</t>
  </si>
  <si>
    <t>3.1.11 Подтверждения использования обратной связи для улучшения программы</t>
  </si>
  <si>
    <t>2.1.1 Mean difference between the individual pre-test and post-test scores</t>
  </si>
  <si>
    <t>2.1.1 Средняя разница между результатами индивидуальных пре- и пост-тестов</t>
  </si>
  <si>
    <t xml:space="preserve">Filled out by the responder. You can refer to TWG tab if you have recorded all TWG meetings in the spreadsheet.
Needs to be double checked for correctness. </t>
  </si>
  <si>
    <t>Automated response. Needs to be double checked for correctness. 
NOTE: If the information does not appear or seems incorrect, please, go the "Mentors' info" tab and check that all mentors have been entered and that the "Number of mentees per mentor" column has been filled out for each of them</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</si>
  <si>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"Mentors' info" (Информация о наставниках) и удостоверьтесь, что все наставники были введены и что для каждого из них введено "Число участников на наставника"</t>
  </si>
  <si>
    <t>Automated response. Needs to be double checked for correctness. 
NOTE: If the information does not appear or seems incorrect, please, go the "Participants' info" tab and check that all participants have been entered. Also go to the "Mentoring" tab and check that "Signed mentoring agreement in place" drop-down has been selected for each participant
Mentoring agreement should be in place and signed for each participant</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</si>
  <si>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"Participants' info" (Информация об участниках) и удостоверьтесь, что все участники были введены. Также перейдите на лист "Mentoring" (Наставничество) и удостоверьтесь, что для каждого участника сделан выбор в раскрывающемся списке «Подписанное соглашение о наставничестве имеется».
Для каждого участника должно быть разработано соглашение о наставничестве и подписано.</t>
  </si>
  <si>
    <t xml:space="preserve">Drop-down - to be selected by the reporter. You can refer to Mentoring tab if you have recorded all mentoring meetings in the spreadsheet. 
Needs to be double checked for correctness. </t>
  </si>
  <si>
    <t>Вам необходимо выбрать ответ из раскрывающегося списка. 
Вы можете просмотреть данные на листе  "Mentoring" (Наставничество), если вы записали все сессии наставничества в таблицу.
Необходимо перепроверить правильность данных.</t>
  </si>
  <si>
    <t>Drop-down - to be selected by the reporter. 
If not, skip questions B10 and B11</t>
  </si>
  <si>
    <t>Вам необходимо выбрать ответ из раскрывающегося списка.
Если вы выбрали "Нет", пропустите вопросы B10 и B11.</t>
  </si>
  <si>
    <t>Drop-down - to be selected by the reporter.</t>
  </si>
  <si>
    <t>Drop-down - to be selected by the reporter. 
If not, skip questions B5-6.</t>
  </si>
  <si>
    <t>Вам необходимо выбрать ответ из раскрывающегося списка.
Если вы выбрали "Нет", пропустите вопросы B5-6.</t>
  </si>
  <si>
    <t>Automated response. Needs to be double checked for correctness. 
NOTE: If the information does not appear or seems incorrect, please, go the "Didactic sessions" tab and check that the name of the module has been selected for each covered modules at the top of the table. You also have to ensure that Pre-test score and Post-test score have been filled out for each participant for each of the covered modules, and Pre-test maximum possible score and Post-test maximum possible score have been entered for each covered module.</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</si>
  <si>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"Didactic sessions" (Дидактические сессии) и удостоверьтесь, что название модуля выбрано для каждого охваченного модуля в верхней части таблицы. Вам также необходимо убедиться, что баллы за пре-тест и пост-тест были заполнены для каждого участника для каждого из охваченных модулей и максимально возможный балл за пре-тест и пост-тест введен для каждого из охваченных модулей.</t>
  </si>
  <si>
    <t>Average for all modules</t>
  </si>
  <si>
    <t>Среднее для всех модулей</t>
  </si>
  <si>
    <t>Dear national entity and/or implementer,
Welcome to the final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end of the programme.</t>
  </si>
  <si>
    <t>Уважаемая национальная организация/исполнитель программы,
Добро пожаловать в форму отчетности по окончанию программы. Заполнение и предоставление данной формы Партнерам GLLP является необязательным, но настоятельно рекомендуется, поскольку это способствует глобальному мониторингу, постоянному совершенствованию Пакета учебных материалов GLLP, обмену опытом между программами, а также формированию доказательной базы для коммуникации и адвокации.
Если вы решите предоставить данную форму Партнерам GLLP, ее следует заполнить в конце программы.</t>
  </si>
  <si>
    <t>Below is the final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t>
  </si>
  <si>
    <t>Ниже приведена форма отчетности по окончанию программы с некоторыми ответами, предварительно заполненными на основе информации, введенной в другие листы инструмента. Если какая-либо информация кажется неверной или не отображается, пожалуйста, проверьте листы, из которых данные берутся в эту форму, возможно, какая-то информация не была введена или введена неправильно. Для правильного автоматического заполнения формы вся информация должна быть введена в листы инструмента и быть актуальной. Вы можете ознакомиться с цветовой кодировкой ячеек ниже справа.</t>
  </si>
  <si>
    <t>Total full-time equivalents (FTEs)* for the personnel involved in the programme
The question is duplicated in this and initial reporting form to track if there was an update</t>
  </si>
  <si>
    <t>Общий эквивалент полной штатной единицы (ЭШЕ)* для персонала, участвующего в программе
Вопрос дублируется в этой и форме первоначальной отчетности, чтобы отслеживать изменения</t>
  </si>
  <si>
    <t>Number of meetings technical working group (or equivalent) has had from beginning of the programme planning until now (with available minutes of meeting). Please, include all the meetings conducted starting preplanning for the current iteration until evaluation post-implementation for the current iteration.
The question is duplicated in this, initial and mid-programme reporting form to track if there was an update.</t>
  </si>
  <si>
    <t>Число совещаний технической рабочей группы (или эквивалента), которые она провела с начала планирования программы до настоящего момента (с доступными протоколами совещаний). Пожалуйста, включите в список все совещания, проведенные с момента предварительного планирования текущего цикла программы до оценки программы после проведения текущего цикла программы.
Вопрос дублируется в этой, форме первоначальной и промежуточной отчетности программы, чтобы отслеживать изменения.</t>
  </si>
  <si>
    <t>Whether graduates of the programme have taken a role of an instructor in this present iteration
The question is duplicated in this and initial reporting form to track if there was an update</t>
  </si>
  <si>
    <t>Были ли выпускники программы GLLP вовлечены в роли фасилитатора в текущем цикле программы?
Вопрос дублируется в этой и форме первоначальной отчетности, чтобы отслеживать изменения</t>
  </si>
  <si>
    <t>Whether graduates of the programme have taken a role of a mentor in this present iteration. If the same experts serve as both instructors and mentors, please still complete the questions for mentors as if they were separate individuals. This is necessary to ensure accurate statistical representation in the indicators table and graphs.
The question is duplicated in this and initial reporting form to track if there was an update.</t>
  </si>
  <si>
    <t>Были ли выпускники программы GLLP вовлечены в роли наставника в текущем цикле программы? Если одни и те же эксперты выступают и в роли инструкторов, и в роли наставников, пожалуйста, все равно заполняйте вопросы для наставников, как если бы они были отдельными лицами. Это необходимо для обеспечения точного статистического представления в таблице индикаторов и графиках.
Вопрос дублируется в этой и форме первоначальной отчетности, чтобы отслеживать изменения.</t>
  </si>
  <si>
    <t>Cost of this programme iteration (i.e., including staff salaries, other personnel costs, services contractual agreements, travel, supplies and equipment, venue, communication)</t>
  </si>
  <si>
    <t>Стоимость данного цикла программы (т. е. включая заработную плату персонала, другие расходы на персонал, договоры на услуги, проездные, расходные материалы и оборудование, место проведения, связь)</t>
  </si>
  <si>
    <t>Personnel salaries</t>
  </si>
  <si>
    <t>Зарплаты персонала</t>
  </si>
  <si>
    <t>Travel-related costs</t>
  </si>
  <si>
    <t>Расходы, связанные с проездом/перелетами</t>
  </si>
  <si>
    <t>Catering</t>
  </si>
  <si>
    <t>Питание</t>
  </si>
  <si>
    <t>Venue</t>
  </si>
  <si>
    <t>Место проведения</t>
  </si>
  <si>
    <t>Administrative costs</t>
  </si>
  <si>
    <t>Административные расходы</t>
  </si>
  <si>
    <t>Other costs</t>
  </si>
  <si>
    <t>Прочие расходы</t>
  </si>
  <si>
    <t>Total (calculated automatically)</t>
  </si>
  <si>
    <t>Итого (рассчитывается автоматически)</t>
  </si>
  <si>
    <t>Automated response. Needs to be double checked for correctness. 
NOTE: If the numbers do not appear or seem incorrect, please, go the "Programme staff info" tab and check that each staff is entered and the FTEs for each of them is entered and up-to-date</t>
  </si>
  <si>
    <t>Drop-down - to be selected by the reporter. 
If no or not applicable (no graduates), skip question B4</t>
  </si>
  <si>
    <t>Вам необходимо выбрать ответ из раскрывающегося списка.
Если вы выбрали "Нет" или "Не применимо" (пока не было выпускников), пропустите вопрос B4.</t>
  </si>
  <si>
    <t>Drop-down - to be selected by the reporter. 
If no or not applicable (no graduates), skip question B6</t>
  </si>
  <si>
    <t>Вам необходимо выбрать ответ из раскрывающегося списка.
Если вы выбрали "Нет" или "Не применимо" (пока не было выпускников), пропустите вопрос B6.</t>
  </si>
  <si>
    <t>Filled out by the responder. Needs to be double checked for correctness. 
NOTE: Please convert the amounts in USD and do not use decimals or commas.</t>
  </si>
  <si>
    <t>Вам необходимо заполнить данные вручную. Необходимо перепроверить правильность данных.
ПРИМЕЧАНИЕ: Пожалуйста, конвертируйте суммы в доллары США и не используйте десятичные дроби или запятые</t>
  </si>
  <si>
    <t>Section C. Programme results</t>
  </si>
  <si>
    <t>Секция C. Результаты программы</t>
  </si>
  <si>
    <t>Number of participants that completed all programme requirements for graduation</t>
  </si>
  <si>
    <t>Число участников, выполнивших все требования для успешного окончания программы</t>
  </si>
  <si>
    <t>Whether any of the participants dropped out of the programme before completing the programme</t>
  </si>
  <si>
    <t>Ушел ли кто-либо из участников из программы до ее завершения?</t>
  </si>
  <si>
    <t>Number of participants that dropped out of the programme before completing the programme</t>
  </si>
  <si>
    <t>Число участников, ушедших из программы до ее завершения</t>
  </si>
  <si>
    <t>Reasons for dropping out</t>
  </si>
  <si>
    <t>Причины ухода из программы</t>
  </si>
  <si>
    <t>Maternity/paternity leave </t>
  </si>
  <si>
    <t>Отпуск по беременности и родам/отпуск по уходу за ребенком</t>
  </si>
  <si>
    <t>Other family reasons </t>
  </si>
  <si>
    <t>Другие семейные причины</t>
  </si>
  <si>
    <t>Continuing education </t>
  </si>
  <si>
    <t>Продолжение образования</t>
  </si>
  <si>
    <t>Inability to dedicate time to the programme </t>
  </si>
  <si>
    <t>Unsatisfied with the programme </t>
  </si>
  <si>
    <t>Type of certificate or diploma provided to the graduates of the programme</t>
  </si>
  <si>
    <t>Тип сертификата или диплома, выдаваемого выпускникам программы</t>
  </si>
  <si>
    <t>1.3.2 Percentage of participants completing all programme requirements per GLLP iteration</t>
  </si>
  <si>
    <t>1.3.2 Процент участников, выполнивших все требования для успешного окончания программы за цикл GLLP</t>
  </si>
  <si>
    <t>1.3.1 Attrition rate per GLLP iteration</t>
  </si>
  <si>
    <t>1.3.1 Процент участников ушедших из программы на цикл GLLP</t>
  </si>
  <si>
    <t>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 In addition, check that "Completed all programme requirements for graduation (Y/N)" drop-down has been selected for each of them.</t>
  </si>
  <si>
    <t>Drop-down - to be selected by the reporter. 
If "No", skip questions C3 and C4</t>
  </si>
  <si>
    <t>Вам необходимо выбрать ответ из раскрывающегося списка.
Если вы выбрали "Нет", пропустите вопросы С3 и С4.</t>
  </si>
  <si>
    <t>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 In addition, check that "Drop out (Y/N)" drop-down has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</si>
  <si>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"Participants' info" (Информация об участниках) и удостоверьтесь, что все участники были введены и что для каждого из них выбраны сектор, пол и бизнес-сектор. Помимо этого, удостоверьтесь, что был сделан выбор в раскрывающемся списке "Ушли из программы (Да/Нет)" для каждого участника</t>
  </si>
  <si>
    <t>Automated response. Needs to be double checked for correctness. 
NOTE: If the totals of each breakdown do not appear or do not match or seem incorrect, please, go the "Participants' info" tab and check that all participants have been entered and columns "Drop out reason (if applicable)" and "Specify drop-out reason (if applicable; if not, skip)" are filled out for those participants that dropped out</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</si>
  <si>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"Participants' info" (Информация об участниках) и удостоверьтесь, что все участники были введены и что столбцы "Причина ухода из программы (если применимо)" и "Если другая, укажите причину ухода (если применимо; если нет, пропустите)" заполнены для каждого участника, который ушел из программы.</t>
  </si>
  <si>
    <t>Section D. Didactic sessions</t>
  </si>
  <si>
    <t>Секция D. Дидактические сессии</t>
  </si>
  <si>
    <t>Percentage of GLLP modules that were covered in this iteration out of 43 GLLP modules</t>
  </si>
  <si>
    <t>Процент модулей GLLP, охваченных в данном цикле, из 43 модулей GLLP</t>
  </si>
  <si>
    <t>Overall average</t>
  </si>
  <si>
    <t>1.2.8 Percentage of delivered GLLP modules</t>
  </si>
  <si>
    <t>1.2.8 Процент модулей GLLP, по которым проводилось обучение</t>
  </si>
  <si>
    <t>1.2.9 Average attendance per participant</t>
  </si>
  <si>
    <t>1.2.9 Средняя посещаемость на участника</t>
  </si>
  <si>
    <t>Automated response. Needs to be double checked for correctness. 
NOTE: If the infromation does not appear or does not match or seems incorrect, please, go the "Modules' info" tab and check that "Covered or not (Y/N)" column is selected for each of the 43 GLLP modules.</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</si>
  <si>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"Modules' info" (Информация о модулях) и удостоверьтесь, что был сделан выбор в столбце «Модуль охвачен в программе или нет (Да/Нет)» для каждого из 43 модулей GLLP</t>
  </si>
  <si>
    <t>Automated response. Needs to be double checked for correctness. 
NOTE: If the infromation does not appear or does not match or seems incorrect, please, go the "Participants' info" tab and check that all participants have been entered. In addition, go to the "Didactic sessions" tab and check that attendance has been selected for each participant for each module.</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</si>
  <si>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"Participants' info" (Информация об участниках) и удостоверьтесь, что посещаемость была отмечена для каждого участника для каждого модуля.</t>
  </si>
  <si>
    <t>Section E. Mentoring</t>
  </si>
  <si>
    <t>Секция E. Наставничество</t>
  </si>
  <si>
    <t>Participant 1</t>
  </si>
  <si>
    <t>Участник 1</t>
  </si>
  <si>
    <t>Participant 2</t>
  </si>
  <si>
    <t>Участник 2</t>
  </si>
  <si>
    <t>Participant 3</t>
  </si>
  <si>
    <t>Участник 3</t>
  </si>
  <si>
    <t>Participant 4</t>
  </si>
  <si>
    <t>Участник 4</t>
  </si>
  <si>
    <t>Participant 5</t>
  </si>
  <si>
    <t>Участник 5</t>
  </si>
  <si>
    <t>Participant 6</t>
  </si>
  <si>
    <t>Участник 6</t>
  </si>
  <si>
    <t>Participant 7</t>
  </si>
  <si>
    <t>Участник 7</t>
  </si>
  <si>
    <t>Participant 8</t>
  </si>
  <si>
    <t>Участник 8</t>
  </si>
  <si>
    <t>Participant 9</t>
  </si>
  <si>
    <t>Участник 9</t>
  </si>
  <si>
    <t>Participant 10</t>
  </si>
  <si>
    <t>Участник 10</t>
  </si>
  <si>
    <t>Participant 11</t>
  </si>
  <si>
    <t>Участник 11</t>
  </si>
  <si>
    <t>Participant 12</t>
  </si>
  <si>
    <t>Участник 12</t>
  </si>
  <si>
    <t>Participant 13</t>
  </si>
  <si>
    <t>Участник 13</t>
  </si>
  <si>
    <t>Participant 14</t>
  </si>
  <si>
    <t>Участник 14</t>
  </si>
  <si>
    <t>Participant 15</t>
  </si>
  <si>
    <t>Участник 15</t>
  </si>
  <si>
    <t>Participant 16</t>
  </si>
  <si>
    <t>Участник 16</t>
  </si>
  <si>
    <t>Participant 17</t>
  </si>
  <si>
    <t>Участник 17</t>
  </si>
  <si>
    <t>Participant 18</t>
  </si>
  <si>
    <t>Участник 18</t>
  </si>
  <si>
    <t>Participant 19</t>
  </si>
  <si>
    <t>Участник 19</t>
  </si>
  <si>
    <t>Participant 20</t>
  </si>
  <si>
    <t>Участник 20</t>
  </si>
  <si>
    <t>Participant 21</t>
  </si>
  <si>
    <t>Участник 21</t>
  </si>
  <si>
    <t>Participant 22</t>
  </si>
  <si>
    <t>Участник 22</t>
  </si>
  <si>
    <t>Participant 23</t>
  </si>
  <si>
    <t>Участник 23</t>
  </si>
  <si>
    <t>Participant 24</t>
  </si>
  <si>
    <t>Участник 24</t>
  </si>
  <si>
    <t>Participant 25</t>
  </si>
  <si>
    <t>Участник 25</t>
  </si>
  <si>
    <t>Вам необходимо выбрать ответ из раскрывающегося списка. 
Вы можете просмотреть данные на листе "Mentoring" (Наставничество), если вы записали все сессии наставничества в таблицу.
Необходимо перепроверить правильность данных.</t>
  </si>
  <si>
    <t>Automated response. Needs to be double checked for correctness. 
NOTE: If the information does not appear or seems incorrect, please, go the "Participants' info" tab and check that all participants have been entered. Also go to the "Mentoring" tab and check that "# of mentoring sessions held/completed" column has been filled out for each participant</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</si>
  <si>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"Participants' info" (Информация об участниках) и удостоверьтесь, что все участники были введены. Также перейдите на лист "Mentoring" (Наставничество) и удостоверьтесь, что был заполнен столбец «Число проведенных/завершенных сессий наставничества» для каждого участника.</t>
  </si>
  <si>
    <t>Section E. Small projects</t>
  </si>
  <si>
    <t>Секция E. Небольшие проекты</t>
  </si>
  <si>
    <t>Whether each participant completed at least two small projects</t>
  </si>
  <si>
    <t>Выполнил ли каждый участник хотя бы два небольших проекта?</t>
  </si>
  <si>
    <t>Small projects conducted during this iteration per competency</t>
  </si>
  <si>
    <t>Небольшие проекты, реализованные в ходе данного цикла программы, по компетенции</t>
  </si>
  <si>
    <t>2.1.3 Minimum two small projects completed by each participant</t>
  </si>
  <si>
    <t>2.1.3 Минимум два небольших проекта, выполненных каждым участником</t>
  </si>
  <si>
    <t xml:space="preserve">Drop-down - to be selected by the reporter. You may refer to Small projects tab if you have recorded the information previously. 
Needs to be double checked for correctness. </t>
  </si>
  <si>
    <t>Вам необходимо выбрать ответ из раскрывающегося списка. 
Вы можете просмотреть данные на листе "Small projects" (Небольшие проекты), если вы ввели информацию ранее.
Необходимо перепроверить правильность данных.</t>
  </si>
  <si>
    <t>Automated response. Needs to be double checked for correctness. 
NOTE: If the totals of each breakdown do not appear or do not match or seem incorrect, please, go the "Small projects" tab and check that all small projects have been entered and that the competency has been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</si>
  <si>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"Small projects" (Небольшие проекты) и удостоверьтесь, что все небольшие проекты были введены и что для каждого из них была выбрана компетенция.</t>
  </si>
  <si>
    <t>Section F. Capstone projects</t>
  </si>
  <si>
    <t>Секция F. Завершающие проекты</t>
  </si>
  <si>
    <t>Number of capstone projects in the iteration</t>
  </si>
  <si>
    <t>Число завершающих проектов в данном цикле программы</t>
  </si>
  <si>
    <t>For each capstone project - title, up to 3 main competencies addressed in the project, project purpose and main achievements</t>
  </si>
  <si>
    <t>Для каждого завершающего проекта - название, до 3 основных компетенций, рассматриваемых в проекте, цель проекта и основные достижения</t>
  </si>
  <si>
    <t xml:space="preserve">Filled out by the responder. You may refer to Capstone projects tab if you have recorded the information previously.
Needs to be double checked for correctness. </t>
  </si>
  <si>
    <t>Вам необходимо заполнить данные вручную. Вы можете просмотреть данные на листе "Capstone projects" (Завершающие проекты), если вы ввели информацию ранее.
Необходимо перепроверить правильность данных.</t>
  </si>
  <si>
    <t>Automated response. Needs to be double checked for correctness. 
NOTE: If the information does not appear or does not match or seems incorrect, please, go the "Capstone projects" tab and check that all capstone projects titles, objectives and achievements have been entered and competencies have been selected for each of the projects</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</si>
  <si>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"Capstone projects" (Завершающие проекты) и удостоверьтесь, что для каждого завершающего проекта название, цель проекта и основные достижения были заполнены</t>
  </si>
  <si>
    <t>Up to three competencies addressed in the capstone project</t>
  </si>
  <si>
    <t>До трех компетенций, рассматриваемых в завершающем проекте</t>
  </si>
  <si>
    <t>Section G. Capstone projects results</t>
  </si>
  <si>
    <t>Секция G. Результаты завершающих проектов</t>
  </si>
  <si>
    <t>Number of participants that took on a capstone project</t>
  </si>
  <si>
    <t>Whether any of the capstone projects were selected based on the national laboratory system needs</t>
  </si>
  <si>
    <t>Были ли какие-либо из завершающих проектов выбраны на основе потребностей национальной лабораторной системы?</t>
  </si>
  <si>
    <t>Number of capstone projects selected based on the national laboratory system needs</t>
  </si>
  <si>
    <t>Число завершающих проектов, выбранных на основе национальных потребностей</t>
  </si>
  <si>
    <t>Whether any of the capstone projects were multisectoral involving participants from at least two sectors? (human health, animal health, environmental health, other)</t>
  </si>
  <si>
    <t>Были ли какие-либо из завершающих проектов многосекторальными с участием участников как минимум из двух секторов? (здоровье человека, здоровье животных, здоровье окружающей среды, другой))</t>
  </si>
  <si>
    <t>Number of multisectoral projects (involving participants from at least two sectors - human health, animal health, environmental health, other)</t>
  </si>
  <si>
    <t>Число многосекторальных проектов (с участием участников как минимум из двух секторов - здоровье человека, здоровье животных, здоровье окружающей среды, другой)</t>
  </si>
  <si>
    <t>Whether any of the capstone projects were multidisciplinary involving other disciplines besides laboratory (e.g., epidemiology, IT, etc.)</t>
  </si>
  <si>
    <t>Были ли какие-либо из завершающих проектов междисциплинарными, включающими другие дисциплины, помимо лаборатории (например, эпидемиология, информационные технологии и т.д.)</t>
  </si>
  <si>
    <t>Number of multidisciplinary capstone projects</t>
  </si>
  <si>
    <t>Число междисциплинарных завершающих проектов</t>
  </si>
  <si>
    <t>Disciplines of the multidisciplinary capstone projects</t>
  </si>
  <si>
    <t>Дисциплины междисциплинарных завершающих проектов</t>
  </si>
  <si>
    <t>2.1.5 Percentage of participants that have completed a capstone project with an oral presentation and written report</t>
  </si>
  <si>
    <t>2.1.5 Процент участников, завершивших завершающий проект с устной презентацией и письменным отчетом</t>
  </si>
  <si>
    <t>2.4.1 Percentage of capstone projects selected based on the national lab system needs</t>
  </si>
  <si>
    <t>2.4.1 Процент завершающих проектов, выбранных на основе потребностей национальной лабораторной системы</t>
  </si>
  <si>
    <t>2.1.4 Percentage of multisectoral capstone projects</t>
  </si>
  <si>
    <t>2.1.4 Процент многосекторальных завершающих проектов</t>
  </si>
  <si>
    <t>Automated response. Needs to be double checked for correctness. 
NOTE: If the totals of each breakdown do not appear or do not match or seem incorrect, please, go the "Participants' info" tab and check that all participants have been entered and that the sector has been selected for each of them. In addition, go to "Capstone projects" tab and check that capstone project title is filled out for each participant and that the "Both produced a written report and delivered an oral presentation for the capstone project" drop-down is selected for each of them</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</si>
  <si>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"Participants' info" (Информация об участниках) и удостоверьтесь, что все участники были введены и что для каждого из них выбран сектор. Помимо этого, перейдите на лист "Capstone projects" (Завершающие проекты) и удостоверьтесь, что для каждого завершающего проекта было заполнены название и сделан выбор в раскрывающемся списке "Участник и подготовил письменный отчет по завершающему проекту, и выступил с устной презентацией" для каждого проекта.</t>
  </si>
  <si>
    <t>Automated response. Needs to be double checked for correctness.
NOTE: If the information does not appear or does not match or seems incorrect, please, go the "Capstone projects" tab and check that "Capstone project selected based on national laboratory system needs - Yes/No" has been selected for all capstone projects.
If capstone projects were not selected based on national needs, skip question G4.</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</si>
  <si>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"Capstone projects" (Завершающие проекты) и удостоверьтесь, что для каждого завершающего проекта был сделан выбор в раскрывающемся списке "Завершающий проект выбран на основе потребностей национальной лабораторной системы - Да/Нет". 
Если завершающие проекты не были выбраны исходя из национальных потребностей, пропустите вопрос G4.</t>
  </si>
  <si>
    <t>Automated response. Needs to be double checked for correctness. 
NOTE: If the totals of each breakdown do not appear or do not match or seem incorrect, please, go to "Capstone projects" tab and check that the capstone project title is entered for each participants and that the "Multisectoral capstone project" drop-down is selected for each
NOTE: If capstone projects have been conducted in groups, make sure that the title of the project and the multisectoral drop-down selection are identical for each group member. Otherwise, the numbers will be incorrect</t>
  </si>
  <si>
    <t>Автоматически заполняемый ответ. Необходимо перепроверить правильность сгенерированных данных.
ПРИМЕЧАНИЕ: Если итоговые данные по каждой разбивке не отображаются, не совпадают или кажутся неверными, перейдите на лист "Capstone projects" (Завершающие проекты) и удостоверьтесь, что для каждого участника введено название завершающего проекта и был сделан выбор в раскрывающемся списке "Завершающий проект многосекторальный?" для каждого проекта.
ПРИМЕЧАНИЕ: Если завершающие проекты проводились в группах, убедитесь, что название проекта и выбор "Завершающий проект многосекторальный?" совпадают для каждого участника группы. В противном случае число будет неверным</t>
  </si>
  <si>
    <t>Drop-down - to be selected by the reporter. If none of the capstone projects were multidisciplinary, skip questions H8 and H9</t>
  </si>
  <si>
    <t>Вам необходимо выбрать ответ из раскрывающегося списка. Если ни один из завершающих проектов не был междисциплинарным, пропустите вопросы H8 и H9.</t>
  </si>
  <si>
    <t xml:space="preserve">Filled out by the responder. </t>
  </si>
  <si>
    <t>Вам необходимо заполнить данные вручную.</t>
  </si>
  <si>
    <t>Section I. Programme improvement and next steps</t>
  </si>
  <si>
    <t>Секция I. Улучшение программы и следующие шаги</t>
  </si>
  <si>
    <t>Availability of a sustainability plan for the next two iterations</t>
  </si>
  <si>
    <t>Whether funding for implementation of the next iteration has been identified</t>
  </si>
  <si>
    <t>Определено ли финансирование для реализации следующего цикла программы?</t>
  </si>
  <si>
    <t>Source of identified funding</t>
  </si>
  <si>
    <t>Источник определенного финансирования</t>
  </si>
  <si>
    <t>1.1.10 Availability of sustainability plan for the next two iterations</t>
  </si>
  <si>
    <t>1.1.10 Наличие плана устойчивого развития для следующих двух циклов программы</t>
  </si>
  <si>
    <t>Drop-down - to be selected by the reporter. 
If not, skip questions I2-3</t>
  </si>
  <si>
    <t>Вам необходимо выбрать ответ из раскрывающегося списка. Если вы выбрали "Нет", пропустите вопросы I2-3</t>
  </si>
  <si>
    <t>Drop-down - to be selected by the reporter.
If not, skip question I6</t>
  </si>
  <si>
    <t>Вам необходимо выбрать ответ из раскрывающегося списка. Если вы выбрали "Нет", пропустите вопрос I6</t>
  </si>
  <si>
    <t>Filled out by the responder</t>
  </si>
  <si>
    <t>Dear national entity and/or implementer,
Welcome to the follow-up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6 months following completion of the iteration of the programme.</t>
  </si>
  <si>
    <t>Уважаемая национальная организация/исполнитель программы,
Добро пожаловать в форму последующей отчетности. Заполнение и предоставление данной формы Партнерам GLLP является необязательным, но настоятельно рекомендуется, поскольку это способствует глобальному мониторингу, постоянному совершенствованию Пакета учебных материалов GLLP, обмену опытом между программами, а также формированию доказательной базы для коммуникации и адвокации.
Если вы решите предоставить данную форму Партнерам GLLP, ее следует заполнить через 6 месяцев после завершения цикла программы.</t>
  </si>
  <si>
    <t>Below is the follow-up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t>
  </si>
  <si>
    <t>Ниже приведена форма последующей отчетности с некоторыми ответами, предварительно заполненными на основе информации, введенной в другие листы инструмента. Если какая-либо информация кажется неверной или не отображается, пожалуйста, проверьте листы, из которых данные берутся в эту форму, возможно, какая-то информация не была введена или введена неправильно. Для правильного автоматического заполнения формы вся информация должна быть введена в листы инструмента и быть актуальной. Вы можете ознакомиться с цветовой кодировкой ячеек ниже справа.</t>
  </si>
  <si>
    <t>Whether you track career paths of graduates following their graduation (e.g., organizations graduates are working at, their position, etc.)</t>
  </si>
  <si>
    <t>Отслеживаете ли вы карьерный путь выпускников после окончания программы (например, в каких организациях работают выпускники, их должность и т.д.)</t>
  </si>
  <si>
    <t>The way you track career paths of graduates</t>
  </si>
  <si>
    <t>Способ отслеживания карьерного пути выпускников</t>
  </si>
  <si>
    <t>Отслеживаете ли вы карьерный путь выпускников после окончания программы? Если да, есть ли у вас подтверждение? Если вы не отслеживаете карьерный путь выпускников или не имеете подтверждения этого, выберите «Нет».</t>
  </si>
  <si>
    <t xml:space="preserve">Whether the feedback from monitoring and evaluation was used for improvement of the programme
The question is duplicated in this, mid-programme and final reporting forms to track if there was an update </t>
  </si>
  <si>
    <t>Использовались ли полученные данные из мониторинга и оценки для улучшения программы?
Вопрос дублируется в этой форме, форме промежуточной отчетности и форме отчетности по окончанию программы, чтобы отслеживать изменения</t>
  </si>
  <si>
    <t>1.2.13 Evidence of tracking career paths of graduates is available</t>
  </si>
  <si>
    <t>1.2.13 Имеются доказательства отслеживания карьерного пути выпускников</t>
  </si>
  <si>
    <t>Drop-down - to be selected by the reporter. If no, skip question B2</t>
  </si>
  <si>
    <t>Вам необходимо выбрать ответ из раскрывающегося списка. Если вы выбрали "Нет", пропустите вопрос B2</t>
  </si>
  <si>
    <t>Filled out by the reporter. Please, specify how you do this.</t>
  </si>
  <si>
    <t>Вам необходимо заполнить данные вручную. Пожалуйста, уточните, как вы это делаете.</t>
  </si>
  <si>
    <t>Вам необходимо выбрать ответ из раскрывающегося списка. Если вы выбрали "Нет", пропустите вопросы B10 и B11</t>
  </si>
  <si>
    <t>Вам необходимо выбрать ответ из раскрывающегося списка. Если вы выбрали "Нет", пропустите вопросы B5-6.</t>
  </si>
  <si>
    <t>I, as mentor, felt prepared to support my mentee(-s)</t>
  </si>
  <si>
    <t>Я, как наставник, чувствовал(-а) себя подготовленным(-ой) поддерживать своего участинка(-цу)</t>
  </si>
  <si>
    <t>In this tab, you can find a brief description of each spreadsheet in the tool, the timeline for collection of data in the data management tool and color-coding of the cells in the tool that can help you navigate and quickly find which cells need to be filled out.</t>
  </si>
  <si>
    <t>На этом листе вы можете найти краткое описание каждого листа, хронологию сбора данных в инструменте управления данными и цветовую кодировку ячеек в инструменте, которая поможет вам ориентироваться и быстро находить ячейки, которые необходимо заполнить.</t>
  </si>
  <si>
    <t>General timeline for data collection in the data iteration tool. Here you can find a summary of when each of the tabs in the tool needs to be filled out. A more detailed information on what exact information in each tab and related timeline can be found at the top of each spreadsheet.</t>
  </si>
  <si>
    <t>Общая хронология для сбора данных в инструменте управления данными. Здесь вы можете найти резюме того, когда каждая из вкладок в инструменте должна быть заполнена. Более подробную информацию о том, какая именно информация в каждой вкладке и время, когда необходимо собрать информацию, можно найти в верхней части каждого листа.</t>
  </si>
  <si>
    <t>Prior to the start/ in the beginning of the programme (and throughout in case of any changes)</t>
  </si>
  <si>
    <t>До начала программы / в начале программы (и на протяжении прогаммы в случае каких-либо изменений)</t>
  </si>
  <si>
    <t xml:space="preserve">General programme information </t>
  </si>
  <si>
    <t>General programme information  (Общая информация о программе)</t>
  </si>
  <si>
    <t>TWG info (TWG members)</t>
  </si>
  <si>
    <t>TWG info  (Информация о технической рабочей группе) (члены ТРГ)</t>
  </si>
  <si>
    <t>Instructors’ info</t>
  </si>
  <si>
    <t>Instructors’ info (Информация о фасилитаторах)</t>
  </si>
  <si>
    <t>Mentors’ info</t>
  </si>
  <si>
    <t>Applicants’ info</t>
  </si>
  <si>
    <t>Initial reporting form</t>
  </si>
  <si>
    <t>Throughout the programme (at different points in the programme - refer to each tab for more details)</t>
  </si>
  <si>
    <t>На протяжении всей программы (в разные моменты программы — более подробную информацию см. в каждой вкладке)</t>
  </si>
  <si>
    <t>Participants’ info</t>
  </si>
  <si>
    <t xml:space="preserve">Small projects </t>
  </si>
  <si>
    <t xml:space="preserve">Capstone projects </t>
  </si>
  <si>
    <t>(!) Review of M&amp;E data, action planning for programme improvement, follow up with and review of action plans</t>
  </si>
  <si>
    <t>(!) Обзор данных мониторинга и оценки, план действий для улучшения программы, контроль изменений в динамике, и пересмотр планов действий</t>
  </si>
  <si>
    <t>Following each module</t>
  </si>
  <si>
    <t>После каждого модуля</t>
  </si>
  <si>
    <t>Modules’ info</t>
  </si>
  <si>
    <t>Instructor module evaluation</t>
  </si>
  <si>
    <t>Following each session</t>
  </si>
  <si>
    <t>После каждой сессии</t>
  </si>
  <si>
    <t>Other instructor evaluations (Instructor session evaluation)</t>
  </si>
  <si>
    <t>Other instructor evaluat (Другие формы оценки фасилитаторами) (Форма оценки сессии фасилитаторами)</t>
  </si>
  <si>
    <t>Middle of the programme*</t>
  </si>
  <si>
    <t>Cередина программы*</t>
  </si>
  <si>
    <t>Other participant evaluations (Mentee midway mentoring evaluation)</t>
  </si>
  <si>
    <t>Other participant evaluations (Другие формы оценки участниками) (Форма промежуточной оценки наставничества участниками)</t>
  </si>
  <si>
    <t xml:space="preserve">Mentor evaluations (Mentor midway mentoring evaluation) </t>
  </si>
  <si>
    <t>Mentor evaluation (Формы оценки наставниками) (Форма промежуточной оценки наставничества наставниками)</t>
  </si>
  <si>
    <t>End of didactic component</t>
  </si>
  <si>
    <t>Конец дидактического компонента</t>
  </si>
  <si>
    <t>Other participant evaluations (Participant final evaluation form – didactic component)</t>
  </si>
  <si>
    <t>Other participant evaluations (Другие формы оценки участниками) (Форма итоговой оценки участниками – дидактический компонент)</t>
  </si>
  <si>
    <t>Other instructor evaluations (Instructor final evaluation)</t>
  </si>
  <si>
    <t>Other instructor evaluat (Другие формы оценки фасилитаторами) (Форма итоговой оценки фасилитаторами)</t>
  </si>
  <si>
    <t>End of the programme</t>
  </si>
  <si>
    <t>Конец программы</t>
  </si>
  <si>
    <t>Other participant evaluations (Participant final evaluation form – Projects and learning outcome)</t>
  </si>
  <si>
    <t>Other participant evaluations (Другие формы оценки участниками) (Форма итоговой оценки участниками – проекты и результаты обучения)</t>
  </si>
  <si>
    <t>Other participant evaluations (Mentee final mentoring evaluation)</t>
  </si>
  <si>
    <t>Other participant evaluations (Другие формы оценки участниками) (Форма итоговой оценки наставничества участниками)</t>
  </si>
  <si>
    <t>Mentor evaluations (Mentor final mentoring evaluation)</t>
  </si>
  <si>
    <t>Mentor evaluation (Формы оценки наставниками) (Форма итоговой оценки наставничества наставниками)</t>
  </si>
  <si>
    <t xml:space="preserve">Final reporting </t>
  </si>
  <si>
    <t>Six months after completion of the programme</t>
  </si>
  <si>
    <t>Шесть месяцев после завершения программы</t>
  </si>
  <si>
    <t>Other participant evaluations (Participant follow-up)</t>
  </si>
  <si>
    <t>Other participant evaluations (Другие формы оценки участниками) (Форма обратной связи с участником)</t>
  </si>
  <si>
    <t xml:space="preserve">Follow-up reporting </t>
  </si>
  <si>
    <t>“Middle”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t>
  </si>
  <si>
    <t>«Середина» определяется либо как половина от общей продолжительности программы (например, после 1 года, если программа, охватывающая все компоненты, запланирована на 2 года), либо ближе к концу дидактического компонента (при этом, работа над проектами и защита проектов последует после дидактического компонента).</t>
  </si>
  <si>
    <t>1.1.5 Number of applicants per GLLP iteration (by sector)</t>
  </si>
  <si>
    <t>1.1.5 Число кандидатов на роль участника на цикл GLLP (по секторам)</t>
  </si>
  <si>
    <t>1.1.5 Number of applicants per GLLP iteration (by gender)</t>
  </si>
  <si>
    <t>1.1.5 Число кандидатов на роль участника на цикл GLLP (по полу)</t>
  </si>
  <si>
    <t>1.1.5 Number of applicants per GLLP iteration (by business sector)</t>
  </si>
  <si>
    <t>1.1.5 Число кандидатов на роль участника на цикл GLLP (по бизнес-сектору)</t>
  </si>
  <si>
    <t>1.1.6 Number of participants across the sectors per GLLP iteration (by sector)</t>
  </si>
  <si>
    <t>1.1.6 Число участников по всем секторам на цикл GLLP (по сектору)</t>
  </si>
  <si>
    <t>1.1.6 Number of participants across the sectors per GLLP iteration (by gender)</t>
  </si>
  <si>
    <t>1.1.6 Число участников по всем секторам на цикл GLLP (по полу)</t>
  </si>
  <si>
    <t>1.1.6 Number of participants across the sectors per GLLP iteration (by business sector)</t>
  </si>
  <si>
    <t>1.1.6 Число участников по всем секторам на цикл GLLP (по бизнес-сектору)</t>
  </si>
  <si>
    <t>1.1.7 Number of technical group members across the sectors per GLLP iteration (by sector)</t>
  </si>
  <si>
    <t>1.1.7 Число членов технической группы по всем секторам на цикл GLLP (по сектору)</t>
  </si>
  <si>
    <t>1.1.7 Number of technical group members across the sectors per GLLP iteration (by gender)</t>
  </si>
  <si>
    <t>1.1.7 Число членов технической группы по всем секторам на цикл GLLP (по полу)</t>
  </si>
  <si>
    <t>1.1.7 Number of technical group members across the sectors per GLLP iteration (by business sector)</t>
  </si>
  <si>
    <t>1.1.7 Число членов технической группы по всем секторам на цикл GLLP (по бизнес-сектору)</t>
  </si>
  <si>
    <t>1.1.8 Number of instructors across the sectors per GLLP iteration (by sector)</t>
  </si>
  <si>
    <t>1.1.8 Число фасилитаторов по всем секторам на цикл GLLP (по сектору)</t>
  </si>
  <si>
    <t>1.1.8 Number of instructors across the sectors per GLLP iteration (by gender)</t>
  </si>
  <si>
    <t>1.1.8 Число фасилитаторов по всем секторам на цикл GLLP (по полу)</t>
  </si>
  <si>
    <t>1.1.8 Number of instructors across the sectors per GLLP iteration (by business sector)</t>
  </si>
  <si>
    <t>1.1.8 Число фасилитаторов по всем секторам на цикл GLLP (по бизнес-сектору)</t>
  </si>
  <si>
    <t>1.1.9 Number of mentors across the sectors per GLLP iteration (by sector)</t>
  </si>
  <si>
    <t>1.1.9 Число наставников по всем секторам на цикл GLLP (по сектору)</t>
  </si>
  <si>
    <t>1.1.9 Number of mentors across the sectors per GLLP iteration (by gender)</t>
  </si>
  <si>
    <t>1.1.9 Число наставников по всем секторам на цикл GLLP (по полу)</t>
  </si>
  <si>
    <t>1.1.9 Number of mentors across the sectors per GLLP iteration (by business sector)</t>
  </si>
  <si>
    <t>1.1.9 Число наставников по всем секторам на цикл GLLP (по бизнес-сектору)</t>
  </si>
  <si>
    <t>1.2.7 Percentage of participants reporting inclusion of HH, AH, EH considerations in each module (by sector)</t>
  </si>
  <si>
    <t>1.2.7 Процент участников, сообщающих о включении вопросов здоровья человека, здоровья животных и здоровья окружающей среды в каждый модуль (по сектору)</t>
  </si>
  <si>
    <t>1.2.9 Average attendance per participant (by mode)</t>
  </si>
  <si>
    <t>1.2.9 Средняя посещаемость на участника (по форме обучения)</t>
  </si>
  <si>
    <t>1.2.9 Average attendance per participant (by sector)</t>
  </si>
  <si>
    <t>1.2.9 Средняя посещаемость на участника (по сектору)</t>
  </si>
  <si>
    <t>1.2.9 Average attendance per participant (by module)</t>
  </si>
  <si>
    <t>1.2.9 Средняя посещаемость на участника (по модулю)</t>
  </si>
  <si>
    <t>1.3.1 Attrition rate per GLLP iteration (by sector)</t>
  </si>
  <si>
    <t>1.3.1 Процент участников ушедших из программы на цикл GLLP (по сектору)</t>
  </si>
  <si>
    <t>1.3.1 Attrition rate per GLLP iteration (by gender)</t>
  </si>
  <si>
    <t>1.3.1 Процент участников ушедших из программы на цикл GLLP (по полу)</t>
  </si>
  <si>
    <t>1.3.1 Attrition rate per GLLP iteration (by business sector)</t>
  </si>
  <si>
    <t>1.3.1 Процент участников ушедших из программы на цикл GLLP (по бизнес-сектору)</t>
  </si>
  <si>
    <t>1.3.2 Percentage of participants completing all programme requirements per GLLP iteration (by sector)</t>
  </si>
  <si>
    <t>1.3.2 Процент участников, выполнивших все требования для успешного окончания программы за цикл GLLP (по сектору)</t>
  </si>
  <si>
    <t>1.3.2 Percentage of participants completing all programme requirements per GLLP iteration (by gender)</t>
  </si>
  <si>
    <t>1.3.2 Процент участников, выполнивших все требования для успешного окончания программы за цикл GLLP (по полу)</t>
  </si>
  <si>
    <t>1.3.2 Percentage of participants completing all programme requirements per GLLP iteration (by business sector)</t>
  </si>
  <si>
    <t>1.3.2 Процент участников, выполнивших все требования для успешного окончания программы за цикл GLLP (по бизнес-сектору)</t>
  </si>
  <si>
    <t>2.1.1 Mean difference between the individual pre-test and post-test scores (average for all modules)</t>
  </si>
  <si>
    <t>2.1.1 Средняя разница между результатами индивидуальных пре- и пост-тестов (общее среднее для всех модулей)</t>
  </si>
  <si>
    <t>2.1.1 Mean difference between the individual pre-test and post-test scores (by module)</t>
  </si>
  <si>
    <t>2.1.1 Средняя разница между результатами индивидуальных пре- и пост-тестов (по модулю)</t>
  </si>
  <si>
    <t xml:space="preserve">2.1.1 Mean difference between the individual pre-test and post-test scores (pre- and post-test scores by module) </t>
  </si>
  <si>
    <t>2.1.1 Средняя разница между результатами индивидуальных пре- и пост-тестов (результаты пре- и пост- тестов по модулю)</t>
  </si>
  <si>
    <t>2.1.2 Percentage of participants reporting an increase in competencies at the end of the programme (by sector)</t>
  </si>
  <si>
    <t>2.1.2 Процент участников, сообщающих о повышении компетенций по окончании программы (по сектору)</t>
  </si>
  <si>
    <t>2.1.2 Percentage of participants reporting an increase in competencies at the end of the programme (by competency)</t>
  </si>
  <si>
    <t>2.1.2 Процент участников, сообщающих о повышении компетенций по окончании программы (по компетенции)</t>
  </si>
  <si>
    <t>2.1.4 Percentage of multisectoral capstone projects (by sector collaboration)</t>
  </si>
  <si>
    <t>2.1.4 Процент многосекторальных завершающих проектов (по сектору сотрудничества)</t>
  </si>
  <si>
    <t>2.1.5 Percentage of participants that have completed a capstone project with an oral presentation and written report (by sector)</t>
  </si>
  <si>
    <t>2.1.5 Процент участников, завершивших завершающий проект с устной презентацией и письменным отчетом (по сектору)</t>
  </si>
  <si>
    <t>2.2.1 Percentage of participants who have reported evidence of career advancement following participation in the programme (by sector)</t>
  </si>
  <si>
    <t>2.2.1 Процент участников, которые сообщили о карьерном росте после участия в программе (по сектору)</t>
  </si>
  <si>
    <t>2.2.1 Percentage of participants who have reported evidence of career advancement following participation in the programme (by gender)</t>
  </si>
  <si>
    <t>2.2.1 Процент участников, которые сообщили о карьерном росте после участия в программе (по полу)</t>
  </si>
  <si>
    <t>2.2.1 Percentage of participants who have reported evidence of career advancement following participation in the programme (by business sector)</t>
  </si>
  <si>
    <t>2.2.1 Процент участников, которые сообщили о карьерном росте после участия в программе (по бизнес-сектору)</t>
  </si>
  <si>
    <t>2.3.1 Percentage of participants reporting an increase in interaction with other sectors after the programme (by sector)</t>
  </si>
  <si>
    <t>2.3.1 Процент участников, сообщающих об усилении взаимодействия с другими секторами после программы (по сектору)</t>
  </si>
  <si>
    <t>2.3.2 Percentage of participants reporting having integrated new competencies acquired during the programme into their everyday work (by sector)</t>
  </si>
  <si>
    <t>2.3.2 Процент участников, сообщающих о внедрении новых компетенций, приобретенных в ходе программы, в свою повседневную работу (по сектору)</t>
  </si>
  <si>
    <t>2.3.2 Percentage of participants reporting having integrated new competencies acquired during the programme into their everyday work (by competency)</t>
  </si>
  <si>
    <t>2.3.2 Процент участников, сообщающих о внедрении новых компетенций, приобретенных в ходе программы, в свою повседневную работу (по компетенции)</t>
  </si>
  <si>
    <t>2.4.2 Percentage of graduates reporting contribution to national laboratory system after programme entry (by sector)</t>
  </si>
  <si>
    <t>2.4.2 Процент выпускников, сообщающих о вкладе в развитие национальной лабораторной системы после поступления на программу (по сектору)</t>
  </si>
  <si>
    <t>2.4.2 Percentage of graduates reporting contribution to national laboratory system after programme entry (by gender)</t>
  </si>
  <si>
    <t>2.4.2 Процент выпускников, сообщающих о вкладе в развитие национальной лабораторной системы после поступления на программу (по полу)</t>
  </si>
  <si>
    <t>2.4.2 Percentage of graduates reporting contribution to national laboratory system after programme entry (by business sector)</t>
  </si>
  <si>
    <t>2.4.2 Процент выпускников, сообщающих о вкладе в развитие национальной лабораторной системы после поступления на программу (по бизнес-сектору)</t>
  </si>
  <si>
    <t>3.1.1 Satisfaction of participants by module (for all modules by mode)</t>
  </si>
  <si>
    <t>3.1.1 Удовлетворенность участников по модулям (за все модули по форме обучения)</t>
  </si>
  <si>
    <t>3.1.1 Satisfaction of participants by module (for all modules by sector)</t>
  </si>
  <si>
    <t>3.1.1 Удовлетворенность участников по модулям (за все модули по сектору)</t>
  </si>
  <si>
    <t>3.1.1 Satisfaction of participants by module (by module)</t>
  </si>
  <si>
    <t>3.1.1 Удовлетворенность участников по модулям (по модулю)</t>
  </si>
  <si>
    <t>3.1.2 Satisfaction of participants with instructors (by mode)</t>
  </si>
  <si>
    <t>3.1.2 Удовлетворенность участников фасилитаторами (по форме обучения)</t>
  </si>
  <si>
    <t>3.1.2 Satisfaction of participants with instructors (by sector)</t>
  </si>
  <si>
    <t>3.1.2 Удовлетворенность участников фасилитаторами (по форме сектору)</t>
  </si>
  <si>
    <t>3.1.2 Satisfaction of participants with instructors (by module)</t>
  </si>
  <si>
    <t>3.1.2 Удовлетворенность участников фасилитаторами (по модулю)</t>
  </si>
  <si>
    <t>3.1.3 Satisfaction of participants with the implementation of the programme (by aspect of the programme)</t>
  </si>
  <si>
    <t>3.1.3 Удовлетворенность участников реализацией программы (по аспектам программы)</t>
  </si>
  <si>
    <t>3.1.3 Satisfaction of participants with the implementation of the programme (by mode)</t>
  </si>
  <si>
    <t>3.1.3 Удовлетворенность участников реализацией программы (по форме обучения)</t>
  </si>
  <si>
    <t>3.1.3 Satisfaction of participants with the implementation of the programme (by sector)</t>
  </si>
  <si>
    <t>3.1.3 Удовлетворенность участников реализацией программы (по сектору)</t>
  </si>
  <si>
    <t>3.1.3 Satisfaction of participants with the implementation of the programme (by session)</t>
  </si>
  <si>
    <t>3.1.3 Удовлетворенность участников реализацией программы (по сессии)</t>
  </si>
  <si>
    <t>3.1.4 Satisfaction of participants with the didactic component (by sector)</t>
  </si>
  <si>
    <t>3.1.4 Удовлетворенность участников дидактическим компонентом программы (по сектору)</t>
  </si>
  <si>
    <t>3.1.5 Satisfaction of participants with projects (by project type)</t>
  </si>
  <si>
    <t>3.1.5 Удовлетворенность участников компонентом проектов (по типу проекта)</t>
  </si>
  <si>
    <t>3.1.5 Satisfaction of participants with small projects (by sector)</t>
  </si>
  <si>
    <t>3.1.5 Удовлетворенность участников небольшими проектами (по сектору)</t>
  </si>
  <si>
    <t>3.1.6 Satisfaction of participants with mentoring (by mentee sector) - Mentee final mentoring evaluation</t>
  </si>
  <si>
    <t>3.1.6 Удовлетворенность участников наставничеством (по сектору участника) - Итоговая оценка наставничества участниками</t>
  </si>
  <si>
    <t>3.1.6 Satisfaction of participants with mentoring (by mentorship component) - Mentee final mentoring evaluation</t>
  </si>
  <si>
    <t>3.1.6 Удовлетворенность участников наставничеством (по компоненту наставничества) - Итоговая оценка наставничества участниками</t>
  </si>
  <si>
    <t>3.1.7 Satisfaction of instructors with the Learning Package (module's materials) (by sector)</t>
  </si>
  <si>
    <t>3.1.7 Удовлетворенность фасилитаторов учебным пакетом (материалами модуля) (по сектору)</t>
  </si>
  <si>
    <t>3.1.7 Satisfaction of instructors with the Learning Package (module's materials) (by module)</t>
  </si>
  <si>
    <t>3.1.7 Удовлетворенность фасилитаторов учебным пакетом (материалами модуля) (по модулю)</t>
  </si>
  <si>
    <t>3.1.8 Satisfaction of instructors with the implementation of the programme (by aspect of the programme)</t>
  </si>
  <si>
    <t>3.1.8 Удовлетворенность фасилитаторов реализацией программы (по аспекту программы)</t>
  </si>
  <si>
    <t>3.1.8 Satisfaction of instructors with the implementation of the programme (by mode)</t>
  </si>
  <si>
    <t>3.1.8 Удовлетворенность фасилитаторов реализацией программы (по форме обучения)</t>
  </si>
  <si>
    <t>3.1.8 Satisfaction of instructors with the implementation of the programme (by sector)</t>
  </si>
  <si>
    <t>3.1.8 Удовлетворенность фасилитаторов реализацией программы (по сектору)</t>
  </si>
  <si>
    <t>3.1.8 Satisfaction of instructors with the implementation of the programme (by session)</t>
  </si>
  <si>
    <t>3.1.8 Удовлетворенность фасилитаторов реализацией программы (по сессии)</t>
  </si>
  <si>
    <t>3.1.9 Satisfaction of mentors with the Learning Package (mentoring component) (by sector)</t>
  </si>
  <si>
    <t>3.1.9 Удовлетворенность наставников учебным пакетом (компонент наставничества) (по сектору)</t>
  </si>
  <si>
    <t>3.1.10 Satisfaction of mentors with the implementation of the programme (by aspect of the programme)</t>
  </si>
  <si>
    <t>3.1.10 Удовлетворенность наставников реализацией программы (по аспекту программы)</t>
  </si>
  <si>
    <t>3.1.10 Satisfaction of mentors with the implementation of the programme (by sector)</t>
  </si>
  <si>
    <t>3.1.10 Удовлетворенность наставников реализацией программы (по сектору)</t>
  </si>
  <si>
    <t>In the process</t>
  </si>
  <si>
    <t>В процессе</t>
  </si>
  <si>
    <t>Additional modules</t>
  </si>
  <si>
    <t>Дополнительные модули</t>
  </si>
  <si>
    <t>Module 44</t>
  </si>
  <si>
    <t>Модуль 44</t>
  </si>
  <si>
    <t>Module 45</t>
  </si>
  <si>
    <t>Модуль 45</t>
  </si>
  <si>
    <t>Module 46</t>
  </si>
  <si>
    <t>Модуль 46</t>
  </si>
  <si>
    <t>Module 47</t>
  </si>
  <si>
    <t>Модуль 47</t>
  </si>
  <si>
    <t>Module 48</t>
  </si>
  <si>
    <t>Модуль 48</t>
  </si>
  <si>
    <t>Additional 1 - If you had any additional modules, you can enter the name of the module here</t>
  </si>
  <si>
    <t>Дополнительный 1 - Если у вас есть дополнительные модули, вы можете ввести название модуля здесь.</t>
  </si>
  <si>
    <t>Percentage of national instructors completing a GLLP Training of Trainers for instructors to specifically deliver GLLP content (in-person, virtual or eLearning)</t>
  </si>
  <si>
    <t>Процент национальных фасилитаторов, прошедших обучение фасилитаторов специально для преподавания материалов GLLP (Training of Trainers, ToT) (очно, в виртуальном формате или в формате электронного обучения).</t>
  </si>
  <si>
    <t>Percentage of national mentors completing a GLLP Training of Mentors on how to mentor within the framework of GLLP? (in-person, virtual or eLearning)</t>
  </si>
  <si>
    <t>Процент национальных наставников, прошедших обучение наставников, посвящённом вопросам осуществления наставничества в рамках GLLP (Training of Mentors, ToM) (очно, в виртуальном формате или в формате электронного обучения).</t>
  </si>
  <si>
    <t>To assess whether orientation of instructors on the didactic and projects components of the programme has been conducted</t>
  </si>
  <si>
    <t>Оценить, была ли проведена ориентационная подготовка фасилитаторов по дидактическому компоненту и компоненту проектов программы</t>
  </si>
  <si>
    <t>To assess whether orientation of mentors on the mentorship and projects components of the programme has been conducted</t>
  </si>
  <si>
    <t>Оценить, была ли проведена ориентационная подготовка наставников по компоненту наставничества и компоненту проектов программы</t>
  </si>
  <si>
    <t>"Instructors' info" tab, cells H6 to H25 and N6 to N25.
Prefills the response in the Initial reporting form (Section D, questions 2-3).</t>
  </si>
  <si>
    <t>Лист "Instructors' info" (Информация о фасилитаторах), ячейки H6 до H25 и N6 до N25.
Предзаполняет ответ в форме первоначальной отчетности (Секция D, вопросы 2-3).</t>
  </si>
  <si>
    <t>"Mentors' info" tab, cells G6 to G25 and O6 to O25.
Prefills the response in the Initial reporting form (Section E, questions 2-3).</t>
  </si>
  <si>
    <t>Лист "Mentors' info" (Информация о наставниках), ячейки G6 до G25 и O6 до O25.
Предзаполняет ответ в форме первоначальной отчетности (Секция E, вопросы 2-3).</t>
  </si>
  <si>
    <t>1.2.5. Percentage of national instructors completing a GLLP Training of Trainers for instructors to specifically deliver GLLP content (in-person, virtual or eLearning)</t>
  </si>
  <si>
    <t>1.2.5. Процент национальных фасилитаторов, прошедших обучение фасилитаторов специально для преподавания материалов GLLP (Training of Trainers, ToT) (очно, в виртуальном формате или в формате электронного обучения).</t>
  </si>
  <si>
    <t>1.2.6. Percentage of national mentors completing a GLLP Training of Mentors on how to mentor within the framework of GLLP? (in-person, virtual or eLearning)</t>
  </si>
  <si>
    <t>1.2.6. Процент национальных наставников, прошедших обучение наставников, посвящённом вопросам осуществления наставничества в рамках GLLP (Training of Mentors, ToM) (очно, в виртуальном формате или в формате электронного обучения).</t>
  </si>
  <si>
    <t>Number of national instructors trained specifically to deliver the GLLP content</t>
  </si>
  <si>
    <t>Количество национальных фасилитаторов, прошедших обучение фасилитаторов специально для преподавания материалов GLLP</t>
  </si>
  <si>
    <t>Number of national instructors NOT trained specifically to deliver the GLLP content</t>
  </si>
  <si>
    <t>Количество национальных фасилитаторов, НЕ прошедших обучение фасилитаторов специально для преподавания материалов GLLP</t>
  </si>
  <si>
    <t>Number of national mentors trained on how to mentor within the framework of GLLP</t>
  </si>
  <si>
    <t>Количество национальных наставников, прошедших обучение наставников, посвящённом вопросам осуществления наставничества в рамках GLLP</t>
  </si>
  <si>
    <t>Number of national mentors NOT trained on how to mentor within the framework of GLLP</t>
  </si>
  <si>
    <t>Количество национальных наставников, НЕ прошедших обучение наставников, посвящённом вопросам осуществления наставничества в рамках GLLP</t>
  </si>
  <si>
    <t>Overall percentage</t>
  </si>
  <si>
    <t>Общий процент</t>
  </si>
  <si>
    <t>Small projects - By sector</t>
  </si>
  <si>
    <t>Небольшие проекты - По сектору</t>
  </si>
  <si>
    <t>Capstone projects - By sector</t>
  </si>
  <si>
    <t>Завершающие проекты - По сектору</t>
  </si>
  <si>
    <t>Mentee midway mentoring evaluation - By mentee sector</t>
  </si>
  <si>
    <t>Промежуточная оценка наставничества участниками - По сектору участников</t>
  </si>
  <si>
    <t>Mentee midway mentoring evaluation - By mentorship component</t>
  </si>
  <si>
    <t>Промежуточная оценка наставничества участниками - По компоненту наставничества</t>
  </si>
  <si>
    <t>Mentee final mentoring evaluation - By mentee sector</t>
  </si>
  <si>
    <t>Итоговая оценка наставничества участниками - По сектору участников</t>
  </si>
  <si>
    <t>Mentee final mentoring evaluation - By mentorship component</t>
  </si>
  <si>
    <t>Итоговая оценка наставничества участниками - По компоненту наставничества</t>
  </si>
  <si>
    <t>Satisfaction of participants with mentoring (Support with professional development; Small projects)</t>
  </si>
  <si>
    <t>Удовлетворенность участников наставничеством (Поддержка в профессиональном развитии, Небольшие проекты)</t>
  </si>
  <si>
    <t>Satisfaction of participants with mentoring (Support with professional development; Small projects; Capstone projects)</t>
  </si>
  <si>
    <t>Удовлетворенность участников наставничеством (Поддержка в профессиональном развитии, Небольшие проекты, Завершающие проекты)</t>
  </si>
  <si>
    <t>2.2.1. Percentage of participants who have reported evidence of career advancement following participation in the programme</t>
  </si>
  <si>
    <t>2.2.1. Процент участников, которые сообщили о карьерном росте после участия в программе</t>
  </si>
  <si>
    <t>2.1.2. Percentage of participants reporting an increase in competencies at the end of the programme</t>
  </si>
  <si>
    <t>2.1.2. Процент участников, сообщающих о повышении компетенций по окончании программы</t>
  </si>
  <si>
    <t>2.3.1. Percentage of participants reporting an increase in interaction with other sectors after the programme</t>
  </si>
  <si>
    <t>2.3.1. Процент участников, сообщающих об усилении взаимодействия с другими секторами после программы</t>
  </si>
  <si>
    <t xml:space="preserve">2.3.2. Percentage of participants reporting having integrated new competencies acquired during the programme into their everyday work  </t>
  </si>
  <si>
    <t>2.3.2. Процент участников, сообщающих о внедрении новых компетенций, приобретенных в ходе программы, в свою повседневную работу</t>
  </si>
  <si>
    <t>2.4.2. Percentage of graduates reporting contribution to national laboratory system after programme entry</t>
  </si>
  <si>
    <t>2.4.2. Процент выпускников, сообщающих о вкладе в развитие национальной лабораторной системы после поступления на программу</t>
  </si>
  <si>
    <t>3.1.1. Satisfaction of participants by module</t>
  </si>
  <si>
    <t>3.1.1. Удовлетворенность участников по модулям</t>
  </si>
  <si>
    <t>3.1.5. Satisfaction of participants with projects</t>
  </si>
  <si>
    <t>3.1.5. Удовлетворенность участников компонентом проектов</t>
  </si>
  <si>
    <t>3.1.6. Satisfaction of participants with mentoring</t>
  </si>
  <si>
    <t>3.1.6. Удовлетворенность участников наставничеством</t>
  </si>
  <si>
    <t>Section H. Mentoring</t>
  </si>
  <si>
    <t>Секция H. Наставничество</t>
  </si>
  <si>
    <t>3.1.7. Satisfaction of instructors with the Learning Package (module's materials)</t>
  </si>
  <si>
    <t>3.1.7. Удовлетворенность фасилитаторов учебным пакетом (материалами модуля)</t>
  </si>
  <si>
    <t>3.1.9. Satisfaction of mentors with the Learning Package (mentoring component)</t>
  </si>
  <si>
    <t>3.1.9. Удовлетворенность наставников учебным пакетом (компонент наставничества)</t>
  </si>
  <si>
    <t>Total average by mode for all modules (out of covered)</t>
  </si>
  <si>
    <t>Общее среднее по форме обучения для всех модулей (из тех, что были пройдены)</t>
  </si>
  <si>
    <t>Total average by sector for all modules (out of covered)</t>
  </si>
  <si>
    <t>Общее среднее по сектору для всех модулей (из тех, что были пройдены)</t>
  </si>
  <si>
    <t>Total average by module for all modules (out of covered)</t>
  </si>
  <si>
    <t>Общее среднее по модулю для всех модулей (из тех, что были пройдены)</t>
  </si>
  <si>
    <t>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Participant module evaluation has been filled out for each of the covered modules in the Participant module evaluation tab - Section A, questions 1-9.</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</si>
  <si>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"Didactic sessions" (Дидактические сессии) и удостоверьтесь, что название модуля выбрано для каждого охваченного модуля в верхней части таблицы. Вам также необходимо убедиться, Оценка модулей участниками была заполнена для каждого из охваченных модулей на листе "Participant module evaluation" (Форма оценки модуля участниками) - Секция A, вопросы 1-9.</t>
  </si>
  <si>
    <t>Automated response. Needs to be double checked for correctness. 
NOTE: If the information does not appear or seems incorrect, please, go to the "Other participant evaluations" tab and check that the Mentee midway mentoring evaluation form has been filled out - Section A, questions 1-5; Section B, questions 1-2</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</si>
  <si>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промежуточной оценки наставничества участниками была заполнена - Секция A, вопросы 1-5; Секция B, вопросы 1-2.</t>
  </si>
  <si>
    <t>Automated response. Needs to be double checked for correctness. 
NOTE: If the information does not appear or seems incorrect, please, go to the "Other participant evaluations" tab and check that the Mentee final mentoring evaluation form has been filled out - Section A, questions 1-5; Section B, questions 1-2; Section C, questions 1-5.</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</si>
  <si>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итоговой оценки наставничества участниками была заполнена - Секция A, вопросы 1-5; Секция B, вопросы 1-2; Секция C, вопросы 1-5.</t>
  </si>
  <si>
    <t>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Instructor module evaluation has been filled out for each of the covered modules in the Instructor module evaluati tab - Section A, questions 1-9.</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</si>
  <si>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"Didactic sessions" (Дидактические сессии) и удостоверьтесь, что название модуля выбрано для каждого охваченного модуля в верхней части таблицы. Вам также необходимо убедиться, Оценка модулей фасилитаторами была заполнена для каждого из охваченных модулей на листе "Instructor module evaluati" (Форма оценки модуля фасилитаторами) - Секция A, вопросы 1-9.</t>
  </si>
  <si>
    <t>Automated response. Needs to be double checked for correctness. 
NOTE: If the information does not appear or seems incorrect, please, go to the "Mentor evaluation" tab and check that the Mentor midway mentoring evaluation form has been filled out - Section E, questions 1-7.</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</si>
  <si>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"Mentor evaluation" (Формы оценки наставниками) и удостоверьтесь, что Форма промежуточной оценки наставничества наставниками была заполнена - Секция E, вопросы 1-7.</t>
  </si>
  <si>
    <t>By competency</t>
  </si>
  <si>
    <t>По компетенциям</t>
  </si>
  <si>
    <t>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D, questions 6-14.</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</si>
  <si>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итоговой оценки участниками – проекты и результаты обучения была заполнена - Секция D, вопросы 6-14.</t>
  </si>
  <si>
    <t>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B, questions 1-3; Section C, questions 1-4.</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</si>
  <si>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итоговой оценки участниками – проекты и результаты обучения была Секция B, вопросы 1-3; Секция C, вопросы 1-4.</t>
  </si>
  <si>
    <t>By gender</t>
  </si>
  <si>
    <t>По полу</t>
  </si>
  <si>
    <t>By business sector</t>
  </si>
  <si>
    <t>По бизнес-секторам</t>
  </si>
  <si>
    <t>Automated response. Needs to be double checked for correctness. 
NOTE: If the information does not appear or seems incorrect, please, go to the "Other participant evaluations" tab and check that the Participant six-month follow-up form has been filled out - Section A, Question 3.1.</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</si>
  <si>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обратной связи с участником была заполнена - Секция A, вопрос 3.1.</t>
  </si>
  <si>
    <t>Automated response. Needs to be double checked for correctness. 
NOTE: If the information does not appear or seems incorrect, please, go to the "Other participant evaluations" tab and check that the Participant six-month follow-up form has been filled out - Section A, Question 2.</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</si>
  <si>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обратной связи с участником была заполнена - Секция A, вопрос 2.</t>
  </si>
  <si>
    <t>Automated response. Needs to be double checked for correctness. 
NOTE: If the information does not appear or seems incorrect, please, go to the "Other participant evaluations" tab and check that the Participant six-month follow-up form has been filled out - Section A, Questions 1 and 1.1.</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</si>
  <si>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обратной связи с участником была заполнена - Секция A, вопросы 1 и 1.1.</t>
  </si>
  <si>
    <t>Automated response. Needs to be double checked for correctness. 
NOTE: If the information does not appear or seems incorrect, please, go to the "Other participant evaluations" tab and check that the Participant six-month follow-up form has been filled out - Section A, Question 5.</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</si>
  <si>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"Other participant evaluations" (Другие формы оценки участниками) и удостоверьтесь, что Форма обратной связи с участником была заполнена - Секция A, вопрос 5.</t>
  </si>
  <si>
    <t>Additional 2 - If you had any additional modules, you can enter the name of the module here</t>
  </si>
  <si>
    <t>Дополнительный 2 - Если у вас есть дополнительные модули, вы можете ввести название модуля здесь.</t>
  </si>
  <si>
    <t>Additional 3 - If you had any additional modules, you can enter the name of the module here</t>
  </si>
  <si>
    <t>Дополнительный 3 - Если у вас есть дополнительные модули, вы можете ввести название модуля здесь.</t>
  </si>
  <si>
    <t>Additional 4 - If you had any additional modules, you can enter the name of the module here</t>
  </si>
  <si>
    <t>Дополнительный 4 - Если у вас есть дополнительные модули, вы можете ввести название модуля здесь.</t>
  </si>
  <si>
    <t>Additional 5 - If you had any additional modules, you can enter the name of the module here</t>
  </si>
  <si>
    <t>Дополнительный 5 - Если у вас есть дополнительные модули, вы можете ввести название модуля здесь.</t>
  </si>
  <si>
    <t>1.2.5. Percentage of national instructors completing a GLLP Training of Trainers for instructors to specifically deliver GLLP content (in-person, virtual or eLearning) (by sector)</t>
  </si>
  <si>
    <t>1.2.5. Процент национальных фасилитаторов, прошедших обучение фасилитаторов специально для преподавания материалов GLLP (Training of Trainers, ToT) (очно, в виртуальном формате или в формате электронного обучения) (по сектору)</t>
  </si>
  <si>
    <t>1.2.5. Percentage of national instructors completing a GLLP Training of Trainers for instructors to specifically deliver GLLP content (in-person, virtual or eLearning) (by gender)</t>
  </si>
  <si>
    <t>1.2.5. Процент национальных фасилитаторов, прошедших обучение фасилитаторов специально для преподавания материалов GLLP (Training of Trainers, ToT) (очно, в виртуальном формате или в формате электронного обучения) (по полу)</t>
  </si>
  <si>
    <t>1.2.5. Percentage of national instructors completing a GLLP Training of Trainers for instructors to specifically deliver GLLP content (in-person, virtual or eLearning) (by business sector)</t>
  </si>
  <si>
    <t>1.2.5. Процент национальных фасилитаторов, прошедших обучение фасилитаторов специально для преподавания материалов GLLP (Training of Trainers, ToT) (очно, в виртуальном формате или в формате электронного обучения)  (по бизнес-сектору)</t>
  </si>
  <si>
    <t>1.2.6. Percentage of national mentors completing a GLLP Training of Mentors on how to mentor within the framework of GLLP? (in-person, virtual or eLearning) (by sector)</t>
  </si>
  <si>
    <t>1.2.6. Процент национальных наставников, прошедших обучение наставников, посвящённом вопросам осуществления наставничества в рамках GLLP (Training of Mentors, ToM) (очно, в виртуальном формате или в формате электронного обучения) (по сектору)</t>
  </si>
  <si>
    <t>1.2.6. Percentage of national mentors completing a GLLP Training of Mentors on how to mentor within the framework of GLLP? (in-person, virtual or eLearning) (by gender)</t>
  </si>
  <si>
    <t>1.2.6. Процент национальных наставников, прошедших обучение наставников, посвящённом вопросам осуществления наставничества в рамках GLLP (Training of Mentors, ToM) (очно, в виртуальном формате или в формате электронного обучения) (по полу)</t>
  </si>
  <si>
    <t>1.2.6. Percentage of national mentors completing a GLLP Training of Mentors on how to mentor within the framework of GLLP? (in-person, virtual or eLearning) (by business sector)</t>
  </si>
  <si>
    <t>1.2.6. Процент национальных наставников, прошедших обучение наставников, посвящённом вопросам осуществления наставничества в рамках GLLP (Training of Mentors, ToM) (очно, в виртуальном формате или в формате электронного обучения) (по бизнес-сектору)</t>
  </si>
  <si>
    <t>It is recommended that a National Entity hosting GLLP is officially designated / recognized by the government/ national authorities</t>
  </si>
  <si>
    <t>Рекомендуется, чтобы национальная организация, принимающая GLLP, была официально назначена/признана правительством/национальными органами власти</t>
  </si>
  <si>
    <t>It is recommended that the participants, instructors, and mentors are selected based on documented criteria and transparent processes.</t>
  </si>
  <si>
    <t>Рекомендуется, чтобы участники, фасилитаторы и наставники отбирались на основе задокументированных критериев и прозрачных процессов.</t>
  </si>
  <si>
    <t>It is recommended that the programmes have set criteria for graduation</t>
  </si>
  <si>
    <t>Рекомендуется, чтобы программы установили критерии для успешного окончания программы</t>
  </si>
  <si>
    <t>It is recommended that a sustainability plan for consistent, long-term programme implementation that at least includes a programme budget and potential funding sources, infrastructure, and staffing is available. 
This can be filled out towards the end of the programme before completing final reporting form.</t>
  </si>
  <si>
    <t>Рекомендуется разработать план устойчивого развития для последовательной и долгосрочной реализации программы, который как минимум включает бюджет программы и потенциальные источники финансирования, инфраструктуру и персонал.
Этот пункт можно заполнить ближе к концу программы, перед заполнением формы отчетности по окончанию программы,</t>
  </si>
  <si>
    <t>Minutes of meeting for the TWG meeting available? Select for each meeting below. Also mark attendance for the meeting for each member further down.</t>
  </si>
  <si>
    <t>Доступны ли протоколы совещаний для каждого совещания ТРГ? Выберите соответствующий пункт для каждого совещания ниже. Также отметьте посещаемость каждого участника ТРГ на каждом совещании ниже.</t>
  </si>
  <si>
    <t>Yes, minutes available</t>
  </si>
  <si>
    <t>Да, протокол имеется</t>
  </si>
  <si>
    <t>No, minutes are not available</t>
  </si>
  <si>
    <t>Нет, протокола нет</t>
  </si>
  <si>
    <t>Yes, attended</t>
  </si>
  <si>
    <t>Да, присутствовал(-а)</t>
  </si>
  <si>
    <t>No, absent</t>
  </si>
  <si>
    <t>Нет, отсутствовал(-а)</t>
  </si>
  <si>
    <t>It is recommended to have an implementation plan approved by the national entity to ensure infrastructure and logistics throughout the programme. It can be as a stand-alone document or part of ToR for GLLP implementation.</t>
  </si>
  <si>
    <t>Рекомендуется иметь утвержденный национальным органом план реализации программы для обеспечения инфраструктуры и логистики на протяжении всей программы. Он может быть представлен как самостоятельный документ или как часть технического задания для реализации GLLP.</t>
  </si>
  <si>
    <t>Имеется ли документальное подтверждение об ориентации/информировании участников по программе и об ожиданиях программы (введение в программу)</t>
  </si>
  <si>
    <t>1.2.7 Percentage of participants reporting inclusion of HH, AH, EH considerations in each module (by module)</t>
  </si>
  <si>
    <t>1.2.7 Процент участников, сообщающих о включении вопросов здоровья человека, здоровья животных и здоровья окружающей среды в каждый модуль (по модулю)</t>
  </si>
  <si>
    <t>Community of practice is a group of individuals who share a common profession, interest or passion and who learn from each other and improve themselves through interaction with their community.  It is recommended to establish a national community of practice (chats, forums, conferences, etc.).</t>
  </si>
  <si>
    <t>Сообщество практиков - это группа людей, разделяющих общую профессию, интересы или увлечения, которые учатся друг у друга и совершенствуются благодаря взаимодействию со своим сообществом. Рекомендуется создать национальное профессиональное сообщество практиков (чаты, форумы, конференции и т.д.).</t>
  </si>
  <si>
    <t>90% (overall)</t>
  </si>
  <si>
    <t>90% (в общем)</t>
  </si>
  <si>
    <t>Total number of capstone projects (individual or group - for group ones keep the name of the capstone project in column D above the same for all participants completing the project)</t>
  </si>
  <si>
    <t>Общее количество завершающих проектов (индивидуальных или групповых — для групповых проектов название завершающего проекта в столбце D должно быть одинаковым для всех участников, выполняющих проект).</t>
  </si>
  <si>
    <t>Automated response. Needs to be double checked for correctness. 
NOTE: If the information does not appear or does not match or seems incorrect, please, go the "Capstone projects" tab and check that all capstone projects titles have been entered. For group projects, keep the name of the capstone project the same for all participants completing the project. This way, a project with the exact same name will be counted once.</t>
  </si>
  <si>
    <t>Автоматически заполняемый ответ. Необходимо перепроверить правильность сгенерированных данных.
ПРИМЕЧАНИЕ: Если информация не отображается или кажется неверной, перейдите на лист "Capstone projects" (Завершающие проекты) и удостоверьтесь, что для каждого завершающего проекта название  было заполнено. Для групповых проектов название завершающего проекта должно быть одинаковым для всех участников, выполняющих проект. Таким образом, проект с точно таким же названием будет учтен только один раз.</t>
  </si>
  <si>
    <t>Inputs into the graphs: "Instructors' info" tab, cells H6 to H25 and N6 to N25.</t>
  </si>
  <si>
    <t>Входные данные для графиков: лист  "Instructors' info" (Информация о фасилитаторах), ячейки H6 до H25 и N6 до N25.</t>
  </si>
  <si>
    <t>Final and ready to be used: After all instructors’ names have been entered as well as the options in the "Type of expert" (column H) and "ToT" (column N) in the "Instructors’ info" tab have been selected</t>
  </si>
  <si>
    <t>Окончательный вариант готовый к использованию: После того, как были заполнены ФИО всех фасилитаторов, а также выбрана опция в "Тип эксперта" (колонка H) и "Тренинг тренеров" (колонка N) на листе "Instructors’ info" (Информация о фасилитаторах)</t>
  </si>
  <si>
    <t>Inputs into the graphs: "Mentors' info" tab, cells G6 to G25 and O6 to O25.</t>
  </si>
  <si>
    <t>Входные данные для графиков: лист "Mentors' info" (Информация о наставниках), ячейки G6 до G25 и O6 до O25.</t>
  </si>
  <si>
    <t>Final and ready to be used: After all mentors’ names have been entered as well as the options in the "Type of expert" (column G) and "ToM" (column O) in the "Mentors’ info" tab</t>
  </si>
  <si>
    <t>Окончательный вариант готовый к использованию: После того, как были заполнены ФИО всех наставников, а также выбрана опция в "Тип эксперта" (колонка G) и "Тренинг наставников" (колонка O) на листе  "Mentors’ info" (Информация о наставниках)</t>
  </si>
  <si>
    <t>3.1.5 Satisfaction of participants with capstone projects (by sector)</t>
  </si>
  <si>
    <t>3.1.5 Удовлетворенность участников завершающими проектами (по сектору)</t>
  </si>
  <si>
    <t>3.1.6 Satisfaction of participants with mentoring (by mentee sector) - Mentee midway mentoring evaluation</t>
  </si>
  <si>
    <t>3.1.6 Удовлетворенность участников наставничеством (по сектору участника) - Промежуточная оценка наставничества участниками</t>
  </si>
  <si>
    <t>3.1.6 Satisfaction of participants with mentoring (by mentorship component) - Mentee midway mentoring evaluation</t>
  </si>
  <si>
    <t>3.1.6 Удовлетворенность участников наставничеством (по компоненту наставничества) - Промежуточная оценка наставничества участниками</t>
  </si>
  <si>
    <t>Automated response. Needs to be double checked for correctness. 
NOTE: If information in these fields does not appear or seem incorrect, please, go the "general info" tab and include/update information. 
If no, skip questions B2-3.</t>
  </si>
  <si>
    <t>Автоматически заполняемый ответ. 
ПРИМЕЧАНИЕ: Если информация не отображается или кажется неверной, перейдите на лист "General progr info" (Общая информация о программе) и введите/обновите информацию.
 Если вы выбрали "Нет", пропустите вопросы B2-3.</t>
  </si>
  <si>
    <t>Drop-down - to be selected by the reporter. If no, skip questions B2-3</t>
  </si>
  <si>
    <t>Вам необходимо выбрать ответ из раскрывающегося списка. Если вы выбрали "Нет", пропустите вопросы B2-3</t>
  </si>
  <si>
    <t>Number of participants in the current iteration of the programme</t>
  </si>
  <si>
    <t>Число участников в текущем цикле программы</t>
  </si>
  <si>
    <r>
      <t xml:space="preserve">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t>
    </r>
    <r>
      <rPr>
        <sz val="11"/>
        <color theme="1"/>
        <rFont val="Calibri"/>
        <family val="2"/>
        <scheme val="minor"/>
      </rPr>
      <t>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t>
    </r>
  </si>
  <si>
    <t>Как поделиться формами отчетности
1. В текущей вкладке (листе) щелкните правой кнопкой мыши по вкладке и выберите «Переместить или скопировать».
2. В появившемся окне в поле «В книгу» выберите «(новая книга)».
3. Установите флажок «Создать копию», затем нажмите ОК.
4. Форма отчетности откроется в новом файле Excel. Сохраните файл, используя следующую структуру названия:
Название формы отчетности – название страны (например, Форма первоначальной отчетности – Страна X).
5. Отправьте файл Партнерам GLLP по адресу gllp@who.int.
Примечание: Все данные, включенные в формы отчетности, являются обезличенными и агрегированными. В качестве альтернативы использованию данной вкладки в инструменте управления данными программы могут заполнить отдельную версию формы отчетности в формате Word, доступную в наборе инструментов по реализации. В этом случае все ответы должны вводиться вручную, что может повышать риск ошибок при вводе данных.</t>
  </si>
  <si>
    <t>Total number of unique small projects (individual or group - for group ones keep the name of the small project in the table above the same for all participants completing the project)</t>
  </si>
  <si>
    <t>Общее число уникальных небольших проектов (индивидуальных или групповых — для групповых проектов название небольшого проекта в таблице выше должно быть одинаковым для всех участников, выполняющих проект)</t>
  </si>
  <si>
    <t>Number of unique small projects per competency (unique names)</t>
  </si>
  <si>
    <t>Число уникальных небольших проектов на компетенцию (уникальные/неповторяющиеся названия)</t>
  </si>
  <si>
    <t>Participants</t>
  </si>
  <si>
    <t>Small project X</t>
  </si>
  <si>
    <t>Public vs. private vs. PPP</t>
  </si>
  <si>
    <t>Module 1 (title)</t>
  </si>
  <si>
    <t>Module X - for all 43 modules (titles)</t>
  </si>
  <si>
    <t>Mentor name</t>
  </si>
  <si>
    <t># of small projects completed</t>
  </si>
  <si>
    <t>Small project name</t>
  </si>
  <si>
    <t>Competency (-ies) covered in small project 1</t>
  </si>
  <si>
    <t>Small project 1 score in % or Pass/Fail?</t>
  </si>
  <si>
    <t>Small project name - can create as many as needed</t>
  </si>
  <si>
    <t>Competency(-ies) covered in small project x</t>
  </si>
  <si>
    <t>Small project X score in % or Pass/Fail?</t>
  </si>
  <si>
    <t>Competency (-ies) covered in capstone project</t>
  </si>
  <si>
    <t>Capstone project report score in % or Pass/Fail?</t>
  </si>
  <si>
    <t>Capstone project defense score in % or Pass/Fail?</t>
  </si>
  <si>
    <t># of sessions with mentor???</t>
  </si>
  <si>
    <t>Completed all programme requirements for graduation? (Y/N)</t>
  </si>
  <si>
    <t>Drop out reason?</t>
  </si>
  <si>
    <t>attendance Y/N</t>
  </si>
  <si>
    <t>pre-test score</t>
  </si>
  <si>
    <t>post-test score</t>
  </si>
  <si>
    <t>difference between post-test and pre-test</t>
  </si>
  <si>
    <t>overall difference between post-test and pre-test for all modules</t>
  </si>
  <si>
    <t>overall attendance for all modules %</t>
  </si>
  <si>
    <t>Implementer</t>
  </si>
  <si>
    <t>implementer OR instructor</t>
  </si>
  <si>
    <t>Implementer or Instructor or mentor</t>
  </si>
  <si>
    <t>Implementer or mentor</t>
  </si>
  <si>
    <t>mean pre-test</t>
  </si>
  <si>
    <t>mean post-test</t>
  </si>
  <si>
    <t xml:space="preserve">mean difference </t>
  </si>
  <si>
    <t>mean overall difference between post-test and pre-test for all modules for all students</t>
  </si>
  <si>
    <t>mean overall attendance for all modules for all students</t>
  </si>
  <si>
    <t>mean # of small projects</t>
  </si>
  <si>
    <t>mean percentage if applicable OR below:</t>
  </si>
  <si>
    <t>mean number</t>
  </si>
  <si>
    <t>total number of participants for the module</t>
  </si>
  <si>
    <t>total # of small projects</t>
  </si>
  <si>
    <t>number of projects passed</t>
  </si>
  <si>
    <t>total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</si>
</sst>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0.0"/>
    <numFmt numFmtId="166" formatCode="dd\.mm\.yyyy;@"/>
  </numFmts>
  <fonts count="20">
    <font>
      <sz val="11"/>
      <color theme="1"/>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sz val="8"/>
      <name val="Calibri"/>
      <family val="2"/>
      <scheme val="minor"/>
    </font>
    <font>
      <i/>
      <sz val="11"/>
      <color theme="1"/>
      <name val="Calibri"/>
      <family val="2"/>
      <scheme val="minor"/>
    </font>
    <font>
      <i/>
      <sz val="11"/>
      <color rgb="FFFF0000"/>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b/>
      <sz val="11"/>
      <name val="Calibri"/>
      <family val="2"/>
      <scheme val="minor"/>
    </font>
    <font>
      <b/>
      <i/>
      <u/>
      <sz val="11"/>
      <color rgb="FFFF0000"/>
      <name val="Calibri"/>
      <family val="2"/>
      <scheme val="minor"/>
    </font>
    <font>
      <b/>
      <sz val="11"/>
      <color theme="0"/>
      <name val="Calibri"/>
      <family val="2"/>
      <scheme val="minor"/>
    </font>
    <font>
      <sz val="11"/>
      <color theme="0"/>
      <name val="Calibri"/>
      <family val="2"/>
      <scheme val="minor"/>
    </font>
    <font>
      <b/>
      <sz val="16"/>
      <color theme="1"/>
      <name val="Calibri"/>
      <family val="2"/>
      <scheme val="minor"/>
    </font>
    <font>
      <sz val="14"/>
      <color theme="0"/>
      <name val="Calibri"/>
      <family val="2"/>
      <scheme val="minor"/>
    </font>
    <font>
      <sz val="11"/>
      <color theme="1"/>
      <name val="Aptos Narrow"/>
      <family val="2"/>
    </font>
  </fonts>
  <fills count="15">
    <fill>
      <patternFill patternType="none"/>
    </fill>
    <fill>
      <patternFill patternType="gray125"/>
    </fill>
    <fill>
      <patternFill patternType="solid">
        <fgColor theme="0" tint="-0.249977111117893"/>
        <bgColor indexed="64"/>
      </patternFill>
    </fill>
    <fill>
      <patternFill patternType="solid">
        <fgColor rgb="FF00B0F0"/>
        <bgColor indexed="64"/>
      </patternFill>
    </fill>
    <fill>
      <patternFill patternType="solid">
        <fgColor rgb="FFC6EFCE"/>
      </patternFill>
    </fill>
    <fill>
      <patternFill patternType="solid">
        <fgColor theme="5"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n">
        <color indexed="64"/>
      </left>
      <right style="thick">
        <color theme="0" tint="-4.9989318521683403E-2"/>
      </right>
      <top style="thin">
        <color indexed="64"/>
      </top>
      <bottom style="thick">
        <color theme="0" tint="-4.9989318521683403E-2"/>
      </bottom>
      <diagonal/>
    </border>
    <border>
      <left style="thick">
        <color theme="0" tint="-4.9989318521683403E-2"/>
      </left>
      <right/>
      <top style="thick">
        <color theme="0" tint="-4.9989318521683403E-2"/>
      </top>
      <bottom style="thick">
        <color theme="0" tint="-4.9989318521683403E-2"/>
      </bottom>
      <diagonal/>
    </border>
    <border>
      <left/>
      <right/>
      <top style="thick">
        <color theme="0" tint="-4.9989318521683403E-2"/>
      </top>
      <bottom style="thick">
        <color theme="0" tint="-4.9989318521683403E-2"/>
      </bottom>
      <diagonal/>
    </border>
    <border>
      <left/>
      <right style="thick">
        <color theme="0" tint="-4.9989318521683403E-2"/>
      </right>
      <top style="thick">
        <color theme="0" tint="-4.9989318521683403E-2"/>
      </top>
      <bottom style="thick">
        <color theme="0" tint="-4.9989318521683403E-2"/>
      </bottom>
      <diagonal/>
    </border>
    <border>
      <left style="thin">
        <color indexed="64"/>
      </left>
      <right/>
      <top style="thick">
        <color theme="0" tint="-4.9989318521683403E-2"/>
      </top>
      <bottom style="thin">
        <color indexed="64"/>
      </bottom>
      <diagonal/>
    </border>
    <border>
      <left/>
      <right/>
      <top style="thick">
        <color theme="0" tint="-4.9989318521683403E-2"/>
      </top>
      <bottom style="thin">
        <color indexed="64"/>
      </bottom>
      <diagonal/>
    </border>
    <border>
      <left/>
      <right style="thin">
        <color indexed="64"/>
      </right>
      <top style="thick">
        <color theme="0" tint="-4.9989318521683403E-2"/>
      </top>
      <bottom style="thin">
        <color indexed="64"/>
      </bottom>
      <diagonal/>
    </border>
    <border>
      <left style="thick">
        <color theme="0" tint="-4.9989318521683403E-2"/>
      </left>
      <right style="thick">
        <color theme="0" tint="-4.9989318521683403E-2"/>
      </right>
      <top style="thick">
        <color theme="0" tint="-4.9989318521683403E-2"/>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ck">
        <color theme="0" tint="-4.9989318521683403E-2"/>
      </bottom>
      <diagonal/>
    </border>
    <border>
      <left/>
      <right/>
      <top style="thin">
        <color indexed="64"/>
      </top>
      <bottom style="thick">
        <color theme="0" tint="-4.9989318521683403E-2"/>
      </bottom>
      <diagonal/>
    </border>
    <border>
      <left/>
      <right style="thin">
        <color indexed="64"/>
      </right>
      <top style="thin">
        <color indexed="64"/>
      </top>
      <bottom style="thick">
        <color theme="0" tint="-4.9989318521683403E-2"/>
      </bottom>
      <diagonal/>
    </border>
    <border>
      <left style="thick">
        <color theme="0" tint="-4.9989318521683403E-2"/>
      </left>
      <right style="thick">
        <color theme="0" tint="-4.9989318521683403E-2"/>
      </right>
      <top/>
      <bottom style="thick">
        <color theme="0" tint="-4.9989318521683403E-2"/>
      </bottom>
      <diagonal/>
    </border>
    <border>
      <left style="thick">
        <color theme="0" tint="-4.9989318521683403E-2"/>
      </left>
      <right/>
      <top/>
      <bottom/>
      <diagonal/>
    </border>
    <border>
      <left/>
      <right/>
      <top style="thin">
        <color rgb="FF000000"/>
      </top>
      <bottom style="thin">
        <color rgb="FF000000"/>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ck">
        <color theme="0" tint="-4.9989318521683403E-2"/>
      </left>
      <right/>
      <top/>
      <bottom style="thin">
        <color indexed="64"/>
      </bottom>
      <diagonal/>
    </border>
    <border>
      <left style="thick">
        <color theme="0" tint="-4.9989318521683403E-2"/>
      </left>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ck">
        <color theme="0" tint="-4.9989318521683403E-2"/>
      </left>
      <right/>
      <top/>
      <bottom style="thick">
        <color theme="0" tint="-4.9989318521683403E-2"/>
      </bottom>
      <diagonal/>
    </border>
    <border>
      <left/>
      <right style="thick">
        <color theme="0" tint="-4.9989318521683403E-2"/>
      </right>
      <top/>
      <bottom style="thick">
        <color theme="0" tint="-4.9989318521683403E-2"/>
      </bottom>
      <diagonal/>
    </border>
    <border>
      <left style="thick">
        <color theme="0" tint="-4.9989318521683403E-2"/>
      </left>
      <right style="thick">
        <color theme="0" tint="-4.9989318521683403E-2"/>
      </right>
      <top/>
      <bottom/>
      <diagonal/>
    </border>
    <border>
      <left style="thick">
        <color theme="0" tint="-4.9989318521683403E-2"/>
      </left>
      <right style="thin">
        <color indexed="64"/>
      </right>
      <top style="thin">
        <color indexed="64"/>
      </top>
      <bottom style="thick">
        <color theme="0" tint="-4.9989318521683403E-2"/>
      </bottom>
      <diagonal/>
    </border>
    <border>
      <left/>
      <right/>
      <top/>
      <bottom style="thick">
        <color theme="0" tint="-4.9989318521683403E-2"/>
      </bottom>
      <diagonal/>
    </border>
    <border>
      <left style="thick">
        <color theme="0" tint="-4.9989318521683403E-2"/>
      </left>
      <right/>
      <top style="thin">
        <color indexed="64"/>
      </top>
      <bottom style="thick">
        <color theme="0" tint="-4.9989318521683403E-2"/>
      </bottom>
      <diagonal/>
    </border>
    <border>
      <left style="thin">
        <color indexed="64"/>
      </left>
      <right/>
      <top style="thick">
        <color theme="0" tint="-4.9989318521683403E-2"/>
      </top>
      <bottom style="thick">
        <color theme="0" tint="-4.9989318521683403E-2"/>
      </bottom>
      <diagonal/>
    </border>
    <border>
      <left/>
      <right style="thin">
        <color indexed="64"/>
      </right>
      <top style="thick">
        <color theme="0" tint="-4.9989318521683403E-2"/>
      </top>
      <bottom style="thick">
        <color theme="0" tint="-4.9989318521683403E-2"/>
      </bottom>
      <diagonal/>
    </border>
    <border>
      <left style="thick">
        <color theme="0" tint="-4.9989318521683403E-2"/>
      </left>
      <right/>
      <top style="thick">
        <color theme="0" tint="-4.9989318521683403E-2"/>
      </top>
      <bottom style="thin">
        <color indexed="64"/>
      </bottom>
      <diagonal/>
    </border>
    <border>
      <left style="thick">
        <color theme="0" tint="-4.9989318521683403E-2"/>
      </left>
      <right style="thick">
        <color theme="0" tint="-4.9989318521683403E-2"/>
      </right>
      <top style="thin">
        <color indexed="64"/>
      </top>
      <bottom style="thick">
        <color theme="0" tint="-4.9989318521683403E-2"/>
      </bottom>
      <diagonal/>
    </border>
    <border>
      <left style="thin">
        <color theme="0"/>
      </left>
      <right style="thin">
        <color theme="0" tint="-0.14999847407452621"/>
      </right>
      <top style="thin">
        <color theme="0"/>
      </top>
      <bottom style="thin">
        <color theme="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s>
  <cellStyleXfs count="3">
    <xf numFmtId="0" fontId="0" fillId="0" borderId="0"/>
    <xf numFmtId="0" fontId="10" fillId="4" borderId="0" applyNumberFormat="0" applyBorder="0" applyAlignment="0" applyProtection="0"/>
    <xf numFmtId="0" fontId="12" fillId="0" borderId="0" applyNumberFormat="0" applyFill="0" applyBorder="0" applyAlignment="0" applyProtection="0"/>
  </cellStyleXfs>
  <cellXfs count="410">
    <xf numFmtId="0" fontId="0" fillId="0" borderId="0" xfId="0"/>
    <xf numFmtId="0" fontId="2" fillId="0" borderId="0" xfId="0" applyFont="1" applyAlignment="1">
      <alignment wrapText="1"/>
    </xf>
    <xf numFmtId="0" fontId="5" fillId="0" borderId="0" xfId="0" applyFont="1"/>
    <xf numFmtId="0" fontId="6" fillId="0" borderId="0" xfId="0" applyFont="1"/>
    <xf numFmtId="0" fontId="0" fillId="0" borderId="0" xfId="0" applyAlignment="1">
      <alignment wrapText="1"/>
    </xf>
    <xf numFmtId="0" fontId="5" fillId="0" borderId="0" xfId="0" applyFont="1" applyAlignment="1">
      <alignment wrapText="1"/>
    </xf>
    <xf numFmtId="0" fontId="0" fillId="0" borderId="1" xfId="0" applyBorder="1"/>
    <xf numFmtId="0" fontId="7" fillId="0" borderId="1" xfId="0" applyFont="1" applyBorder="1"/>
    <xf numFmtId="0" fontId="7" fillId="0" borderId="0" xfId="0" applyFont="1"/>
    <xf numFmtId="0" fontId="8" fillId="0" borderId="0" xfId="0" applyFont="1"/>
    <xf numFmtId="0" fontId="0" fillId="0" borderId="1" xfId="0" applyBorder="1" applyAlignment="1">
      <alignment wrapText="1"/>
    </xf>
    <xf numFmtId="0" fontId="7" fillId="0" borderId="1" xfId="0" applyFont="1" applyBorder="1" applyAlignment="1">
      <alignment wrapText="1"/>
    </xf>
    <xf numFmtId="0" fontId="7" fillId="0" borderId="1" xfId="0" applyFont="1" applyBorder="1" applyAlignment="1">
      <alignment horizontal="center" wrapText="1"/>
    </xf>
    <xf numFmtId="9" fontId="0" fillId="0" borderId="0" xfId="0" applyNumberFormat="1"/>
    <xf numFmtId="0" fontId="7" fillId="0" borderId="0" xfId="0" applyFont="1" applyAlignment="1">
      <alignment wrapText="1"/>
    </xf>
    <xf numFmtId="0" fontId="0" fillId="2" borderId="1" xfId="0" applyFill="1" applyBorder="1"/>
    <xf numFmtId="0" fontId="0" fillId="2" borderId="0" xfId="0" applyFill="1" applyAlignment="1">
      <alignment wrapText="1"/>
    </xf>
    <xf numFmtId="9" fontId="7" fillId="0" borderId="0" xfId="0" applyNumberFormat="1" applyFont="1"/>
    <xf numFmtId="0" fontId="9" fillId="0" borderId="0" xfId="0" applyFont="1"/>
    <xf numFmtId="0" fontId="9" fillId="0" borderId="1" xfId="0" applyFont="1" applyBorder="1" applyAlignment="1">
      <alignment wrapText="1"/>
    </xf>
    <xf numFmtId="0" fontId="5" fillId="0" borderId="0" xfId="0" applyFont="1" applyAlignment="1">
      <alignment horizontal="left" wrapText="1"/>
    </xf>
    <xf numFmtId="0" fontId="11" fillId="0" borderId="0" xfId="0" applyFont="1"/>
    <xf numFmtId="0" fontId="7" fillId="0" borderId="7" xfId="0" applyFont="1" applyBorder="1"/>
    <xf numFmtId="0" fontId="13" fillId="0" borderId="0" xfId="0" applyFont="1"/>
    <xf numFmtId="0" fontId="0" fillId="0" borderId="0" xfId="0" applyAlignment="1">
      <alignment horizontal="left" wrapText="1"/>
    </xf>
    <xf numFmtId="0" fontId="0" fillId="0" borderId="1" xfId="0" applyBorder="1" applyAlignment="1">
      <alignment horizontal="left" wrapText="1"/>
    </xf>
    <xf numFmtId="0" fontId="16" fillId="6" borderId="8" xfId="0" applyFont="1" applyFill="1" applyBorder="1" applyAlignment="1">
      <alignment horizontal="left" wrapText="1"/>
    </xf>
    <xf numFmtId="0" fontId="16" fillId="6" borderId="10" xfId="0" applyFont="1" applyFill="1" applyBorder="1" applyAlignment="1">
      <alignment horizontal="left" wrapText="1"/>
    </xf>
    <xf numFmtId="0" fontId="0" fillId="7" borderId="8" xfId="0" applyFill="1" applyBorder="1" applyAlignment="1">
      <alignment horizontal="right" wrapText="1"/>
    </xf>
    <xf numFmtId="0" fontId="7" fillId="7" borderId="8" xfId="0" applyFont="1" applyFill="1" applyBorder="1" applyAlignment="1">
      <alignment horizontal="right" wrapText="1"/>
    </xf>
    <xf numFmtId="0" fontId="15" fillId="6" borderId="10" xfId="0" applyFont="1" applyFill="1" applyBorder="1" applyAlignment="1">
      <alignment horizontal="left" wrapText="1"/>
    </xf>
    <xf numFmtId="0" fontId="15" fillId="6" borderId="11" xfId="0" applyFont="1" applyFill="1" applyBorder="1" applyAlignment="1">
      <alignment horizontal="left" wrapText="1"/>
    </xf>
    <xf numFmtId="9" fontId="0" fillId="7" borderId="8" xfId="0" applyNumberFormat="1" applyFill="1" applyBorder="1" applyAlignment="1">
      <alignment horizontal="right" wrapText="1"/>
    </xf>
    <xf numFmtId="9" fontId="7" fillId="7" borderId="8" xfId="0" applyNumberFormat="1" applyFont="1" applyFill="1" applyBorder="1" applyAlignment="1">
      <alignment horizontal="right" wrapText="1"/>
    </xf>
    <xf numFmtId="0" fontId="16" fillId="6" borderId="18" xfId="0" applyFont="1" applyFill="1" applyBorder="1" applyAlignment="1">
      <alignment horizontal="left" wrapText="1"/>
    </xf>
    <xf numFmtId="0" fontId="0" fillId="7" borderId="1" xfId="0" applyFill="1" applyBorder="1" applyAlignment="1">
      <alignment horizontal="right" wrapText="1"/>
    </xf>
    <xf numFmtId="9" fontId="0" fillId="7" borderId="1" xfId="0" applyNumberFormat="1" applyFill="1" applyBorder="1" applyAlignment="1">
      <alignment horizontal="right" wrapText="1"/>
    </xf>
    <xf numFmtId="9" fontId="7" fillId="7" borderId="1" xfId="0" applyNumberFormat="1" applyFont="1" applyFill="1" applyBorder="1" applyAlignment="1">
      <alignment horizontal="right" wrapText="1"/>
    </xf>
    <xf numFmtId="0" fontId="16" fillId="6" borderId="1" xfId="0" applyFont="1" applyFill="1" applyBorder="1" applyAlignment="1">
      <alignment horizontal="left" wrapText="1"/>
    </xf>
    <xf numFmtId="0" fontId="5" fillId="0" borderId="1" xfId="0" applyFont="1" applyBorder="1" applyAlignment="1">
      <alignment wrapText="1"/>
    </xf>
    <xf numFmtId="0" fontId="6" fillId="0" borderId="0" xfId="0" applyFont="1" applyAlignment="1">
      <alignment wrapText="1"/>
    </xf>
    <xf numFmtId="0" fontId="9" fillId="0" borderId="3" xfId="0" applyFont="1" applyBorder="1" applyAlignment="1">
      <alignment wrapText="1"/>
    </xf>
    <xf numFmtId="0" fontId="0" fillId="0" borderId="3" xfId="0" applyBorder="1" applyAlignment="1">
      <alignment wrapText="1"/>
    </xf>
    <xf numFmtId="0" fontId="9" fillId="0" borderId="3" xfId="0" applyFont="1" applyBorder="1" applyAlignment="1">
      <alignment vertical="center" wrapText="1"/>
    </xf>
    <xf numFmtId="0" fontId="0" fillId="0" borderId="23" xfId="0" applyBorder="1" applyAlignment="1">
      <alignment wrapText="1"/>
    </xf>
    <xf numFmtId="0" fontId="16" fillId="6" borderId="12" xfId="0" applyFont="1" applyFill="1" applyBorder="1" applyAlignment="1">
      <alignment horizontal="left" wrapText="1"/>
    </xf>
    <xf numFmtId="165" fontId="0" fillId="0" borderId="0" xfId="0" applyNumberFormat="1"/>
    <xf numFmtId="0" fontId="7" fillId="0" borderId="0" xfId="0" applyFont="1" applyAlignment="1">
      <alignment horizontal="right" wrapText="1"/>
    </xf>
    <xf numFmtId="0" fontId="16" fillId="6" borderId="31" xfId="0" applyFont="1" applyFill="1" applyBorder="1" applyAlignment="1">
      <alignment horizontal="left" wrapText="1"/>
    </xf>
    <xf numFmtId="0" fontId="0" fillId="0" borderId="6" xfId="0" applyBorder="1" applyAlignment="1">
      <alignment wrapText="1"/>
    </xf>
    <xf numFmtId="9" fontId="0" fillId="7" borderId="1" xfId="0" applyNumberFormat="1" applyFill="1" applyBorder="1" applyAlignment="1">
      <alignment horizontal="left" wrapText="1"/>
    </xf>
    <xf numFmtId="0" fontId="0" fillId="8" borderId="1" xfId="0" applyFill="1" applyBorder="1" applyAlignment="1">
      <alignment horizontal="left" wrapText="1"/>
    </xf>
    <xf numFmtId="0" fontId="16" fillId="6" borderId="0" xfId="0" applyFont="1" applyFill="1" applyAlignment="1">
      <alignment horizontal="left" wrapText="1"/>
    </xf>
    <xf numFmtId="0" fontId="16" fillId="6" borderId="6" xfId="0" applyFont="1" applyFill="1" applyBorder="1" applyAlignment="1">
      <alignment horizontal="left" wrapText="1"/>
    </xf>
    <xf numFmtId="0" fontId="16" fillId="6" borderId="1" xfId="0" applyFont="1" applyFill="1" applyBorder="1" applyAlignment="1">
      <alignment horizontal="center" wrapText="1"/>
    </xf>
    <xf numFmtId="9" fontId="0" fillId="7" borderId="23" xfId="0" applyNumberFormat="1" applyFill="1" applyBorder="1" applyAlignment="1">
      <alignment horizontal="left" wrapText="1"/>
    </xf>
    <xf numFmtId="0" fontId="16" fillId="6" borderId="1" xfId="0" applyFont="1" applyFill="1" applyBorder="1" applyAlignment="1">
      <alignment wrapText="1"/>
    </xf>
    <xf numFmtId="0" fontId="0" fillId="0" borderId="0" xfId="0" applyAlignment="1">
      <alignment horizontal="left"/>
    </xf>
    <xf numFmtId="0" fontId="7" fillId="0" borderId="0" xfId="0" applyFont="1" applyAlignment="1">
      <alignment horizontal="left"/>
    </xf>
    <xf numFmtId="9" fontId="0" fillId="7" borderId="6" xfId="0" applyNumberFormat="1" applyFill="1" applyBorder="1" applyAlignment="1">
      <alignment horizontal="center" wrapText="1"/>
    </xf>
    <xf numFmtId="0" fontId="0" fillId="0" borderId="0" xfId="0" applyAlignment="1">
      <alignment horizontal="center" vertical="center" wrapText="1"/>
    </xf>
    <xf numFmtId="0" fontId="0" fillId="0" borderId="24" xfId="0" applyBorder="1" applyAlignment="1">
      <alignment horizontal="left" wrapText="1"/>
    </xf>
    <xf numFmtId="9" fontId="0" fillId="7" borderId="1" xfId="0" applyNumberFormat="1" applyFill="1" applyBorder="1" applyAlignment="1">
      <alignment wrapText="1"/>
    </xf>
    <xf numFmtId="9" fontId="0" fillId="7" borderId="1" xfId="0" applyNumberFormat="1" applyFill="1" applyBorder="1" applyAlignment="1">
      <alignment horizontal="center" wrapText="1"/>
    </xf>
    <xf numFmtId="9" fontId="0" fillId="0" borderId="0" xfId="0" applyNumberFormat="1" applyAlignment="1">
      <alignment wrapText="1"/>
    </xf>
    <xf numFmtId="0" fontId="3" fillId="0" borderId="0" xfId="0" applyFont="1"/>
    <xf numFmtId="0" fontId="16" fillId="6" borderId="14" xfId="0" applyFont="1" applyFill="1" applyBorder="1" applyAlignment="1">
      <alignment horizontal="left" wrapText="1"/>
    </xf>
    <xf numFmtId="0" fontId="0" fillId="0" borderId="4" xfId="0" applyBorder="1"/>
    <xf numFmtId="0" fontId="0" fillId="7" borderId="36" xfId="0" applyFill="1" applyBorder="1" applyAlignment="1">
      <alignment horizontal="right" wrapText="1"/>
    </xf>
    <xf numFmtId="0" fontId="16" fillId="6" borderId="39" xfId="0" applyFont="1" applyFill="1" applyBorder="1" applyAlignment="1">
      <alignment horizontal="left" wrapText="1"/>
    </xf>
    <xf numFmtId="0" fontId="16" fillId="6" borderId="28" xfId="0" applyFont="1" applyFill="1" applyBorder="1" applyAlignment="1">
      <alignment horizontal="left" wrapText="1"/>
    </xf>
    <xf numFmtId="0" fontId="16" fillId="6" borderId="48" xfId="0" applyFont="1" applyFill="1" applyBorder="1" applyAlignment="1">
      <alignment horizontal="left" wrapText="1"/>
    </xf>
    <xf numFmtId="0" fontId="16" fillId="6" borderId="46" xfId="0" applyFont="1" applyFill="1" applyBorder="1" applyAlignment="1">
      <alignment horizontal="left" wrapText="1"/>
    </xf>
    <xf numFmtId="0" fontId="16" fillId="6" borderId="49" xfId="0" applyFont="1" applyFill="1" applyBorder="1" applyAlignment="1">
      <alignment horizontal="left" wrapText="1"/>
    </xf>
    <xf numFmtId="0" fontId="16" fillId="6" borderId="15" xfId="0" applyFont="1" applyFill="1" applyBorder="1" applyAlignment="1">
      <alignment horizontal="left" wrapText="1"/>
    </xf>
    <xf numFmtId="0" fontId="16" fillId="6" borderId="51" xfId="0" applyFont="1" applyFill="1" applyBorder="1" applyAlignment="1">
      <alignment horizontal="left" wrapText="1"/>
    </xf>
    <xf numFmtId="0" fontId="0" fillId="7" borderId="37" xfId="0" applyFill="1" applyBorder="1" applyAlignment="1">
      <alignment horizontal="right" wrapText="1"/>
    </xf>
    <xf numFmtId="0" fontId="0" fillId="0" borderId="0" xfId="0" applyAlignment="1">
      <alignment horizontal="left" vertical="top" wrapText="1"/>
    </xf>
    <xf numFmtId="0" fontId="0" fillId="9" borderId="1" xfId="0" applyFill="1" applyBorder="1" applyAlignment="1">
      <alignment horizontal="left" wrapText="1"/>
    </xf>
    <xf numFmtId="0" fontId="0" fillId="12" borderId="0" xfId="0" applyFill="1" applyAlignment="1">
      <alignment wrapText="1"/>
    </xf>
    <xf numFmtId="0" fontId="0" fillId="7" borderId="1" xfId="0" applyFill="1" applyBorder="1" applyAlignment="1">
      <alignment horizontal="left" wrapText="1"/>
    </xf>
    <xf numFmtId="0" fontId="0" fillId="5" borderId="1" xfId="0" applyFill="1" applyBorder="1" applyAlignment="1">
      <alignment horizontal="left" wrapText="1"/>
    </xf>
    <xf numFmtId="0" fontId="16" fillId="6" borderId="22" xfId="0" applyFont="1" applyFill="1" applyBorder="1" applyAlignment="1">
      <alignment wrapText="1"/>
    </xf>
    <xf numFmtId="0" fontId="16" fillId="6" borderId="23" xfId="0" applyFont="1" applyFill="1" applyBorder="1" applyAlignment="1">
      <alignment wrapText="1"/>
    </xf>
    <xf numFmtId="0" fontId="15" fillId="6" borderId="52" xfId="0" applyFont="1" applyFill="1" applyBorder="1" applyAlignment="1">
      <alignment horizontal="left" wrapText="1"/>
    </xf>
    <xf numFmtId="0" fontId="15" fillId="6" borderId="46" xfId="0" applyFont="1" applyFill="1" applyBorder="1" applyAlignment="1">
      <alignment horizontal="left" wrapText="1"/>
    </xf>
    <xf numFmtId="0" fontId="15" fillId="6" borderId="12" xfId="0" applyFont="1" applyFill="1" applyBorder="1" applyAlignment="1">
      <alignment horizontal="left" wrapText="1"/>
    </xf>
    <xf numFmtId="0" fontId="15" fillId="6" borderId="18" xfId="0" applyFont="1" applyFill="1" applyBorder="1" applyAlignment="1">
      <alignment horizontal="left"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5" fillId="0" borderId="0" xfId="0" applyFont="1" applyAlignment="1">
      <alignment horizontal="left" vertical="center" wrapText="1"/>
    </xf>
    <xf numFmtId="0" fontId="9" fillId="0" borderId="0" xfId="0" applyFont="1" applyAlignment="1">
      <alignment horizontal="left" vertical="center"/>
    </xf>
    <xf numFmtId="0" fontId="16" fillId="6" borderId="48" xfId="0" applyFont="1" applyFill="1" applyBorder="1" applyAlignment="1">
      <alignment horizontal="left" vertical="center" wrapText="1"/>
    </xf>
    <xf numFmtId="0" fontId="7" fillId="0" borderId="0" xfId="0" applyFont="1" applyAlignment="1">
      <alignment horizontal="left" vertical="center"/>
    </xf>
    <xf numFmtId="0" fontId="16" fillId="6" borderId="1" xfId="0" applyFont="1" applyFill="1" applyBorder="1" applyAlignment="1">
      <alignment horizontal="left" vertical="center" wrapText="1"/>
    </xf>
    <xf numFmtId="0" fontId="0" fillId="7" borderId="1" xfId="0" applyFill="1" applyBorder="1" applyAlignment="1">
      <alignment horizontal="left" vertical="center" wrapText="1"/>
    </xf>
    <xf numFmtId="0" fontId="0" fillId="8" borderId="1" xfId="0" applyFill="1" applyBorder="1" applyAlignment="1">
      <alignment horizontal="left" vertical="center" wrapText="1"/>
    </xf>
    <xf numFmtId="0" fontId="0" fillId="9" borderId="1" xfId="0" applyFill="1" applyBorder="1" applyAlignment="1">
      <alignment horizontal="left" vertical="center" wrapText="1"/>
    </xf>
    <xf numFmtId="0" fontId="0" fillId="5" borderId="1" xfId="0" applyFill="1" applyBorder="1" applyAlignment="1">
      <alignment horizontal="left" vertical="center" wrapText="1"/>
    </xf>
    <xf numFmtId="0" fontId="0" fillId="9" borderId="1" xfId="0" applyFill="1" applyBorder="1" applyAlignment="1" applyProtection="1">
      <alignment horizontal="left" wrapText="1"/>
      <protection locked="0"/>
    </xf>
    <xf numFmtId="0" fontId="0" fillId="8" borderId="1" xfId="0" applyFill="1" applyBorder="1" applyAlignment="1" applyProtection="1">
      <alignment horizontal="right"/>
      <protection locked="0"/>
    </xf>
    <xf numFmtId="0" fontId="0" fillId="9" borderId="1" xfId="0" applyFill="1" applyBorder="1" applyAlignment="1" applyProtection="1">
      <alignment horizontal="right"/>
      <protection locked="0"/>
    </xf>
    <xf numFmtId="0" fontId="0" fillId="5" borderId="1" xfId="0" applyFill="1" applyBorder="1" applyAlignment="1" applyProtection="1">
      <alignment horizontal="right" wrapText="1"/>
      <protection locked="0"/>
    </xf>
    <xf numFmtId="0" fontId="0" fillId="8" borderId="8" xfId="0" applyFill="1" applyBorder="1" applyAlignment="1" applyProtection="1">
      <alignment horizontal="right" wrapText="1"/>
      <protection locked="0"/>
    </xf>
    <xf numFmtId="0" fontId="0" fillId="9" borderId="8" xfId="0" applyFill="1" applyBorder="1" applyAlignment="1" applyProtection="1">
      <alignment horizontal="right"/>
      <protection locked="0"/>
    </xf>
    <xf numFmtId="0" fontId="0" fillId="9" borderId="8" xfId="0" applyFill="1" applyBorder="1" applyAlignment="1" applyProtection="1">
      <alignment horizontal="right" wrapText="1"/>
      <protection locked="0"/>
    </xf>
    <xf numFmtId="0" fontId="0" fillId="8" borderId="37" xfId="0" applyFill="1" applyBorder="1" applyAlignment="1" applyProtection="1">
      <alignment horizontal="right" wrapText="1"/>
      <protection locked="0"/>
    </xf>
    <xf numFmtId="0" fontId="0" fillId="8" borderId="19" xfId="0" applyFill="1" applyBorder="1" applyAlignment="1" applyProtection="1">
      <alignment horizontal="right" wrapText="1"/>
      <protection locked="0"/>
    </xf>
    <xf numFmtId="0" fontId="0" fillId="9" borderId="19" xfId="0" applyFill="1" applyBorder="1" applyAlignment="1" applyProtection="1">
      <alignment horizontal="right" wrapText="1"/>
      <protection locked="0"/>
    </xf>
    <xf numFmtId="0" fontId="0" fillId="9" borderId="37" xfId="0" applyFill="1" applyBorder="1" applyAlignment="1" applyProtection="1">
      <alignment horizontal="right" wrapText="1"/>
      <protection locked="0"/>
    </xf>
    <xf numFmtId="0" fontId="12" fillId="8" borderId="4" xfId="2" applyFill="1" applyBorder="1" applyAlignment="1" applyProtection="1">
      <alignment horizontal="right" wrapText="1"/>
      <protection locked="0"/>
    </xf>
    <xf numFmtId="0" fontId="12" fillId="8" borderId="1" xfId="2" applyFill="1" applyBorder="1" applyAlignment="1" applyProtection="1">
      <alignment horizontal="right" wrapText="1"/>
      <protection locked="0"/>
    </xf>
    <xf numFmtId="0" fontId="0" fillId="8" borderId="1" xfId="0" applyFill="1" applyBorder="1" applyAlignment="1" applyProtection="1">
      <alignment horizontal="right" wrapText="1"/>
      <protection locked="0"/>
    </xf>
    <xf numFmtId="0" fontId="0" fillId="8" borderId="3" xfId="0" applyFill="1" applyBorder="1" applyAlignment="1" applyProtection="1">
      <alignment horizontal="right" wrapText="1"/>
      <protection locked="0"/>
    </xf>
    <xf numFmtId="164" fontId="0" fillId="8" borderId="8" xfId="0" applyNumberFormat="1" applyFill="1" applyBorder="1" applyAlignment="1" applyProtection="1">
      <alignment horizontal="right" wrapText="1"/>
      <protection locked="0"/>
    </xf>
    <xf numFmtId="0" fontId="0" fillId="9" borderId="36" xfId="0" applyFill="1" applyBorder="1" applyAlignment="1" applyProtection="1">
      <alignment horizontal="right" wrapText="1"/>
      <protection locked="0"/>
    </xf>
    <xf numFmtId="0" fontId="0" fillId="9" borderId="27" xfId="0" applyFill="1" applyBorder="1" applyAlignment="1" applyProtection="1">
      <alignment horizontal="left" wrapText="1"/>
      <protection locked="0"/>
    </xf>
    <xf numFmtId="0" fontId="0" fillId="5" borderId="1" xfId="0" applyFill="1" applyBorder="1" applyAlignment="1" applyProtection="1">
      <alignment vertical="center" wrapText="1"/>
      <protection locked="0"/>
    </xf>
    <xf numFmtId="0" fontId="0" fillId="5" borderId="4" xfId="0" applyFill="1" applyBorder="1" applyAlignment="1" applyProtection="1">
      <alignment vertical="center" wrapText="1"/>
      <protection locked="0"/>
    </xf>
    <xf numFmtId="0" fontId="0" fillId="8" borderId="1" xfId="0" applyFill="1" applyBorder="1" applyAlignment="1" applyProtection="1">
      <alignment horizontal="left" wrapText="1"/>
      <protection locked="0"/>
    </xf>
    <xf numFmtId="0" fontId="0" fillId="9" borderId="1" xfId="0" applyFill="1" applyBorder="1" applyAlignment="1" applyProtection="1">
      <alignment wrapText="1"/>
      <protection locked="0"/>
    </xf>
    <xf numFmtId="0" fontId="0" fillId="5" borderId="1" xfId="0" applyFill="1" applyBorder="1" applyAlignment="1" applyProtection="1">
      <alignment wrapText="1"/>
      <protection locked="0"/>
    </xf>
    <xf numFmtId="0" fontId="0" fillId="8" borderId="27" xfId="0" applyFill="1" applyBorder="1" applyAlignment="1" applyProtection="1">
      <alignment horizontal="left" wrapText="1"/>
      <protection locked="0"/>
    </xf>
    <xf numFmtId="0" fontId="0" fillId="8" borderId="1" xfId="0" applyFill="1" applyBorder="1" applyAlignment="1" applyProtection="1">
      <alignment wrapText="1"/>
      <protection locked="0"/>
    </xf>
    <xf numFmtId="0" fontId="0" fillId="8" borderId="33" xfId="0" applyFill="1" applyBorder="1" applyAlignment="1" applyProtection="1">
      <alignment horizontal="left" wrapText="1"/>
      <protection locked="0"/>
    </xf>
    <xf numFmtId="0" fontId="0" fillId="5" borderId="8" xfId="0" applyFill="1" applyBorder="1" applyAlignment="1" applyProtection="1">
      <alignment horizontal="right" wrapText="1"/>
      <protection locked="0"/>
    </xf>
    <xf numFmtId="164" fontId="0" fillId="5" borderId="8" xfId="0" applyNumberFormat="1" applyFill="1" applyBorder="1" applyAlignment="1" applyProtection="1">
      <alignment horizontal="right" wrapText="1"/>
      <protection locked="0"/>
    </xf>
    <xf numFmtId="9" fontId="0" fillId="5" borderId="8" xfId="0" applyNumberFormat="1" applyFill="1" applyBorder="1" applyAlignment="1" applyProtection="1">
      <alignment horizontal="right" wrapText="1"/>
      <protection locked="0"/>
    </xf>
    <xf numFmtId="0" fontId="0" fillId="5" borderId="19" xfId="0" applyFill="1" applyBorder="1" applyAlignment="1" applyProtection="1">
      <alignment horizontal="right" wrapText="1"/>
      <protection locked="0"/>
    </xf>
    <xf numFmtId="9" fontId="0" fillId="5" borderId="1" xfId="0" applyNumberFormat="1" applyFill="1" applyBorder="1" applyAlignment="1" applyProtection="1">
      <alignment horizontal="right" wrapText="1"/>
      <protection locked="0"/>
    </xf>
    <xf numFmtId="0" fontId="0" fillId="9" borderId="1" xfId="0" applyFill="1" applyBorder="1" applyAlignment="1" applyProtection="1">
      <alignment horizontal="right" wrapText="1"/>
      <protection locked="0"/>
    </xf>
    <xf numFmtId="9" fontId="0" fillId="5" borderId="19" xfId="0" applyNumberFormat="1" applyFill="1" applyBorder="1" applyAlignment="1" applyProtection="1">
      <alignment horizontal="right" wrapText="1"/>
      <protection locked="0"/>
    </xf>
    <xf numFmtId="0" fontId="1" fillId="0" borderId="0" xfId="0" applyFont="1" applyAlignment="1">
      <alignment wrapText="1"/>
    </xf>
    <xf numFmtId="0" fontId="12" fillId="0" borderId="1" xfId="2" applyBorder="1" applyAlignment="1">
      <alignment horizontal="left" wrapText="1"/>
    </xf>
    <xf numFmtId="0" fontId="12" fillId="11" borderId="1" xfId="2" applyFill="1" applyBorder="1" applyAlignment="1">
      <alignment horizontal="left" wrapText="1"/>
    </xf>
    <xf numFmtId="0" fontId="12" fillId="3" borderId="1" xfId="2" applyFill="1" applyBorder="1" applyAlignment="1">
      <alignment horizontal="left" wrapText="1"/>
    </xf>
    <xf numFmtId="0" fontId="12" fillId="10" borderId="1" xfId="2" applyFill="1" applyBorder="1" applyAlignment="1">
      <alignment horizontal="left" wrapText="1"/>
    </xf>
    <xf numFmtId="0" fontId="16" fillId="6" borderId="31" xfId="0" applyFont="1" applyFill="1" applyBorder="1" applyAlignment="1" applyProtection="1">
      <alignment horizontal="left" wrapText="1"/>
      <protection locked="0"/>
    </xf>
    <xf numFmtId="0" fontId="16" fillId="6" borderId="10" xfId="0" applyFont="1" applyFill="1" applyBorder="1" applyAlignment="1" applyProtection="1">
      <alignment horizontal="left" wrapText="1"/>
      <protection locked="0"/>
    </xf>
    <xf numFmtId="0" fontId="16" fillId="6" borderId="12" xfId="0" applyFont="1" applyFill="1" applyBorder="1" applyAlignment="1" applyProtection="1">
      <alignment horizontal="left" wrapText="1"/>
      <protection locked="0"/>
    </xf>
    <xf numFmtId="0" fontId="16" fillId="6" borderId="1" xfId="0" applyFont="1" applyFill="1" applyBorder="1" applyAlignment="1" applyProtection="1">
      <alignment horizontal="left" wrapText="1"/>
      <protection locked="0"/>
    </xf>
    <xf numFmtId="0" fontId="16" fillId="6" borderId="44" xfId="0" applyFont="1" applyFill="1" applyBorder="1" applyAlignment="1" applyProtection="1">
      <alignment horizontal="left" wrapText="1"/>
      <protection locked="0"/>
    </xf>
    <xf numFmtId="0" fontId="16" fillId="6" borderId="43" xfId="0" applyFont="1" applyFill="1" applyBorder="1" applyAlignment="1" applyProtection="1">
      <alignment horizontal="left" wrapText="1"/>
      <protection locked="0"/>
    </xf>
    <xf numFmtId="0" fontId="0" fillId="8" borderId="36" xfId="0" applyFill="1" applyBorder="1" applyAlignment="1" applyProtection="1">
      <alignment horizontal="right" wrapText="1"/>
      <protection locked="0"/>
    </xf>
    <xf numFmtId="0" fontId="0" fillId="9" borderId="54" xfId="0" applyFill="1" applyBorder="1" applyAlignment="1" applyProtection="1">
      <alignment horizontal="right" wrapText="1"/>
      <protection locked="0"/>
    </xf>
    <xf numFmtId="0" fontId="0" fillId="9" borderId="27" xfId="0" applyFill="1" applyBorder="1" applyAlignment="1" applyProtection="1">
      <alignment horizontal="right" wrapText="1"/>
      <protection locked="0"/>
    </xf>
    <xf numFmtId="0" fontId="0" fillId="8" borderId="55" xfId="0" applyFill="1" applyBorder="1" applyAlignment="1" applyProtection="1">
      <alignment horizontal="right" wrapText="1"/>
      <protection locked="0"/>
    </xf>
    <xf numFmtId="0" fontId="0" fillId="9" borderId="56" xfId="0" applyFill="1" applyBorder="1" applyAlignment="1" applyProtection="1">
      <alignment horizontal="right" wrapText="1"/>
      <protection locked="0"/>
    </xf>
    <xf numFmtId="0" fontId="16" fillId="6" borderId="14" xfId="0" applyFont="1" applyFill="1" applyBorder="1" applyAlignment="1" applyProtection="1">
      <alignment horizontal="left" wrapText="1"/>
      <protection locked="0"/>
    </xf>
    <xf numFmtId="0" fontId="0" fillId="9" borderId="57" xfId="0" applyFill="1" applyBorder="1" applyAlignment="1" applyProtection="1">
      <alignment horizontal="right" wrapText="1"/>
      <protection locked="0"/>
    </xf>
    <xf numFmtId="0" fontId="12" fillId="8" borderId="7" xfId="2" applyFill="1" applyBorder="1" applyAlignment="1" applyProtection="1">
      <alignment horizontal="right" wrapText="1"/>
      <protection locked="0"/>
    </xf>
    <xf numFmtId="0" fontId="12" fillId="8" borderId="6" xfId="2" applyFill="1" applyBorder="1" applyAlignment="1" applyProtection="1">
      <alignment horizontal="right" wrapText="1"/>
      <protection locked="0"/>
    </xf>
    <xf numFmtId="0" fontId="0" fillId="8" borderId="6" xfId="0" applyFill="1" applyBorder="1" applyAlignment="1" applyProtection="1">
      <alignment horizontal="right" wrapText="1"/>
      <protection locked="0"/>
    </xf>
    <xf numFmtId="0" fontId="0" fillId="8" borderId="20" xfId="0" applyFill="1" applyBorder="1" applyAlignment="1" applyProtection="1">
      <alignment horizontal="right" wrapText="1"/>
      <protection locked="0"/>
    </xf>
    <xf numFmtId="0" fontId="16" fillId="6" borderId="45" xfId="0" applyFont="1" applyFill="1" applyBorder="1" applyAlignment="1" applyProtection="1">
      <alignment horizontal="left" wrapText="1"/>
      <protection locked="0"/>
    </xf>
    <xf numFmtId="0" fontId="1" fillId="0" borderId="4" xfId="1" applyFont="1" applyFill="1" applyBorder="1" applyAlignment="1">
      <alignment horizontal="left" vertical="center" wrapText="1"/>
    </xf>
    <xf numFmtId="0" fontId="1" fillId="0" borderId="3" xfId="1" applyFont="1" applyFill="1" applyBorder="1" applyAlignment="1">
      <alignment horizontal="left" vertical="center" wrapText="1"/>
    </xf>
    <xf numFmtId="0" fontId="1" fillId="0" borderId="1" xfId="1" applyFont="1" applyFill="1" applyBorder="1" applyAlignment="1">
      <alignment horizontal="left" vertical="center" wrapText="1"/>
    </xf>
    <xf numFmtId="0" fontId="1" fillId="7" borderId="1" xfId="1" applyFont="1" applyFill="1" applyBorder="1" applyAlignment="1">
      <alignment wrapText="1"/>
    </xf>
    <xf numFmtId="9" fontId="1" fillId="7" borderId="1" xfId="1" applyNumberFormat="1" applyFont="1" applyFill="1" applyBorder="1" applyAlignment="1">
      <alignment wrapText="1"/>
    </xf>
    <xf numFmtId="9" fontId="1" fillId="7" borderId="4" xfId="1" applyNumberFormat="1" applyFont="1" applyFill="1" applyBorder="1" applyAlignment="1">
      <alignment wrapText="1"/>
    </xf>
    <xf numFmtId="9" fontId="1" fillId="7" borderId="3" xfId="1" applyNumberFormat="1" applyFont="1" applyFill="1" applyBorder="1" applyAlignment="1">
      <alignment wrapText="1"/>
    </xf>
    <xf numFmtId="0" fontId="1" fillId="0" borderId="0" xfId="1" applyFont="1" applyFill="1" applyBorder="1" applyAlignment="1">
      <alignment wrapText="1"/>
    </xf>
    <xf numFmtId="0" fontId="1" fillId="0" borderId="0" xfId="1" applyFont="1" applyFill="1" applyBorder="1" applyAlignment="1">
      <alignment vertical="top" wrapText="1"/>
    </xf>
    <xf numFmtId="0" fontId="1" fillId="0" borderId="0" xfId="1" applyFont="1" applyFill="1" applyBorder="1" applyAlignment="1">
      <alignment vertical="center" wrapText="1"/>
    </xf>
    <xf numFmtId="0" fontId="1" fillId="0" borderId="0" xfId="1" applyFont="1" applyFill="1" applyBorder="1" applyAlignment="1">
      <alignment horizontal="left" wrapText="1"/>
    </xf>
    <xf numFmtId="0" fontId="1" fillId="0" borderId="0" xfId="1" applyFont="1" applyFill="1" applyBorder="1" applyAlignment="1">
      <alignment horizontal="center" wrapText="1"/>
    </xf>
    <xf numFmtId="0" fontId="1" fillId="0" borderId="0" xfId="1" applyFont="1" applyFill="1" applyBorder="1" applyAlignment="1"/>
    <xf numFmtId="9" fontId="1" fillId="0" borderId="0" xfId="1" applyNumberFormat="1" applyFont="1" applyFill="1" applyBorder="1" applyAlignment="1">
      <alignment wrapText="1"/>
    </xf>
    <xf numFmtId="9" fontId="1" fillId="0" borderId="0" xfId="1" applyNumberFormat="1" applyFont="1" applyFill="1" applyBorder="1" applyAlignment="1"/>
    <xf numFmtId="0" fontId="1" fillId="0" borderId="6" xfId="1" applyFont="1" applyFill="1" applyBorder="1" applyAlignment="1">
      <alignment horizontal="left" vertical="center" wrapText="1"/>
    </xf>
    <xf numFmtId="0" fontId="1" fillId="0" borderId="2" xfId="1" applyFont="1" applyFill="1" applyBorder="1" applyAlignment="1">
      <alignment horizontal="left" vertical="center" wrapText="1"/>
    </xf>
    <xf numFmtId="0" fontId="0" fillId="9" borderId="0" xfId="0" applyFill="1" applyAlignment="1" applyProtection="1">
      <alignment horizontal="right" wrapText="1"/>
      <protection locked="0"/>
    </xf>
    <xf numFmtId="0" fontId="0" fillId="9" borderId="37" xfId="0" applyFill="1" applyBorder="1" applyAlignment="1" applyProtection="1">
      <alignment horizontal="right"/>
      <protection locked="0"/>
    </xf>
    <xf numFmtId="0" fontId="15" fillId="6" borderId="23" xfId="0" applyFont="1" applyFill="1" applyBorder="1" applyAlignment="1">
      <alignment horizontal="left" wrapText="1"/>
    </xf>
    <xf numFmtId="0" fontId="0" fillId="7" borderId="19" xfId="0" applyFill="1" applyBorder="1" applyAlignment="1">
      <alignment horizontal="right" wrapText="1"/>
    </xf>
    <xf numFmtId="0" fontId="0" fillId="7" borderId="4" xfId="0" applyFill="1" applyBorder="1" applyAlignment="1">
      <alignment horizontal="right" wrapText="1"/>
    </xf>
    <xf numFmtId="0" fontId="7" fillId="8" borderId="1" xfId="0" applyFont="1" applyFill="1" applyBorder="1" applyAlignment="1" applyProtection="1">
      <alignment horizontal="right" wrapText="1"/>
      <protection locked="0"/>
    </xf>
    <xf numFmtId="0" fontId="1" fillId="7" borderId="4" xfId="1" applyFont="1" applyFill="1" applyBorder="1" applyAlignment="1">
      <alignment wrapText="1"/>
    </xf>
    <xf numFmtId="0" fontId="1" fillId="7" borderId="3" xfId="1" applyFont="1" applyFill="1" applyBorder="1" applyAlignment="1">
      <alignment wrapText="1"/>
    </xf>
    <xf numFmtId="9" fontId="1" fillId="7" borderId="23" xfId="1" applyNumberFormat="1" applyFont="1" applyFill="1" applyBorder="1" applyAlignment="1">
      <alignment wrapText="1"/>
    </xf>
    <xf numFmtId="0" fontId="0" fillId="0" borderId="3" xfId="0" applyBorder="1" applyAlignment="1">
      <alignment horizontal="left" vertical="center" wrapText="1"/>
    </xf>
    <xf numFmtId="0" fontId="0" fillId="0" borderId="1" xfId="0" applyBorder="1" applyAlignment="1">
      <alignment horizontal="center" vertical="center" wrapText="1"/>
    </xf>
    <xf numFmtId="0" fontId="15" fillId="6" borderId="53" xfId="0" applyFont="1" applyFill="1" applyBorder="1" applyAlignment="1">
      <alignment horizontal="left" wrapText="1"/>
    </xf>
    <xf numFmtId="0" fontId="15" fillId="6" borderId="14" xfId="0" applyFont="1" applyFill="1" applyBorder="1" applyAlignment="1">
      <alignment horizontal="left" wrapText="1"/>
    </xf>
    <xf numFmtId="0" fontId="0" fillId="8" borderId="6" xfId="0" applyFill="1" applyBorder="1" applyAlignment="1" applyProtection="1">
      <alignment horizontal="left" wrapText="1"/>
      <protection locked="0"/>
    </xf>
    <xf numFmtId="9" fontId="0" fillId="5" borderId="1" xfId="0" applyNumberFormat="1" applyFill="1" applyBorder="1" applyAlignment="1" applyProtection="1">
      <alignment wrapText="1"/>
      <protection locked="0"/>
    </xf>
    <xf numFmtId="9" fontId="0" fillId="5" borderId="23" xfId="0" applyNumberFormat="1" applyFill="1" applyBorder="1" applyAlignment="1" applyProtection="1">
      <alignment wrapText="1"/>
      <protection locked="0"/>
    </xf>
    <xf numFmtId="9" fontId="0" fillId="5" borderId="1" xfId="0" applyNumberFormat="1" applyFill="1" applyBorder="1" applyAlignment="1" applyProtection="1">
      <alignment horizontal="left" wrapText="1"/>
      <protection locked="0"/>
    </xf>
    <xf numFmtId="9" fontId="0" fillId="8" borderId="8" xfId="0" applyNumberFormat="1" applyFill="1" applyBorder="1" applyAlignment="1" applyProtection="1">
      <alignment horizontal="right" wrapText="1"/>
      <protection locked="0"/>
    </xf>
    <xf numFmtId="0" fontId="0" fillId="8" borderId="36" xfId="0" applyFill="1" applyBorder="1" applyAlignment="1" applyProtection="1">
      <alignment horizontal="left" wrapText="1"/>
      <protection locked="0"/>
    </xf>
    <xf numFmtId="0" fontId="0" fillId="5" borderId="27" xfId="0" applyFill="1" applyBorder="1" applyAlignment="1" applyProtection="1">
      <alignment horizontal="right" wrapText="1"/>
      <protection locked="0"/>
    </xf>
    <xf numFmtId="1" fontId="0" fillId="8" borderId="8" xfId="0" applyNumberFormat="1" applyFill="1" applyBorder="1" applyAlignment="1" applyProtection="1">
      <alignment horizontal="right" wrapText="1"/>
      <protection locked="0"/>
    </xf>
    <xf numFmtId="1" fontId="0" fillId="5" borderId="8" xfId="0" applyNumberFormat="1" applyFill="1" applyBorder="1" applyAlignment="1" applyProtection="1">
      <alignment horizontal="right" wrapText="1"/>
      <protection locked="0"/>
    </xf>
    <xf numFmtId="1" fontId="0" fillId="8" borderId="27" xfId="0" applyNumberFormat="1" applyFill="1" applyBorder="1" applyAlignment="1" applyProtection="1">
      <alignment horizontal="left" wrapText="1"/>
      <protection locked="0"/>
    </xf>
    <xf numFmtId="0" fontId="1" fillId="0" borderId="3" xfId="1" applyFont="1" applyFill="1" applyBorder="1" applyAlignment="1">
      <alignment horizontal="right" vertical="center" wrapText="1"/>
    </xf>
    <xf numFmtId="0" fontId="1" fillId="0" borderId="2" xfId="1" applyFont="1" applyFill="1" applyBorder="1" applyAlignment="1">
      <alignment horizontal="right" vertical="center" wrapText="1"/>
    </xf>
    <xf numFmtId="0" fontId="1" fillId="0" borderId="4" xfId="1" applyFont="1" applyFill="1" applyBorder="1" applyAlignment="1">
      <alignment horizontal="right" vertical="center" wrapText="1"/>
    </xf>
    <xf numFmtId="0" fontId="0" fillId="14" borderId="0" xfId="0" applyFill="1" applyAlignment="1">
      <alignment wrapText="1"/>
    </xf>
    <xf numFmtId="0" fontId="1" fillId="14" borderId="0" xfId="1" applyFont="1" applyFill="1" applyBorder="1" applyAlignment="1">
      <alignment wrapText="1"/>
    </xf>
    <xf numFmtId="0" fontId="1" fillId="0" borderId="1" xfId="1" applyFont="1" applyFill="1" applyBorder="1" applyAlignment="1">
      <alignment vertical="center" wrapText="1"/>
    </xf>
    <xf numFmtId="0" fontId="1" fillId="0" borderId="1" xfId="1" applyFont="1" applyFill="1" applyBorder="1" applyAlignment="1">
      <alignment horizontal="right" vertical="center" wrapText="1"/>
    </xf>
    <xf numFmtId="0" fontId="1" fillId="0" borderId="3" xfId="1" applyFont="1" applyFill="1" applyBorder="1" applyAlignment="1">
      <alignment vertical="center" wrapText="1"/>
    </xf>
    <xf numFmtId="0" fontId="1" fillId="0" borderId="4" xfId="1" applyFont="1" applyFill="1" applyBorder="1" applyAlignment="1">
      <alignment vertical="center" wrapText="1"/>
    </xf>
    <xf numFmtId="0" fontId="19" fillId="0" borderId="0" xfId="0" applyFont="1" applyAlignment="1">
      <alignment wrapText="1"/>
    </xf>
    <xf numFmtId="0" fontId="0" fillId="13" borderId="0" xfId="0" applyFill="1"/>
    <xf numFmtId="0" fontId="0" fillId="13" borderId="0" xfId="0" applyFill="1" applyAlignment="1">
      <alignment horizontal="left" wrapText="1"/>
    </xf>
    <xf numFmtId="2" fontId="0" fillId="7" borderId="8" xfId="0" applyNumberFormat="1" applyFill="1" applyBorder="1" applyAlignment="1">
      <alignment horizontal="right" wrapText="1"/>
    </xf>
    <xf numFmtId="165" fontId="0" fillId="8" borderId="1" xfId="0" applyNumberFormat="1" applyFill="1" applyBorder="1" applyAlignment="1" applyProtection="1">
      <alignment horizontal="left" wrapText="1"/>
      <protection locked="0"/>
    </xf>
    <xf numFmtId="165" fontId="0" fillId="0" borderId="1" xfId="0" applyNumberFormat="1" applyBorder="1" applyAlignment="1">
      <alignment wrapText="1"/>
    </xf>
    <xf numFmtId="165" fontId="0" fillId="7" borderId="1" xfId="0" applyNumberFormat="1" applyFill="1" applyBorder="1" applyAlignment="1">
      <alignment horizontal="left" wrapText="1"/>
    </xf>
    <xf numFmtId="166" fontId="0" fillId="8" borderId="1" xfId="0" applyNumberFormat="1" applyFill="1" applyBorder="1" applyAlignment="1" applyProtection="1">
      <alignment horizontal="right"/>
      <protection locked="0"/>
    </xf>
    <xf numFmtId="0" fontId="17" fillId="13" borderId="0" xfId="0" applyFont="1" applyFill="1" applyAlignment="1">
      <alignment horizontal="left"/>
    </xf>
    <xf numFmtId="0" fontId="7" fillId="0" borderId="1" xfId="0" applyFont="1" applyBorder="1" applyAlignment="1">
      <alignment horizontal="left" vertical="top" wrapText="1"/>
    </xf>
    <xf numFmtId="0" fontId="0" fillId="13" borderId="21" xfId="0" applyFill="1" applyBorder="1" applyAlignment="1">
      <alignment horizontal="center"/>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7" fillId="0" borderId="9" xfId="0" applyFont="1" applyBorder="1" applyAlignment="1">
      <alignment horizontal="left" vertical="center" wrapText="1"/>
    </xf>
    <xf numFmtId="0" fontId="0" fillId="13" borderId="0" xfId="0" applyFill="1" applyAlignment="1">
      <alignment horizontal="left" wrapText="1"/>
    </xf>
    <xf numFmtId="0" fontId="0" fillId="13" borderId="0" xfId="0" applyFill="1" applyAlignment="1">
      <alignment horizontal="left" vertical="top" wrapText="1"/>
    </xf>
    <xf numFmtId="0" fontId="0" fillId="13" borderId="0" xfId="0" applyFill="1" applyAlignment="1">
      <alignment horizontal="center" wrapText="1"/>
    </xf>
    <xf numFmtId="0" fontId="12" fillId="13" borderId="0" xfId="2" applyFill="1" applyAlignment="1">
      <alignment horizontal="left" wrapText="1"/>
    </xf>
    <xf numFmtId="0" fontId="7" fillId="0" borderId="0" xfId="0" applyFont="1" applyAlignment="1">
      <alignment horizontal="left" wrapText="1"/>
    </xf>
    <xf numFmtId="0" fontId="0" fillId="13" borderId="21" xfId="0" applyFill="1" applyBorder="1" applyAlignment="1">
      <alignment horizontal="center" wrapText="1"/>
    </xf>
    <xf numFmtId="0" fontId="7" fillId="13" borderId="0" xfId="0" applyFont="1" applyFill="1" applyAlignment="1">
      <alignment horizontal="left" vertical="top" wrapText="1"/>
    </xf>
    <xf numFmtId="0" fontId="5" fillId="0" borderId="0" xfId="0" applyFont="1" applyAlignment="1">
      <alignment horizontal="left" wrapText="1"/>
    </xf>
    <xf numFmtId="0" fontId="1" fillId="0" borderId="6" xfId="1" applyFont="1" applyFill="1" applyBorder="1" applyAlignment="1">
      <alignment horizontal="center" wrapText="1"/>
    </xf>
    <xf numFmtId="0" fontId="1" fillId="0" borderId="23" xfId="1" applyFont="1" applyFill="1" applyBorder="1" applyAlignment="1">
      <alignment horizontal="center" wrapText="1"/>
    </xf>
    <xf numFmtId="0" fontId="5" fillId="0" borderId="6" xfId="1" applyFont="1" applyFill="1" applyBorder="1" applyAlignment="1">
      <alignment horizontal="left" wrapText="1"/>
    </xf>
    <xf numFmtId="0" fontId="5" fillId="0" borderId="23" xfId="1" applyFont="1" applyFill="1" applyBorder="1" applyAlignment="1">
      <alignment horizontal="left" wrapText="1"/>
    </xf>
    <xf numFmtId="0" fontId="1" fillId="0" borderId="3" xfId="1" applyFont="1" applyFill="1" applyBorder="1" applyAlignment="1">
      <alignment horizontal="left" vertical="center" wrapText="1"/>
    </xf>
    <xf numFmtId="0" fontId="1" fillId="0" borderId="2" xfId="1" applyFont="1" applyFill="1" applyBorder="1" applyAlignment="1">
      <alignment horizontal="left" vertical="center" wrapText="1"/>
    </xf>
    <xf numFmtId="0" fontId="1" fillId="0" borderId="7" xfId="1" applyFont="1" applyFill="1" applyBorder="1" applyAlignment="1">
      <alignment horizontal="center" wrapText="1"/>
    </xf>
    <xf numFmtId="0" fontId="1" fillId="0" borderId="26" xfId="1" applyFont="1" applyFill="1" applyBorder="1" applyAlignment="1">
      <alignment horizontal="center" wrapText="1"/>
    </xf>
    <xf numFmtId="0" fontId="1" fillId="0" borderId="4" xfId="1" applyFont="1" applyFill="1" applyBorder="1" applyAlignment="1">
      <alignment horizontal="left" vertical="center" wrapText="1"/>
    </xf>
    <xf numFmtId="0" fontId="16" fillId="6" borderId="39" xfId="0" applyFont="1" applyFill="1" applyBorder="1" applyAlignment="1">
      <alignment horizontal="left" wrapText="1"/>
    </xf>
    <xf numFmtId="0" fontId="16" fillId="6" borderId="22" xfId="0" applyFont="1" applyFill="1" applyBorder="1" applyAlignment="1">
      <alignment horizontal="left" wrapText="1"/>
    </xf>
    <xf numFmtId="0" fontId="16" fillId="6" borderId="23" xfId="0" applyFont="1" applyFill="1" applyBorder="1" applyAlignment="1">
      <alignment horizontal="left" wrapText="1"/>
    </xf>
    <xf numFmtId="0" fontId="5" fillId="7" borderId="6" xfId="1" applyFont="1" applyFill="1" applyBorder="1" applyAlignment="1">
      <alignment horizontal="left" wrapText="1"/>
    </xf>
    <xf numFmtId="0" fontId="5" fillId="7" borderId="23" xfId="1" applyFont="1" applyFill="1" applyBorder="1" applyAlignment="1">
      <alignment horizontal="left" wrapText="1"/>
    </xf>
    <xf numFmtId="0" fontId="16" fillId="6" borderId="51" xfId="0" applyFont="1" applyFill="1" applyBorder="1" applyAlignment="1">
      <alignment horizontal="left" wrapText="1"/>
    </xf>
    <xf numFmtId="0" fontId="16" fillId="6" borderId="16" xfId="0" applyFont="1" applyFill="1" applyBorder="1" applyAlignment="1">
      <alignment horizontal="left" wrapText="1"/>
    </xf>
    <xf numFmtId="0" fontId="16" fillId="6" borderId="17" xfId="0" applyFont="1" applyFill="1" applyBorder="1" applyAlignment="1">
      <alignment horizontal="left" wrapText="1"/>
    </xf>
    <xf numFmtId="0" fontId="16" fillId="6" borderId="48" xfId="0" applyFont="1" applyFill="1" applyBorder="1" applyAlignment="1">
      <alignment horizontal="left" wrapText="1"/>
    </xf>
    <xf numFmtId="0" fontId="16" fillId="6" borderId="29" xfId="0" applyFont="1" applyFill="1" applyBorder="1" applyAlignment="1">
      <alignment horizontal="left" wrapText="1"/>
    </xf>
    <xf numFmtId="0" fontId="16" fillId="6" borderId="30" xfId="0" applyFont="1" applyFill="1" applyBorder="1" applyAlignment="1">
      <alignment horizontal="left" wrapText="1"/>
    </xf>
    <xf numFmtId="9" fontId="1" fillId="0" borderId="3" xfId="1" applyNumberFormat="1" applyFont="1" applyFill="1" applyBorder="1" applyAlignment="1">
      <alignment horizontal="left" vertical="center" wrapText="1"/>
    </xf>
    <xf numFmtId="9" fontId="1" fillId="0" borderId="2" xfId="1" applyNumberFormat="1" applyFont="1" applyFill="1" applyBorder="1" applyAlignment="1">
      <alignment horizontal="left" vertical="center" wrapText="1"/>
    </xf>
    <xf numFmtId="9" fontId="1" fillId="0" borderId="4" xfId="1" applyNumberFormat="1" applyFont="1" applyFill="1" applyBorder="1" applyAlignment="1">
      <alignment horizontal="left" vertical="center" wrapText="1"/>
    </xf>
    <xf numFmtId="0" fontId="1" fillId="0" borderId="1" xfId="1" applyFont="1" applyFill="1" applyBorder="1" applyAlignment="1">
      <alignment horizontal="left" vertical="center"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6" borderId="50" xfId="0" applyFont="1" applyFill="1" applyBorder="1" applyAlignment="1">
      <alignment horizontal="left" wrapText="1"/>
    </xf>
    <xf numFmtId="0" fontId="1" fillId="0" borderId="3" xfId="1" applyFont="1" applyFill="1" applyBorder="1" applyAlignment="1">
      <alignment horizontal="right" vertical="center" wrapText="1"/>
    </xf>
    <xf numFmtId="0" fontId="1" fillId="0" borderId="2" xfId="1" applyFont="1" applyFill="1" applyBorder="1" applyAlignment="1">
      <alignment horizontal="right" vertical="center" wrapText="1"/>
    </xf>
    <xf numFmtId="0" fontId="1" fillId="0" borderId="4" xfId="1" applyFont="1" applyFill="1" applyBorder="1" applyAlignment="1">
      <alignment horizontal="right" vertical="center" wrapText="1"/>
    </xf>
    <xf numFmtId="0" fontId="1" fillId="0" borderId="1" xfId="1" applyFont="1" applyFill="1" applyBorder="1" applyAlignment="1">
      <alignment horizontal="right" vertical="center" wrapText="1"/>
    </xf>
    <xf numFmtId="9" fontId="1" fillId="0" borderId="1" xfId="1" applyNumberFormat="1" applyFont="1" applyFill="1" applyBorder="1" applyAlignment="1">
      <alignment horizontal="left" vertical="center" wrapText="1"/>
    </xf>
    <xf numFmtId="0" fontId="0" fillId="0" borderId="25" xfId="0" applyBorder="1" applyAlignment="1">
      <alignment horizontal="center" wrapText="1"/>
    </xf>
    <xf numFmtId="0" fontId="1" fillId="0" borderId="6" xfId="1" applyFont="1" applyFill="1" applyBorder="1" applyAlignment="1">
      <alignment horizontal="center" vertical="center" wrapText="1"/>
    </xf>
    <xf numFmtId="0" fontId="1" fillId="0" borderId="23" xfId="1" applyFont="1" applyFill="1" applyBorder="1" applyAlignment="1">
      <alignment horizontal="center" vertical="center" wrapText="1"/>
    </xf>
    <xf numFmtId="0" fontId="1" fillId="0" borderId="1" xfId="1" applyFont="1" applyFill="1" applyBorder="1" applyAlignment="1">
      <alignment horizontal="center" wrapText="1"/>
    </xf>
    <xf numFmtId="0" fontId="1" fillId="0" borderId="3" xfId="1" applyFont="1" applyFill="1" applyBorder="1" applyAlignment="1">
      <alignment horizontal="center" vertical="center" wrapText="1"/>
    </xf>
    <xf numFmtId="0" fontId="1" fillId="0" borderId="2" xfId="1" applyFont="1" applyFill="1" applyBorder="1" applyAlignment="1">
      <alignment horizontal="center" vertical="center" wrapText="1"/>
    </xf>
    <xf numFmtId="0" fontId="1" fillId="0" borderId="4" xfId="1" applyFont="1" applyFill="1" applyBorder="1" applyAlignment="1">
      <alignment horizontal="center" vertical="center" wrapText="1"/>
    </xf>
    <xf numFmtId="9" fontId="1" fillId="0" borderId="3" xfId="1" applyNumberFormat="1" applyFont="1" applyFill="1" applyBorder="1" applyAlignment="1">
      <alignment horizontal="center" vertical="center" wrapText="1"/>
    </xf>
    <xf numFmtId="9" fontId="1" fillId="0" borderId="2" xfId="1" applyNumberFormat="1" applyFont="1" applyFill="1" applyBorder="1" applyAlignment="1">
      <alignment horizontal="center" vertical="center" wrapText="1"/>
    </xf>
    <xf numFmtId="9" fontId="1" fillId="0" borderId="4" xfId="1" applyNumberFormat="1" applyFont="1" applyFill="1" applyBorder="1" applyAlignment="1">
      <alignment horizontal="center"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5" fillId="0" borderId="47" xfId="0" applyFont="1" applyBorder="1" applyAlignment="1">
      <alignment horizontal="left" wrapText="1"/>
    </xf>
    <xf numFmtId="0" fontId="7" fillId="8" borderId="1" xfId="0" applyFont="1" applyFill="1" applyBorder="1" applyAlignment="1" applyProtection="1">
      <alignment horizontal="right" wrapText="1"/>
      <protection locked="0"/>
    </xf>
    <xf numFmtId="0" fontId="7" fillId="0" borderId="1" xfId="0" applyFont="1" applyBorder="1" applyAlignment="1">
      <alignment horizontal="center" wrapText="1"/>
    </xf>
    <xf numFmtId="0" fontId="16" fillId="6" borderId="12" xfId="0" applyFont="1" applyFill="1" applyBorder="1" applyAlignment="1">
      <alignment horizontal="center" wrapText="1"/>
    </xf>
    <xf numFmtId="0" fontId="16" fillId="6" borderId="13" xfId="0" applyFont="1" applyFill="1" applyBorder="1" applyAlignment="1">
      <alignment horizontal="center" wrapText="1"/>
    </xf>
    <xf numFmtId="0" fontId="16" fillId="6" borderId="14" xfId="0" applyFont="1" applyFill="1" applyBorder="1" applyAlignment="1">
      <alignment horizontal="center" wrapText="1"/>
    </xf>
    <xf numFmtId="0" fontId="0" fillId="9" borderId="15" xfId="0" applyFill="1" applyBorder="1" applyAlignment="1" applyProtection="1">
      <alignment horizontal="center" wrapText="1"/>
      <protection locked="0"/>
    </xf>
    <xf numFmtId="0" fontId="0" fillId="9" borderId="16" xfId="0" applyFill="1" applyBorder="1" applyAlignment="1" applyProtection="1">
      <alignment horizontal="center" wrapText="1"/>
      <protection locked="0"/>
    </xf>
    <xf numFmtId="0" fontId="0" fillId="9" borderId="17" xfId="0" applyFill="1" applyBorder="1" applyAlignment="1" applyProtection="1">
      <alignment horizontal="center" wrapText="1"/>
      <protection locked="0"/>
    </xf>
    <xf numFmtId="0" fontId="7" fillId="0" borderId="28" xfId="0" applyFont="1" applyBorder="1" applyAlignment="1">
      <alignment horizontal="right" wrapText="1"/>
    </xf>
    <xf numFmtId="0" fontId="7" fillId="0" borderId="29" xfId="0" applyFont="1" applyBorder="1" applyAlignment="1">
      <alignment horizontal="right" wrapText="1"/>
    </xf>
    <xf numFmtId="0" fontId="7" fillId="0" borderId="30" xfId="0" applyFont="1" applyBorder="1" applyAlignment="1">
      <alignment horizontal="right" wrapText="1"/>
    </xf>
    <xf numFmtId="0" fontId="7" fillId="0" borderId="13" xfId="0" applyFont="1" applyBorder="1" applyAlignment="1">
      <alignment horizontal="center" wrapText="1"/>
    </xf>
    <xf numFmtId="0" fontId="6" fillId="0" borderId="0" xfId="0" applyFont="1" applyAlignment="1">
      <alignment horizontal="left" vertical="top" wrapText="1"/>
    </xf>
    <xf numFmtId="0" fontId="7" fillId="0" borderId="1" xfId="0" applyFont="1" applyBorder="1" applyAlignment="1">
      <alignment horizontal="center"/>
    </xf>
    <xf numFmtId="9" fontId="0" fillId="7" borderId="6" xfId="0" applyNumberFormat="1" applyFill="1" applyBorder="1" applyAlignment="1">
      <alignment horizontal="center" wrapText="1"/>
    </xf>
    <xf numFmtId="9" fontId="0" fillId="7" borderId="22" xfId="0" applyNumberFormat="1" applyFill="1" applyBorder="1" applyAlignment="1">
      <alignment horizontal="center" wrapText="1"/>
    </xf>
    <xf numFmtId="9" fontId="0" fillId="7" borderId="23" xfId="0" applyNumberFormat="1" applyFill="1" applyBorder="1" applyAlignment="1">
      <alignment horizontal="center" wrapText="1"/>
    </xf>
    <xf numFmtId="0" fontId="0" fillId="5" borderId="6" xfId="0" applyFill="1" applyBorder="1" applyAlignment="1" applyProtection="1">
      <alignment horizontal="center" vertical="center" wrapText="1"/>
      <protection locked="0"/>
    </xf>
    <xf numFmtId="0" fontId="0" fillId="5" borderId="22" xfId="0" applyFill="1" applyBorder="1" applyAlignment="1" applyProtection="1">
      <alignment horizontal="center" vertical="center" wrapText="1"/>
      <protection locked="0"/>
    </xf>
    <xf numFmtId="0" fontId="0" fillId="5" borderId="23" xfId="0" applyFill="1" applyBorder="1" applyAlignment="1" applyProtection="1">
      <alignment horizontal="center" vertical="center" wrapText="1"/>
      <protection locked="0"/>
    </xf>
    <xf numFmtId="0" fontId="16" fillId="6" borderId="1" xfId="0" applyFont="1" applyFill="1" applyBorder="1" applyAlignment="1">
      <alignment horizontal="center" wrapText="1"/>
    </xf>
    <xf numFmtId="0" fontId="0" fillId="0" borderId="1"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24" xfId="0"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26" xfId="0" applyBorder="1" applyAlignment="1">
      <alignment horizontal="left"/>
    </xf>
    <xf numFmtId="0" fontId="16" fillId="6" borderId="32" xfId="0" applyFont="1" applyFill="1" applyBorder="1" applyAlignment="1">
      <alignment horizontal="left" wrapText="1"/>
    </xf>
    <xf numFmtId="0" fontId="16" fillId="6" borderId="0" xfId="0" applyFont="1" applyFill="1" applyAlignment="1">
      <alignment horizontal="left" wrapText="1"/>
    </xf>
    <xf numFmtId="0" fontId="0" fillId="0" borderId="6" xfId="0" applyBorder="1" applyAlignment="1">
      <alignment horizontal="left" wrapText="1"/>
    </xf>
    <xf numFmtId="0" fontId="0" fillId="0" borderId="23" xfId="0" applyBorder="1" applyAlignment="1">
      <alignment horizontal="left" wrapText="1"/>
    </xf>
    <xf numFmtId="0" fontId="0" fillId="0" borderId="6"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5" borderId="1" xfId="0" applyFill="1" applyBorder="1" applyAlignment="1" applyProtection="1">
      <alignment horizontal="center" vertical="center" wrapText="1"/>
      <protection locked="0"/>
    </xf>
    <xf numFmtId="0" fontId="16" fillId="6" borderId="34" xfId="0" applyFont="1" applyFill="1" applyBorder="1" applyAlignment="1">
      <alignment horizontal="left" wrapText="1"/>
    </xf>
    <xf numFmtId="0" fontId="16" fillId="6" borderId="35" xfId="0" applyFont="1" applyFill="1" applyBorder="1" applyAlignment="1">
      <alignment horizontal="left" wrapText="1"/>
    </xf>
    <xf numFmtId="0" fontId="16" fillId="6" borderId="38" xfId="0" applyFont="1" applyFill="1" applyBorder="1" applyAlignment="1">
      <alignment horizontal="left" wrapText="1"/>
    </xf>
    <xf numFmtId="0" fontId="16" fillId="6" borderId="9" xfId="0" applyFont="1" applyFill="1" applyBorder="1" applyAlignment="1">
      <alignment horizontal="left" wrapText="1"/>
    </xf>
    <xf numFmtId="0" fontId="16" fillId="6" borderId="6" xfId="0" applyFont="1" applyFill="1" applyBorder="1" applyAlignment="1">
      <alignment horizontal="center" wrapText="1"/>
    </xf>
    <xf numFmtId="0" fontId="16" fillId="6" borderId="22" xfId="0" applyFont="1" applyFill="1" applyBorder="1" applyAlignment="1">
      <alignment horizontal="center" wrapText="1"/>
    </xf>
    <xf numFmtId="0" fontId="16" fillId="6" borderId="23" xfId="0" applyFont="1" applyFill="1" applyBorder="1" applyAlignment="1">
      <alignment horizontal="center" wrapText="1"/>
    </xf>
    <xf numFmtId="0" fontId="5" fillId="0" borderId="21" xfId="0" applyFont="1" applyBorder="1" applyAlignment="1">
      <alignment horizontal="left"/>
    </xf>
    <xf numFmtId="0" fontId="5" fillId="0" borderId="24" xfId="0" applyFont="1" applyBorder="1" applyAlignment="1">
      <alignment horizontal="left"/>
    </xf>
    <xf numFmtId="0" fontId="16" fillId="6" borderId="1" xfId="0" applyFont="1" applyFill="1" applyBorder="1" applyAlignment="1">
      <alignment horizontal="left" wrapText="1"/>
    </xf>
    <xf numFmtId="0" fontId="16" fillId="6" borderId="6" xfId="0" applyFont="1" applyFill="1" applyBorder="1" applyAlignment="1">
      <alignment horizontal="left" wrapText="1"/>
    </xf>
    <xf numFmtId="0" fontId="0" fillId="0" borderId="1" xfId="0" applyBorder="1" applyAlignment="1">
      <alignment horizontal="left" wrapText="1"/>
    </xf>
    <xf numFmtId="0" fontId="9" fillId="0" borderId="1" xfId="0" applyFont="1" applyBorder="1" applyAlignment="1">
      <alignment horizontal="left" wrapText="1"/>
    </xf>
    <xf numFmtId="0" fontId="0" fillId="0" borderId="1" xfId="0" applyBorder="1" applyAlignment="1">
      <alignment horizontal="center"/>
    </xf>
    <xf numFmtId="0" fontId="18" fillId="6" borderId="1" xfId="0" applyFont="1" applyFill="1" applyBorder="1" applyAlignment="1">
      <alignment horizontal="left" wrapText="1"/>
    </xf>
    <xf numFmtId="0" fontId="18" fillId="6" borderId="6" xfId="0" applyFont="1" applyFill="1" applyBorder="1" applyAlignment="1">
      <alignment horizontal="left" wrapText="1"/>
    </xf>
    <xf numFmtId="0" fontId="16" fillId="6" borderId="5" xfId="0" applyFont="1" applyFill="1" applyBorder="1" applyAlignment="1">
      <alignment horizontal="center" wrapText="1"/>
    </xf>
    <xf numFmtId="0" fontId="16" fillId="6" borderId="0" xfId="0" applyFont="1" applyFill="1" applyAlignment="1">
      <alignment horizontal="center" wrapText="1"/>
    </xf>
    <xf numFmtId="165" fontId="0" fillId="7" borderId="6" xfId="0" applyNumberFormat="1" applyFill="1" applyBorder="1" applyAlignment="1">
      <alignment horizontal="center" wrapText="1"/>
    </xf>
    <xf numFmtId="165" fontId="0" fillId="7" borderId="22" xfId="0" applyNumberFormat="1" applyFill="1" applyBorder="1" applyAlignment="1">
      <alignment horizontal="center" wrapText="1"/>
    </xf>
    <xf numFmtId="165" fontId="0" fillId="7" borderId="23" xfId="0" applyNumberFormat="1" applyFill="1" applyBorder="1" applyAlignment="1">
      <alignment horizontal="center" wrapText="1"/>
    </xf>
    <xf numFmtId="165" fontId="16" fillId="6" borderId="1" xfId="0" applyNumberFormat="1" applyFont="1" applyFill="1" applyBorder="1" applyAlignment="1">
      <alignment horizontal="center" wrapText="1"/>
    </xf>
    <xf numFmtId="0" fontId="0" fillId="0" borderId="6" xfId="0" applyBorder="1" applyAlignment="1">
      <alignment wrapText="1"/>
    </xf>
    <xf numFmtId="0" fontId="0" fillId="0" borderId="23" xfId="0" applyBorder="1" applyAlignment="1">
      <alignment wrapText="1"/>
    </xf>
    <xf numFmtId="0" fontId="0" fillId="0" borderId="22" xfId="0" applyBorder="1" applyAlignment="1">
      <alignment horizontal="left" wrapText="1"/>
    </xf>
    <xf numFmtId="0" fontId="18" fillId="6" borderId="7" xfId="0" applyFont="1" applyFill="1" applyBorder="1" applyAlignment="1">
      <alignment horizontal="left" wrapText="1"/>
    </xf>
    <xf numFmtId="0" fontId="18" fillId="6" borderId="9" xfId="0" applyFont="1" applyFill="1" applyBorder="1" applyAlignment="1">
      <alignment horizontal="left" wrapText="1"/>
    </xf>
    <xf numFmtId="0" fontId="18" fillId="6" borderId="26" xfId="0" applyFont="1" applyFill="1" applyBorder="1" applyAlignment="1">
      <alignment horizontal="left" wrapText="1"/>
    </xf>
    <xf numFmtId="0" fontId="7" fillId="0" borderId="0" xfId="0" applyFont="1" applyAlignment="1">
      <alignment horizontal="left"/>
    </xf>
    <xf numFmtId="0" fontId="0" fillId="0" borderId="0" xfId="0" applyAlignment="1">
      <alignment horizontal="left" wrapText="1"/>
    </xf>
    <xf numFmtId="0" fontId="0" fillId="0" borderId="0" xfId="0"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5" fillId="0" borderId="1" xfId="0" applyFont="1" applyBorder="1" applyAlignment="1">
      <alignment horizontal="left" wrapText="1"/>
    </xf>
    <xf numFmtId="0" fontId="14" fillId="0" borderId="1" xfId="0" applyFont="1"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horizontal="center" wrapText="1"/>
    </xf>
    <xf numFmtId="0" fontId="9" fillId="0" borderId="1"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0"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13" borderId="1" xfId="0" applyFill="1" applyBorder="1" applyAlignment="1">
      <alignment horizontal="left" vertical="center" wrapText="1"/>
    </xf>
    <xf numFmtId="0" fontId="5" fillId="0" borderId="6" xfId="0" applyFont="1" applyBorder="1" applyAlignment="1">
      <alignment horizontal="left" wrapText="1"/>
    </xf>
    <xf numFmtId="0" fontId="0" fillId="0" borderId="6" xfId="0" applyBorder="1" applyAlignment="1">
      <alignment horizontal="center" wrapText="1"/>
    </xf>
    <xf numFmtId="0" fontId="14" fillId="0" borderId="6" xfId="0" applyFont="1" applyBorder="1" applyAlignment="1">
      <alignment horizontal="center" wrapText="1"/>
    </xf>
    <xf numFmtId="0" fontId="16" fillId="6" borderId="20" xfId="0" applyFont="1" applyFill="1" applyBorder="1" applyAlignment="1">
      <alignment horizontal="left" wrapText="1"/>
    </xf>
    <xf numFmtId="0" fontId="16" fillId="6" borderId="21" xfId="0" applyFont="1" applyFill="1" applyBorder="1" applyAlignment="1">
      <alignment horizontal="left" wrapText="1"/>
    </xf>
    <xf numFmtId="0" fontId="16" fillId="6" borderId="24" xfId="0" applyFont="1" applyFill="1" applyBorder="1" applyAlignment="1">
      <alignment horizontal="left" wrapText="1"/>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9" fillId="0" borderId="3" xfId="0" applyFont="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7" fillId="0" borderId="6" xfId="0" applyFont="1" applyBorder="1" applyAlignment="1">
      <alignment horizontal="center" wrapText="1"/>
    </xf>
    <xf numFmtId="0" fontId="7" fillId="0" borderId="23" xfId="0" applyFont="1"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left" wrapText="1"/>
    </xf>
    <xf numFmtId="0" fontId="0" fillId="0" borderId="3" xfId="0" applyBorder="1" applyAlignment="1">
      <alignment horizontal="left"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1" xfId="0" applyBorder="1" applyAlignment="1">
      <alignment horizontal="left" vertical="top" wrapText="1"/>
    </xf>
    <xf numFmtId="0" fontId="9" fillId="0" borderId="1" xfId="0" applyFont="1" applyBorder="1" applyAlignment="1">
      <alignment horizontal="left" vertical="top" wrapText="1"/>
    </xf>
    <xf numFmtId="0" fontId="7" fillId="0" borderId="6" xfId="0" applyFont="1" applyBorder="1" applyAlignment="1">
      <alignment horizontal="center" vertical="center" wrapText="1"/>
    </xf>
    <xf numFmtId="0" fontId="7" fillId="0" borderId="23" xfId="0" applyFont="1" applyBorder="1" applyAlignment="1">
      <alignment horizontal="center" vertical="center" wrapText="1"/>
    </xf>
    <xf numFmtId="0" fontId="0" fillId="0" borderId="7" xfId="0" applyBorder="1" applyAlignment="1">
      <alignment horizontal="left" vertical="top" wrapText="1"/>
    </xf>
    <xf numFmtId="0" fontId="0" fillId="0" borderId="26" xfId="0" applyBorder="1" applyAlignment="1">
      <alignment horizontal="left" vertical="top" wrapText="1"/>
    </xf>
    <xf numFmtId="0" fontId="0" fillId="0" borderId="58" xfId="0" applyBorder="1" applyAlignment="1">
      <alignment horizontal="left" vertical="top" wrapText="1"/>
    </xf>
    <xf numFmtId="0" fontId="0" fillId="0" borderId="59" xfId="0" applyBorder="1" applyAlignment="1">
      <alignment horizontal="left" wrapText="1"/>
    </xf>
    <xf numFmtId="0" fontId="0" fillId="0" borderId="60" xfId="0" applyBorder="1" applyAlignment="1">
      <alignment horizontal="left" wrapText="1"/>
    </xf>
    <xf numFmtId="0" fontId="9" fillId="0" borderId="58" xfId="0" applyFont="1" applyBorder="1" applyAlignment="1">
      <alignment horizontal="left" vertical="top" wrapText="1"/>
    </xf>
    <xf numFmtId="0" fontId="0" fillId="0" borderId="5" xfId="0" applyBorder="1" applyAlignment="1">
      <alignment horizontal="left" wrapText="1"/>
    </xf>
    <xf numFmtId="0" fontId="0" fillId="0" borderId="25" xfId="0" applyBorder="1" applyAlignment="1">
      <alignment horizontal="left" wrapText="1"/>
    </xf>
    <xf numFmtId="0" fontId="0" fillId="0" borderId="1" xfId="0" applyBorder="1" applyAlignment="1">
      <alignment horizontal="center" vertical="center" wrapText="1"/>
    </xf>
    <xf numFmtId="0" fontId="0" fillId="0" borderId="40" xfId="0" applyBorder="1" applyAlignment="1">
      <alignment horizontal="left" vertical="center" wrapText="1"/>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0" xfId="0" applyAlignment="1">
      <alignment horizontal="center" vertical="center" wrapText="1"/>
    </xf>
    <xf numFmtId="0" fontId="0" fillId="0" borderId="24" xfId="0" applyBorder="1" applyAlignment="1">
      <alignment horizontal="center" wrapText="1"/>
    </xf>
    <xf numFmtId="0" fontId="0" fillId="0" borderId="26" xfId="0" applyBorder="1" applyAlignment="1">
      <alignment horizontal="center"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6" xfId="0" applyBorder="1" applyAlignment="1">
      <alignment horizontal="left" vertical="top" wrapText="1"/>
    </xf>
    <xf numFmtId="0" fontId="0" fillId="0" borderId="23" xfId="0" applyBorder="1" applyAlignment="1">
      <alignment horizontal="left" vertical="top" wrapText="1"/>
    </xf>
    <xf numFmtId="0" fontId="0" fillId="0" borderId="3"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0" xfId="0" applyAlignment="1">
      <alignment horizontal="center"/>
    </xf>
    <xf numFmtId="0" fontId="0" fillId="0" borderId="0" xfId="0" applyAlignment="1">
      <alignment horizontal="center" wrapText="1"/>
    </xf>
  </cellXfs>
  <cellStyles count="3">
    <cellStyle name="Good" xfId="1" builtinId="26"/>
    <cellStyle name="Hyperlink" xfId="2" builtinId="8"/>
    <cellStyle name="Normal" xfId="0" builtinId="0"/>
  </cellStyles>
  <dxfs count="109">
    <dxf>
      <font>
        <color rgb="FF9C0006"/>
      </font>
      <fill>
        <patternFill>
          <bgColor rgb="FFFFC7CE"/>
        </patternFill>
      </fill>
    </dxf>
    <dxf>
      <fill>
        <patternFill patternType="solid">
          <fgColor indexed="64"/>
          <bgColor theme="7" tint="0.79998168889431442"/>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7" tint="0.79998168889431442"/>
        </patternFill>
      </fill>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ill>
        <patternFill patternType="solid">
          <fgColor indexed="64"/>
          <bgColor theme="7" tint="0.79998168889431442"/>
        </patternFill>
      </fill>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ill>
        <patternFill patternType="solid">
          <fgColor indexed="64"/>
          <bgColor theme="7" tint="0.79998168889431442"/>
        </patternFill>
      </fill>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ill>
        <patternFill patternType="solid">
          <fgColor indexed="64"/>
          <bgColor theme="7" tint="0.79998168889431442"/>
        </patternFill>
      </fill>
      <alignment horizontal="left" vertical="bottom"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numFmt numFmtId="164" formatCode="[$-409]d\-mmm\-yy;@"/>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numFmt numFmtId="164" formatCode="[$-409]d\-mmm\-yy;@"/>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right style="thin">
          <color rgb="FF000000"/>
        </right>
        <top style="thin">
          <color rgb="FF000000"/>
        </top>
        <bottom style="thin">
          <color rgb="FF000000"/>
        </bottom>
        <vertical/>
        <horizontal/>
      </border>
      <protection locked="0" hidden="0"/>
    </dxf>
    <dxf>
      <numFmt numFmtId="0" formatCode="General"/>
      <fill>
        <patternFill patternType="solid">
          <fgColor indexed="64"/>
          <bgColor theme="4" tint="0.79998168889431442"/>
        </patternFill>
      </fill>
      <alignment horizontal="right" vertical="bottom" textRotation="0" wrapText="1" indent="0" justifyLastLine="0" shrinkToFit="0" readingOrder="0"/>
      <border diagonalUp="0" diagonalDown="0">
        <left/>
        <right style="thin">
          <color rgb="FF000000"/>
        </right>
        <top style="thin">
          <color rgb="FF000000"/>
        </top>
        <bottom style="thin">
          <color rgb="FF000000"/>
        </bottom>
      </border>
      <protection locked="0" hidden="0"/>
    </dxf>
    <dxf>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ck">
          <color theme="0" tint="-4.9989318521683403E-2"/>
        </top>
      </border>
    </dxf>
    <dxf>
      <fill>
        <patternFill patternType="solid">
          <fgColor indexed="64"/>
          <bgColor theme="7" tint="0.79998168889431442"/>
        </patternFill>
      </fill>
      <alignment horizontal="left" vertical="bottom"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left" vertical="bottom" textRotation="0" wrapText="1" indent="0" justifyLastLine="0" shrinkToFit="0" readingOrder="0"/>
      <border diagonalUp="0" diagonalDown="0" outline="0">
        <left style="thick">
          <color theme="0" tint="-4.9989318521683403E-2"/>
        </left>
        <right style="thick">
          <color theme="0" tint="-4.9989318521683403E-2"/>
        </right>
        <top/>
        <bottom/>
      </border>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numFmt numFmtId="0" formatCode="General"/>
      <fill>
        <patternFill patternType="solid">
          <fgColor indexed="64"/>
          <bgColor theme="2" tint="-9.9978637043366805E-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bottom/>
      </border>
      <protection locked="0" hidden="0"/>
    </dxf>
    <dxf>
      <fill>
        <patternFill>
          <bgColor theme="4" tint="0.79998168889431442"/>
        </patternFill>
      </fill>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right style="thin">
          <color rgb="FF000000"/>
        </right>
        <top style="thin">
          <color rgb="FF000000"/>
        </top>
        <bottom style="thin">
          <color rgb="FF000000"/>
        </bottom>
        <vertical/>
        <horizontal/>
      </border>
      <protection locked="0" hidden="0"/>
    </dxf>
    <dxf>
      <border outline="0">
        <top style="thin">
          <color indexed="64"/>
        </top>
      </border>
    </dxf>
    <dxf>
      <border outline="0">
        <bottom style="thick">
          <color theme="0" tint="-4.9989318521683403E-2"/>
        </bottom>
      </border>
    </dxf>
    <dxf>
      <border diagonalUp="0" diagonalDown="0">
        <left style="thin">
          <color indexed="64"/>
        </left>
        <right style="thin">
          <color indexed="64"/>
        </right>
        <bottom style="thin">
          <color indexed="64"/>
        </bottom>
      </border>
    </dxf>
    <dxf>
      <fill>
        <patternFill patternType="solid">
          <fgColor indexed="64"/>
          <bgColor theme="9" tint="0.79998168889431442"/>
        </patternFill>
      </fill>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left" vertical="bottom" textRotation="0" wrapText="1" indent="0" justifyLastLine="0" shrinkToFit="0" readingOrder="0"/>
      <border diagonalUp="0" diagonalDown="0">
        <left style="thick">
          <color theme="0" tint="-4.9989318521683403E-2"/>
        </left>
        <right style="thick">
          <color theme="0" tint="-4.9989318521683403E-2"/>
        </right>
        <top/>
        <bottom/>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strike val="0"/>
        <condense val="0"/>
        <extend val="0"/>
        <outline val="0"/>
        <shadow val="0"/>
        <u val="none"/>
        <vertAlign val="baseline"/>
        <sz val="11"/>
        <color rgb="FF000000"/>
        <name val="Calibri"/>
        <family val="2"/>
        <scheme val="minor"/>
      </font>
      <fill>
        <patternFill patternType="solid">
          <fgColor indexed="64"/>
          <bgColor theme="4" tint="0.79998168889431442"/>
        </patternFill>
      </fill>
      <alignment horizontal="right" vertical="bottom" textRotation="0" wrapText="1" indent="0" justifyLastLine="0" shrinkToFit="0" readingOrder="0"/>
      <border diagonalUp="0" diagonalDown="0">
        <left/>
        <right style="thin">
          <color rgb="FF000000"/>
        </right>
        <top style="thin">
          <color rgb="FF000000"/>
        </top>
        <bottom style="thin">
          <color rgb="FF000000"/>
        </bottom>
        <vertical/>
        <horizontal/>
      </border>
      <protection locked="0" hidden="0"/>
    </dxf>
    <dxf>
      <border outline="0">
        <top style="thin">
          <color indexed="64"/>
        </top>
      </border>
    </dxf>
    <dxf>
      <border outline="0">
        <bottom style="thick">
          <color theme="0" tint="-4.9989318521683403E-2"/>
        </bottom>
      </border>
    </dxf>
    <dxf>
      <border diagonalUp="0" diagonalDown="0">
        <left style="thin">
          <color indexed="64"/>
        </left>
        <right style="thin">
          <color indexed="64"/>
        </right>
        <bottom style="thin">
          <color indexed="64"/>
        </bottom>
      </border>
    </dxf>
    <dxf>
      <fill>
        <patternFill patternType="solid">
          <fgColor indexed="64"/>
          <bgColor theme="9" tint="0.79998168889431442"/>
        </patternFill>
      </fill>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left" vertical="bottom" textRotation="0" wrapText="1" indent="0" justifyLastLine="0" shrinkToFit="0" readingOrder="0"/>
      <border diagonalUp="0" diagonalDown="0">
        <left style="thick">
          <color theme="0" tint="-4.9989318521683403E-2"/>
        </left>
        <right style="thick">
          <color theme="0" tint="-4.9989318521683403E-2"/>
        </right>
        <top/>
        <bottom/>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right style="thin">
          <color rgb="FF000000"/>
        </right>
        <top style="thin">
          <color rgb="FF000000"/>
        </top>
        <bottom style="thin">
          <color rgb="FF000000"/>
        </bottom>
        <vertical/>
        <horizontal/>
      </border>
      <protection locked="0" hidden="0"/>
    </dxf>
    <dxf>
      <border outline="0">
        <top style="thin">
          <color rgb="FF000000"/>
        </top>
      </border>
    </dxf>
    <dxf>
      <border outline="0">
        <bottom style="thick">
          <color theme="0" tint="-4.9989318521683403E-2"/>
        </bottom>
      </border>
    </dxf>
    <dxf>
      <border diagonalUp="0" diagonalDown="0">
        <left style="thick">
          <color theme="0" tint="-4.9989318521683403E-2"/>
        </left>
        <right style="thick">
          <color theme="0" tint="-4.9989318521683403E-2"/>
        </right>
        <top style="thick">
          <color theme="0" tint="-4.9989318521683403E-2"/>
        </top>
        <bottom style="thin">
          <color rgb="FF000000"/>
        </bottom>
      </border>
    </dxf>
    <dxf>
      <fill>
        <patternFill patternType="solid">
          <fgColor indexed="64"/>
          <bgColor theme="7" tint="0.79998168889431442"/>
        </patternFill>
      </fill>
      <alignment horizontal="right" vertical="bottom" textRotation="0" wrapText="1" indent="0" justifyLastLine="0" shrinkToFit="0" readingOrder="0"/>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left" vertical="bottom" textRotation="0" wrapText="1" indent="0" justifyLastLine="0" shrinkToFit="0" readingOrder="0"/>
      <border diagonalUp="0" diagonalDown="0">
        <left style="thick">
          <color theme="0" tint="-4.9989318521683403E-2"/>
        </left>
        <right style="thick">
          <color theme="0" tint="-4.9989318521683403E-2"/>
        </right>
        <top/>
        <bottom/>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7"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theme="4" tint="0.79998168889431442"/>
        </patternFill>
      </fill>
      <alignment horizontal="right"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protection locked="0" hidden="0"/>
    </dxf>
    <dxf>
      <border outline="0">
        <top style="thin">
          <color indexed="64"/>
        </top>
      </border>
    </dxf>
    <dxf>
      <border outline="0">
        <bottom style="thick">
          <color theme="0" tint="-4.9989318521683403E-2"/>
        </bottom>
      </border>
    </dxf>
    <dxf>
      <border outline="0">
        <left style="thin">
          <color indexed="64"/>
        </left>
        <right style="thin">
          <color indexed="64"/>
        </right>
        <top style="thin">
          <color indexed="64"/>
        </top>
        <bottom style="thin">
          <color indexed="64"/>
        </bottom>
      </border>
    </dxf>
    <dxf>
      <fill>
        <patternFill patternType="solid">
          <fgColor indexed="64"/>
          <bgColor theme="9" tint="0.79998168889431442"/>
        </patternFill>
      </fill>
      <protection locked="0" hidden="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left" vertical="bottom" textRotation="0" wrapText="1" indent="0" justifyLastLine="0" shrinkToFit="0" readingOrder="0"/>
      <border diagonalUp="0" diagonalDown="0">
        <left style="thick">
          <color theme="0" tint="-4.9989318521683403E-2"/>
        </left>
        <right style="thick">
          <color theme="0" tint="-4.9989318521683403E-2"/>
        </right>
        <top/>
        <bottom/>
      </border>
      <protection locked="0" hidden="0"/>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Language!$B$1852</c:f>
          <c:strCache>
            <c:ptCount val="1"/>
            <c:pt idx="0">
              <c:v>1.1.6 Number of participants across the sectors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table'!$I$34:$I$37</c:f>
              <c:strCache>
                <c:ptCount val="4"/>
                <c:pt idx="0">
                  <c:v>Human health</c:v>
                </c:pt>
                <c:pt idx="1">
                  <c:v>Animal health</c:v>
                </c:pt>
                <c:pt idx="2">
                  <c:v>Environmental health</c:v>
                </c:pt>
                <c:pt idx="3">
                  <c:v>Other</c:v>
                </c:pt>
              </c:strCache>
            </c:strRef>
          </c:cat>
          <c:val>
            <c:numRef>
              <c:f>'indicators table'!$J$34:$J$37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1E5-4F4F-A443-D832A9DEEC0E}"/>
            </c:ext>
          </c:extLst>
        </c:ser>
        <c:dLbls>
          <c:showLegendKey val="0"/>
          <c:showVal val="0"/>
          <c:showCatName val="0"/>
          <c:showSerName val="0"/>
          <c:showPercent val="0"/>
          <c:showBubbleSize val="0"/>
        </c:dLbls>
        <c:gapWidth val="219"/>
        <c:overlap val="-27"/>
        <c:axId val="1233446448"/>
        <c:axId val="1233445008"/>
      </c:barChart>
      <c:catAx>
        <c:axId val="123344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3445008"/>
        <c:crosses val="autoZero"/>
        <c:auto val="1"/>
        <c:lblAlgn val="ctr"/>
        <c:lblOffset val="100"/>
        <c:noMultiLvlLbl val="0"/>
      </c:catAx>
      <c:valAx>
        <c:axId val="12334450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3446448"/>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Language!$B$1858</c:f>
          <c:strCache>
            <c:ptCount val="1"/>
            <c:pt idx="0">
              <c:v>1.1.8 Number of instructors across the sectors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table'!$I$68:$I$72</c:f>
              <c:strCache>
                <c:ptCount val="5"/>
                <c:pt idx="0">
                  <c:v>Human health</c:v>
                </c:pt>
                <c:pt idx="1">
                  <c:v>Animal health</c:v>
                </c:pt>
                <c:pt idx="2">
                  <c:v>Environmental health</c:v>
                </c:pt>
                <c:pt idx="3">
                  <c:v>Other</c:v>
                </c:pt>
                <c:pt idx="4">
                  <c:v>Total</c:v>
                </c:pt>
              </c:strCache>
            </c:strRef>
          </c:cat>
          <c:val>
            <c:numRef>
              <c:f>'indicators table'!$J$68:$J$72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5AC-4627-9933-936546C41F7C}"/>
            </c:ext>
          </c:extLst>
        </c:ser>
        <c:dLbls>
          <c:showLegendKey val="0"/>
          <c:showVal val="0"/>
          <c:showCatName val="0"/>
          <c:showSerName val="0"/>
          <c:showPercent val="0"/>
          <c:showBubbleSize val="0"/>
        </c:dLbls>
        <c:gapWidth val="219"/>
        <c:overlap val="-27"/>
        <c:axId val="1135454895"/>
        <c:axId val="1135454415"/>
      </c:barChart>
      <c:catAx>
        <c:axId val="1135454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4415"/>
        <c:crosses val="autoZero"/>
        <c:auto val="1"/>
        <c:lblAlgn val="ctr"/>
        <c:lblOffset val="100"/>
        <c:noMultiLvlLbl val="0"/>
      </c:catAx>
      <c:valAx>
        <c:axId val="113545441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489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Language!$B$1859</c:f>
          <c:strCache>
            <c:ptCount val="1"/>
            <c:pt idx="0">
              <c:v>1.1.8 Number of instructors across the sectors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table'!$I$74:$I$78</c:f>
              <c:strCache>
                <c:ptCount val="5"/>
                <c:pt idx="0">
                  <c:v>Female</c:v>
                </c:pt>
                <c:pt idx="1">
                  <c:v>Male</c:v>
                </c:pt>
                <c:pt idx="2">
                  <c:v>Non-binary</c:v>
                </c:pt>
                <c:pt idx="3">
                  <c:v>Prefer not to say</c:v>
                </c:pt>
                <c:pt idx="4">
                  <c:v>Total</c:v>
                </c:pt>
              </c:strCache>
            </c:strRef>
          </c:cat>
          <c:val>
            <c:numRef>
              <c:f>'indicators table'!$J$74:$J$78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584-4BFA-B154-C142BF34D1B4}"/>
            </c:ext>
          </c:extLst>
        </c:ser>
        <c:dLbls>
          <c:showLegendKey val="0"/>
          <c:showVal val="0"/>
          <c:showCatName val="0"/>
          <c:showSerName val="0"/>
          <c:showPercent val="0"/>
          <c:showBubbleSize val="0"/>
        </c:dLbls>
        <c:gapWidth val="219"/>
        <c:overlap val="-27"/>
        <c:axId val="1025413119"/>
        <c:axId val="1025412639"/>
      </c:barChart>
      <c:catAx>
        <c:axId val="102541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5412639"/>
        <c:crosses val="autoZero"/>
        <c:auto val="1"/>
        <c:lblAlgn val="ctr"/>
        <c:lblOffset val="100"/>
        <c:noMultiLvlLbl val="0"/>
      </c:catAx>
      <c:valAx>
        <c:axId val="10254126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541311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Language!$B$1860</c:f>
          <c:strCache>
            <c:ptCount val="1"/>
            <c:pt idx="0">
              <c:v>1.1.8 Number of instructors across the sectors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table'!$I$80:$I$83</c:f>
              <c:strCache>
                <c:ptCount val="4"/>
                <c:pt idx="0">
                  <c:v>Public</c:v>
                </c:pt>
                <c:pt idx="1">
                  <c:v>Private</c:v>
                </c:pt>
                <c:pt idx="2">
                  <c:v>Public-private partnerships</c:v>
                </c:pt>
                <c:pt idx="3">
                  <c:v>Total</c:v>
                </c:pt>
              </c:strCache>
            </c:strRef>
          </c:cat>
          <c:val>
            <c:numRef>
              <c:f>'indicators table'!$J$80:$J$83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9ED-4312-A0F5-94813B6591A8}"/>
            </c:ext>
          </c:extLst>
        </c:ser>
        <c:dLbls>
          <c:showLegendKey val="0"/>
          <c:showVal val="0"/>
          <c:showCatName val="0"/>
          <c:showSerName val="0"/>
          <c:showPercent val="0"/>
          <c:showBubbleSize val="0"/>
        </c:dLbls>
        <c:gapWidth val="219"/>
        <c:overlap val="-27"/>
        <c:axId val="1225563519"/>
        <c:axId val="1225562079"/>
      </c:barChart>
      <c:catAx>
        <c:axId val="122556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2079"/>
        <c:crosses val="autoZero"/>
        <c:auto val="1"/>
        <c:lblAlgn val="ctr"/>
        <c:lblOffset val="100"/>
        <c:noMultiLvlLbl val="0"/>
      </c:catAx>
      <c:valAx>
        <c:axId val="12255620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351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Language!$B$1861</c:f>
          <c:strCache>
            <c:ptCount val="1"/>
            <c:pt idx="0">
              <c:v>1.1.9 Number of mentors across the sectors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table'!$I$85:$I$89</c:f>
              <c:strCache>
                <c:ptCount val="5"/>
                <c:pt idx="0">
                  <c:v>Human health</c:v>
                </c:pt>
                <c:pt idx="1">
                  <c:v>Animal health</c:v>
                </c:pt>
                <c:pt idx="2">
                  <c:v>Environmental health</c:v>
                </c:pt>
                <c:pt idx="3">
                  <c:v>Other</c:v>
                </c:pt>
                <c:pt idx="4">
                  <c:v>Total</c:v>
                </c:pt>
              </c:strCache>
            </c:strRef>
          </c:cat>
          <c:val>
            <c:numRef>
              <c:f>'indicators table'!$J$85:$J$89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46C-4EFC-9DB6-9A1CB2AB4DE9}"/>
            </c:ext>
          </c:extLst>
        </c:ser>
        <c:dLbls>
          <c:showLegendKey val="0"/>
          <c:showVal val="0"/>
          <c:showCatName val="0"/>
          <c:showSerName val="0"/>
          <c:showPercent val="0"/>
          <c:showBubbleSize val="0"/>
        </c:dLbls>
        <c:gapWidth val="219"/>
        <c:overlap val="-27"/>
        <c:axId val="1226665375"/>
        <c:axId val="1226663455"/>
      </c:barChart>
      <c:catAx>
        <c:axId val="122666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663455"/>
        <c:crosses val="autoZero"/>
        <c:auto val="1"/>
        <c:lblAlgn val="ctr"/>
        <c:lblOffset val="100"/>
        <c:noMultiLvlLbl val="0"/>
      </c:catAx>
      <c:valAx>
        <c:axId val="12266634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66537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Language!$B$1862</c:f>
          <c:strCache>
            <c:ptCount val="1"/>
            <c:pt idx="0">
              <c:v>1.1.9 Number of mentors across the sectors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table'!$I$91:$I$95</c:f>
              <c:strCache>
                <c:ptCount val="5"/>
                <c:pt idx="0">
                  <c:v>Female</c:v>
                </c:pt>
                <c:pt idx="1">
                  <c:v>Male</c:v>
                </c:pt>
                <c:pt idx="2">
                  <c:v>Non-binary</c:v>
                </c:pt>
                <c:pt idx="3">
                  <c:v>Prefer not to say</c:v>
                </c:pt>
                <c:pt idx="4">
                  <c:v>Total</c:v>
                </c:pt>
              </c:strCache>
            </c:strRef>
          </c:cat>
          <c:val>
            <c:numRef>
              <c:f>'indicators table'!$J$91:$J$95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0A2-4F3E-AA2B-C783335C3CF4}"/>
            </c:ext>
          </c:extLst>
        </c:ser>
        <c:dLbls>
          <c:showLegendKey val="0"/>
          <c:showVal val="0"/>
          <c:showCatName val="0"/>
          <c:showSerName val="0"/>
          <c:showPercent val="0"/>
          <c:showBubbleSize val="0"/>
        </c:dLbls>
        <c:gapWidth val="219"/>
        <c:overlap val="-27"/>
        <c:axId val="427973695"/>
        <c:axId val="427974175"/>
      </c:barChart>
      <c:catAx>
        <c:axId val="427973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974175"/>
        <c:crosses val="autoZero"/>
        <c:auto val="1"/>
        <c:lblAlgn val="ctr"/>
        <c:lblOffset val="100"/>
        <c:noMultiLvlLbl val="0"/>
      </c:catAx>
      <c:valAx>
        <c:axId val="427974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97369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Language!$B$1863</c:f>
          <c:strCache>
            <c:ptCount val="1"/>
            <c:pt idx="0">
              <c:v>1.1.9 Number of mentors across the sectors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table'!$I$97:$I$100</c:f>
              <c:strCache>
                <c:ptCount val="4"/>
                <c:pt idx="0">
                  <c:v>Public</c:v>
                </c:pt>
                <c:pt idx="1">
                  <c:v>Private</c:v>
                </c:pt>
                <c:pt idx="2">
                  <c:v>Public-private partnerships</c:v>
                </c:pt>
                <c:pt idx="3">
                  <c:v>Total</c:v>
                </c:pt>
              </c:strCache>
            </c:strRef>
          </c:cat>
          <c:val>
            <c:numRef>
              <c:f>'indicators table'!$J$97:$J$100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EBE-4404-8D2B-9BDA66A9937E}"/>
            </c:ext>
          </c:extLst>
        </c:ser>
        <c:dLbls>
          <c:showLegendKey val="0"/>
          <c:showVal val="0"/>
          <c:showCatName val="0"/>
          <c:showSerName val="0"/>
          <c:showPercent val="0"/>
          <c:showBubbleSize val="0"/>
        </c:dLbls>
        <c:gapWidth val="219"/>
        <c:overlap val="-27"/>
        <c:axId val="1172497951"/>
        <c:axId val="1172494591"/>
      </c:barChart>
      <c:catAx>
        <c:axId val="1172497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4591"/>
        <c:crosses val="autoZero"/>
        <c:auto val="1"/>
        <c:lblAlgn val="ctr"/>
        <c:lblOffset val="100"/>
        <c:noMultiLvlLbl val="0"/>
      </c:catAx>
      <c:valAx>
        <c:axId val="11724945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7951"/>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Language!$B$1864</c:f>
          <c:strCache>
            <c:ptCount val="1"/>
            <c:pt idx="0">
              <c:v>1.2.7 Percentage of participants reporting inclusion of HH, AH, EH considerations in each module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table'!$J$137:$J$141</c:f>
              <c:strCache>
                <c:ptCount val="5"/>
                <c:pt idx="0">
                  <c:v>Human health</c:v>
                </c:pt>
                <c:pt idx="1">
                  <c:v>Animal health</c:v>
                </c:pt>
                <c:pt idx="2">
                  <c:v>Environmental health</c:v>
                </c:pt>
                <c:pt idx="3">
                  <c:v>Other</c:v>
                </c:pt>
                <c:pt idx="4">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table'!$I$137:$I$141</c:f>
              <c:strCache>
                <c:ptCount val="5"/>
                <c:pt idx="0">
                  <c:v>Human health</c:v>
                </c:pt>
                <c:pt idx="1">
                  <c:v>Animal health</c:v>
                </c:pt>
                <c:pt idx="2">
                  <c:v>Environmental health</c:v>
                </c:pt>
                <c:pt idx="3">
                  <c:v>Other</c:v>
                </c:pt>
                <c:pt idx="4">
                  <c:v>Total</c:v>
                </c:pt>
              </c:strCache>
            </c:strRef>
          </c:cat>
          <c:val>
            <c:numRef>
              <c:f>'indicators table'!$J$137:$J$141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558-47DE-8834-59CA4074F8D9}"/>
            </c:ext>
          </c:extLst>
        </c:ser>
        <c:dLbls>
          <c:showLegendKey val="0"/>
          <c:showVal val="0"/>
          <c:showCatName val="0"/>
          <c:showSerName val="0"/>
          <c:showPercent val="0"/>
          <c:showBubbleSize val="0"/>
        </c:dLbls>
        <c:gapWidth val="219"/>
        <c:overlap val="-27"/>
        <c:axId val="1003013487"/>
        <c:axId val="1172496031"/>
      </c:barChart>
      <c:catAx>
        <c:axId val="100301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6031"/>
        <c:crosses val="autoZero"/>
        <c:auto val="1"/>
        <c:lblAlgn val="ctr"/>
        <c:lblOffset val="100"/>
        <c:noMultiLvlLbl val="0"/>
      </c:catAx>
      <c:valAx>
        <c:axId val="11724960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3013487"/>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Language!$B$1865</c:f>
          <c:strCache>
            <c:ptCount val="1"/>
            <c:pt idx="0">
              <c:v>1.2.9 Average attendance per participant (by mode)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table'!$I$145:$I$148</c:f>
              <c:strCache>
                <c:ptCount val="4"/>
                <c:pt idx="0">
                  <c:v>In-person</c:v>
                </c:pt>
                <c:pt idx="1">
                  <c:v>Online, instructor-led</c:v>
                </c:pt>
                <c:pt idx="2">
                  <c:v>Online, self-learning</c:v>
                </c:pt>
                <c:pt idx="3">
                  <c:v>Hybrid (online and in-person components)</c:v>
                </c:pt>
              </c:strCache>
            </c:strRef>
          </c:cat>
          <c:val>
            <c:numRef>
              <c:f>'indicators table'!$J$145:$J$148</c:f>
              <c:numCache>
                <c:formatCode>0%</c:formatCode>
                <c:ptCount val="4"/>
                <c:pt idx="0">
                  <c:v>0</c:v>
                </c:pt>
                <c:pt idx="1">
                  <c:v>0</c:v>
                </c:pt>
                <c:pt idx="2">
                  <c:v>0</c:v>
                </c:pt>
                <c:pt idx="3">
                  <c:v>0</c:v>
                </c:pt>
              </c:numCache>
            </c:numRef>
          </c:val>
          <c:extLst>
            <c:ext xmlns:c16="http://schemas.microsoft.com/office/drawing/2014/chart" uri="{C3380CC4-5D6E-409C-BE32-E72D297353CC}">
              <c16:uniqueId val="{00000000-CFE2-4B04-A328-BCB7467FA803}"/>
            </c:ext>
          </c:extLst>
        </c:ser>
        <c:dLbls>
          <c:showLegendKey val="0"/>
          <c:showVal val="0"/>
          <c:showCatName val="0"/>
          <c:showSerName val="0"/>
          <c:showPercent val="0"/>
          <c:showBubbleSize val="0"/>
        </c:dLbls>
        <c:gapWidth val="219"/>
        <c:overlap val="-27"/>
        <c:axId val="1225721791"/>
        <c:axId val="1225723231"/>
      </c:barChart>
      <c:catAx>
        <c:axId val="1225721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3231"/>
        <c:crosses val="autoZero"/>
        <c:auto val="1"/>
        <c:lblAlgn val="ctr"/>
        <c:lblOffset val="100"/>
        <c:noMultiLvlLbl val="0"/>
      </c:catAx>
      <c:valAx>
        <c:axId val="12257232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179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Language!$B$1866</c:f>
          <c:strCache>
            <c:ptCount val="1"/>
            <c:pt idx="0">
              <c:v>1.2.9 Average attendance per participant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table'!$I$150:$I$154</c:f>
              <c:strCache>
                <c:ptCount val="5"/>
                <c:pt idx="0">
                  <c:v>Human health</c:v>
                </c:pt>
                <c:pt idx="1">
                  <c:v>Animal health</c:v>
                </c:pt>
                <c:pt idx="2">
                  <c:v>Environmental health</c:v>
                </c:pt>
                <c:pt idx="3">
                  <c:v>Other</c:v>
                </c:pt>
                <c:pt idx="4">
                  <c:v>Total</c:v>
                </c:pt>
              </c:strCache>
            </c:strRef>
          </c:cat>
          <c:val>
            <c:numRef>
              <c:f>'indicators table'!$J$150:$J$154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12A-480F-A41A-B4703DA08037}"/>
            </c:ext>
          </c:extLst>
        </c:ser>
        <c:dLbls>
          <c:showLegendKey val="0"/>
          <c:showVal val="0"/>
          <c:showCatName val="0"/>
          <c:showSerName val="0"/>
          <c:showPercent val="0"/>
          <c:showBubbleSize val="0"/>
        </c:dLbls>
        <c:gapWidth val="219"/>
        <c:overlap val="-27"/>
        <c:axId val="1217654335"/>
        <c:axId val="1217654815"/>
      </c:barChart>
      <c:catAx>
        <c:axId val="1217654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7654815"/>
        <c:crosses val="autoZero"/>
        <c:auto val="1"/>
        <c:lblAlgn val="ctr"/>
        <c:lblOffset val="100"/>
        <c:noMultiLvlLbl val="0"/>
      </c:catAx>
      <c:valAx>
        <c:axId val="12176548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765433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Language!$B$1867</c:f>
          <c:strCache>
            <c:ptCount val="1"/>
            <c:pt idx="0">
              <c:v>1.2.9 Average attendance per participant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B</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'Didactic sessions'!$I$38:$I$85</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0-F435-435B-9991-30A08864CFEE}"/>
            </c:ext>
          </c:extLst>
        </c:ser>
        <c:dLbls>
          <c:showLegendKey val="0"/>
          <c:showVal val="0"/>
          <c:showCatName val="0"/>
          <c:showSerName val="0"/>
          <c:showPercent val="0"/>
          <c:showBubbleSize val="0"/>
        </c:dLbls>
        <c:gapWidth val="219"/>
        <c:overlap val="-27"/>
        <c:axId val="884613919"/>
        <c:axId val="884617759"/>
      </c:barChart>
      <c:catAx>
        <c:axId val="88461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17759"/>
        <c:crosses val="autoZero"/>
        <c:auto val="1"/>
        <c:lblAlgn val="ctr"/>
        <c:lblOffset val="100"/>
        <c:noMultiLvlLbl val="0"/>
      </c:catAx>
      <c:valAx>
        <c:axId val="88461775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13919"/>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Language!$B$1850</c:f>
          <c:strCache>
            <c:ptCount val="1"/>
            <c:pt idx="0">
              <c:v>1.1.5 Number of applicants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table'!$I$23:$I$27</c:f>
              <c:strCache>
                <c:ptCount val="5"/>
                <c:pt idx="0">
                  <c:v>Female</c:v>
                </c:pt>
                <c:pt idx="1">
                  <c:v>Male</c:v>
                </c:pt>
                <c:pt idx="2">
                  <c:v>Non-binary</c:v>
                </c:pt>
                <c:pt idx="3">
                  <c:v>Prefer not to say</c:v>
                </c:pt>
                <c:pt idx="4">
                  <c:v>Total</c:v>
                </c:pt>
              </c:strCache>
            </c:strRef>
          </c:cat>
          <c:val>
            <c:numRef>
              <c:f>'indicators table'!$J$23:$J$27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C2C-45F4-98DB-4847E0DF1158}"/>
            </c:ext>
          </c:extLst>
        </c:ser>
        <c:dLbls>
          <c:showLegendKey val="0"/>
          <c:showVal val="0"/>
          <c:showCatName val="0"/>
          <c:showSerName val="0"/>
          <c:showPercent val="0"/>
          <c:showBubbleSize val="0"/>
        </c:dLbls>
        <c:gapWidth val="219"/>
        <c:overlap val="-27"/>
        <c:axId val="884899007"/>
        <c:axId val="884894687"/>
      </c:barChart>
      <c:catAx>
        <c:axId val="884899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894687"/>
        <c:crosses val="autoZero"/>
        <c:auto val="1"/>
        <c:lblAlgn val="ctr"/>
        <c:lblOffset val="100"/>
        <c:noMultiLvlLbl val="0"/>
      </c:catAx>
      <c:valAx>
        <c:axId val="8848946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899007"/>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Language!$B$1868</c:f>
          <c:strCache>
            <c:ptCount val="1"/>
            <c:pt idx="0">
              <c:v>1.3.1 Attrition rate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table'!$I$162:$I$166</c:f>
              <c:strCache>
                <c:ptCount val="5"/>
                <c:pt idx="0">
                  <c:v>Human health</c:v>
                </c:pt>
                <c:pt idx="1">
                  <c:v>Animal health</c:v>
                </c:pt>
                <c:pt idx="2">
                  <c:v>Environmental health</c:v>
                </c:pt>
                <c:pt idx="3">
                  <c:v>Other</c:v>
                </c:pt>
                <c:pt idx="4">
                  <c:v>Total</c:v>
                </c:pt>
              </c:strCache>
            </c:strRef>
          </c:cat>
          <c:val>
            <c:numRef>
              <c:f>'indicators table'!$J$162:$J$166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F7C-4526-BDDB-44B2A4FAEE4D}"/>
            </c:ext>
          </c:extLst>
        </c:ser>
        <c:dLbls>
          <c:showLegendKey val="0"/>
          <c:showVal val="0"/>
          <c:showCatName val="0"/>
          <c:showSerName val="0"/>
          <c:showPercent val="0"/>
          <c:showBubbleSize val="0"/>
        </c:dLbls>
        <c:gapWidth val="219"/>
        <c:overlap val="-27"/>
        <c:axId val="1225722751"/>
        <c:axId val="1225723711"/>
      </c:barChart>
      <c:catAx>
        <c:axId val="12257227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3711"/>
        <c:crosses val="autoZero"/>
        <c:auto val="1"/>
        <c:lblAlgn val="ctr"/>
        <c:lblOffset val="100"/>
        <c:noMultiLvlLbl val="0"/>
      </c:catAx>
      <c:valAx>
        <c:axId val="122572371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275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Language!$B$1869</c:f>
          <c:strCache>
            <c:ptCount val="1"/>
            <c:pt idx="0">
              <c:v>1.3.1 Attrition rate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table'!$I$168:$I$172</c:f>
              <c:strCache>
                <c:ptCount val="5"/>
                <c:pt idx="0">
                  <c:v>Female</c:v>
                </c:pt>
                <c:pt idx="1">
                  <c:v>Male</c:v>
                </c:pt>
                <c:pt idx="2">
                  <c:v>Non-binary</c:v>
                </c:pt>
                <c:pt idx="3">
                  <c:v>Prefer not to say</c:v>
                </c:pt>
                <c:pt idx="4">
                  <c:v>Total</c:v>
                </c:pt>
              </c:strCache>
            </c:strRef>
          </c:cat>
          <c:val>
            <c:numRef>
              <c:f>'indicators table'!$J$168:$J$172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7AF-47F1-8358-EB4CC8FDC219}"/>
            </c:ext>
          </c:extLst>
        </c:ser>
        <c:dLbls>
          <c:showLegendKey val="0"/>
          <c:showVal val="0"/>
          <c:showCatName val="0"/>
          <c:showSerName val="0"/>
          <c:showPercent val="0"/>
          <c:showBubbleSize val="0"/>
        </c:dLbls>
        <c:gapWidth val="219"/>
        <c:overlap val="-27"/>
        <c:axId val="1225562079"/>
        <c:axId val="1225562559"/>
      </c:barChart>
      <c:catAx>
        <c:axId val="1225562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2559"/>
        <c:crosses val="autoZero"/>
        <c:auto val="1"/>
        <c:lblAlgn val="ctr"/>
        <c:lblOffset val="100"/>
        <c:noMultiLvlLbl val="0"/>
      </c:catAx>
      <c:valAx>
        <c:axId val="12255625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2079"/>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Language!$B$1870</c:f>
          <c:strCache>
            <c:ptCount val="1"/>
            <c:pt idx="0">
              <c:v>1.3.1 Attrition rate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table'!$I$174:$I$177</c:f>
              <c:strCache>
                <c:ptCount val="4"/>
                <c:pt idx="0">
                  <c:v>Public</c:v>
                </c:pt>
                <c:pt idx="1">
                  <c:v>Private</c:v>
                </c:pt>
                <c:pt idx="2">
                  <c:v>Public-private partnerships</c:v>
                </c:pt>
                <c:pt idx="3">
                  <c:v>Total</c:v>
                </c:pt>
              </c:strCache>
            </c:strRef>
          </c:cat>
          <c:val>
            <c:numRef>
              <c:f>'indicators table'!$J$174:$J$177</c:f>
              <c:numCache>
                <c:formatCode>0%</c:formatCode>
                <c:ptCount val="4"/>
                <c:pt idx="0">
                  <c:v>0</c:v>
                </c:pt>
                <c:pt idx="1">
                  <c:v>0</c:v>
                </c:pt>
                <c:pt idx="2">
                  <c:v>0</c:v>
                </c:pt>
                <c:pt idx="3">
                  <c:v>0</c:v>
                </c:pt>
              </c:numCache>
            </c:numRef>
          </c:val>
          <c:extLst>
            <c:ext xmlns:c16="http://schemas.microsoft.com/office/drawing/2014/chart" uri="{C3380CC4-5D6E-409C-BE32-E72D297353CC}">
              <c16:uniqueId val="{00000000-4BEE-4DB7-8D2F-2B7A4C720A74}"/>
            </c:ext>
          </c:extLst>
        </c:ser>
        <c:dLbls>
          <c:showLegendKey val="0"/>
          <c:showVal val="0"/>
          <c:showCatName val="0"/>
          <c:showSerName val="0"/>
          <c:showPercent val="0"/>
          <c:showBubbleSize val="0"/>
        </c:dLbls>
        <c:gapWidth val="219"/>
        <c:overlap val="-27"/>
        <c:axId val="1318961071"/>
        <c:axId val="1318959631"/>
      </c:barChart>
      <c:catAx>
        <c:axId val="1318961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959631"/>
        <c:crosses val="autoZero"/>
        <c:auto val="1"/>
        <c:lblAlgn val="ctr"/>
        <c:lblOffset val="100"/>
        <c:noMultiLvlLbl val="0"/>
      </c:catAx>
      <c:valAx>
        <c:axId val="13189596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96107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Language!$B$1871</c:f>
          <c:strCache>
            <c:ptCount val="1"/>
            <c:pt idx="0">
              <c:v>1.3.2 Percentage of participants completing all programme requirements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table'!$I$179:$I$183</c:f>
              <c:strCache>
                <c:ptCount val="5"/>
                <c:pt idx="0">
                  <c:v>Human health</c:v>
                </c:pt>
                <c:pt idx="1">
                  <c:v>Animal health</c:v>
                </c:pt>
                <c:pt idx="2">
                  <c:v>Environmental health</c:v>
                </c:pt>
                <c:pt idx="3">
                  <c:v>Other</c:v>
                </c:pt>
                <c:pt idx="4">
                  <c:v>Total</c:v>
                </c:pt>
              </c:strCache>
            </c:strRef>
          </c:cat>
          <c:val>
            <c:numRef>
              <c:f>'indicators table'!$J$179:$J$183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458-4A6B-826B-88FF49D244C5}"/>
            </c:ext>
          </c:extLst>
        </c:ser>
        <c:dLbls>
          <c:showLegendKey val="0"/>
          <c:showVal val="0"/>
          <c:showCatName val="0"/>
          <c:showSerName val="0"/>
          <c:showPercent val="0"/>
          <c:showBubbleSize val="0"/>
        </c:dLbls>
        <c:gapWidth val="219"/>
        <c:overlap val="-27"/>
        <c:axId val="1172495551"/>
        <c:axId val="1172496031"/>
      </c:barChart>
      <c:catAx>
        <c:axId val="1172495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6031"/>
        <c:crosses val="autoZero"/>
        <c:auto val="1"/>
        <c:lblAlgn val="ctr"/>
        <c:lblOffset val="100"/>
        <c:noMultiLvlLbl val="0"/>
      </c:catAx>
      <c:valAx>
        <c:axId val="11724960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555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Language!$B$1872</c:f>
          <c:strCache>
            <c:ptCount val="1"/>
            <c:pt idx="0">
              <c:v>1.3.2 Percentage of participants completing all programme requirements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table'!$I$185:$I$189</c:f>
              <c:strCache>
                <c:ptCount val="5"/>
                <c:pt idx="0">
                  <c:v>Female</c:v>
                </c:pt>
                <c:pt idx="1">
                  <c:v>Male</c:v>
                </c:pt>
                <c:pt idx="2">
                  <c:v>Non-binary</c:v>
                </c:pt>
                <c:pt idx="3">
                  <c:v>Prefer not to say</c:v>
                </c:pt>
                <c:pt idx="4">
                  <c:v>Total</c:v>
                </c:pt>
              </c:strCache>
            </c:strRef>
          </c:cat>
          <c:val>
            <c:numRef>
              <c:f>'indicators table'!$J$185:$J$189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0EA-4C61-ACA6-0D18EA0778B3}"/>
            </c:ext>
          </c:extLst>
        </c:ser>
        <c:dLbls>
          <c:showLegendKey val="0"/>
          <c:showVal val="0"/>
          <c:showCatName val="0"/>
          <c:showSerName val="0"/>
          <c:showPercent val="0"/>
          <c:showBubbleSize val="0"/>
        </c:dLbls>
        <c:gapWidth val="219"/>
        <c:overlap val="-27"/>
        <c:axId val="1172494591"/>
        <c:axId val="1172495071"/>
      </c:barChart>
      <c:catAx>
        <c:axId val="1172494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5071"/>
        <c:crosses val="autoZero"/>
        <c:auto val="1"/>
        <c:lblAlgn val="ctr"/>
        <c:lblOffset val="100"/>
        <c:noMultiLvlLbl val="0"/>
      </c:catAx>
      <c:valAx>
        <c:axId val="1172495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459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Language!$B$1873</c:f>
          <c:strCache>
            <c:ptCount val="1"/>
            <c:pt idx="0">
              <c:v>1.3.2 Percentage of participants completing all programme requirements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table'!$I$194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table'!$I$191:$I$194</c:f>
              <c:strCache>
                <c:ptCount val="4"/>
                <c:pt idx="0">
                  <c:v>Public</c:v>
                </c:pt>
                <c:pt idx="1">
                  <c:v>Private</c:v>
                </c:pt>
                <c:pt idx="2">
                  <c:v>Public-private partnerships</c:v>
                </c:pt>
                <c:pt idx="3">
                  <c:v>Total</c:v>
                </c:pt>
              </c:strCache>
            </c:strRef>
          </c:cat>
          <c:val>
            <c:numRef>
              <c:f>'indicators table'!$J$191:$J$194</c:f>
              <c:numCache>
                <c:formatCode>0%</c:formatCode>
                <c:ptCount val="4"/>
                <c:pt idx="0">
                  <c:v>0</c:v>
                </c:pt>
                <c:pt idx="1">
                  <c:v>0</c:v>
                </c:pt>
                <c:pt idx="2">
                  <c:v>0</c:v>
                </c:pt>
                <c:pt idx="3">
                  <c:v>0</c:v>
                </c:pt>
              </c:numCache>
            </c:numRef>
          </c:val>
          <c:extLst>
            <c:ext xmlns:c16="http://schemas.microsoft.com/office/drawing/2014/chart" uri="{C3380CC4-5D6E-409C-BE32-E72D297353CC}">
              <c16:uniqueId val="{00000000-BAEA-41E5-85F1-DAA8027311B3}"/>
            </c:ext>
          </c:extLst>
        </c:ser>
        <c:dLbls>
          <c:showLegendKey val="0"/>
          <c:showVal val="0"/>
          <c:showCatName val="0"/>
          <c:showSerName val="0"/>
          <c:showPercent val="0"/>
          <c:showBubbleSize val="0"/>
        </c:dLbls>
        <c:gapWidth val="219"/>
        <c:overlap val="-27"/>
        <c:axId val="1141412383"/>
        <c:axId val="1141413823"/>
      </c:barChart>
      <c:catAx>
        <c:axId val="1141412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413823"/>
        <c:crosses val="autoZero"/>
        <c:auto val="1"/>
        <c:lblAlgn val="ctr"/>
        <c:lblOffset val="100"/>
        <c:noMultiLvlLbl val="0"/>
      </c:catAx>
      <c:valAx>
        <c:axId val="114141382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41238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Language!$B$1977</c:f>
          <c:strCache>
            <c:ptCount val="1"/>
            <c:pt idx="0">
              <c:v>1.2.5. Percentage of national instructors completing a GLLP Training of Trainers for instructors to specifically deliver GLLP content (in-person, virtual or eLearning)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table'!$I$109:$I$112</c:f>
              <c:strCache>
                <c:ptCount val="4"/>
                <c:pt idx="0">
                  <c:v>Human health</c:v>
                </c:pt>
                <c:pt idx="1">
                  <c:v>Animal health</c:v>
                </c:pt>
                <c:pt idx="2">
                  <c:v>Environmental health</c:v>
                </c:pt>
                <c:pt idx="3">
                  <c:v>Other</c:v>
                </c:pt>
              </c:strCache>
            </c:strRef>
          </c:cat>
          <c:val>
            <c:numRef>
              <c:f>'indicators table'!$J$109:$J$112</c:f>
              <c:numCache>
                <c:formatCode>0%</c:formatCode>
                <c:ptCount val="4"/>
                <c:pt idx="0">
                  <c:v>0</c:v>
                </c:pt>
                <c:pt idx="1">
                  <c:v>0</c:v>
                </c:pt>
                <c:pt idx="2">
                  <c:v>0</c:v>
                </c:pt>
                <c:pt idx="3">
                  <c:v>0</c:v>
                </c:pt>
              </c:numCache>
            </c:numRef>
          </c:val>
          <c:extLst>
            <c:ext xmlns:c16="http://schemas.microsoft.com/office/drawing/2014/chart" uri="{C3380CC4-5D6E-409C-BE32-E72D297353CC}">
              <c16:uniqueId val="{00000000-A6B1-4F1C-BEF4-A33DA5417E8E}"/>
            </c:ext>
          </c:extLst>
        </c:ser>
        <c:dLbls>
          <c:showLegendKey val="0"/>
          <c:showVal val="0"/>
          <c:showCatName val="0"/>
          <c:showSerName val="0"/>
          <c:showPercent val="0"/>
          <c:showBubbleSize val="0"/>
        </c:dLbls>
        <c:gapWidth val="219"/>
        <c:overlap val="-27"/>
        <c:axId val="1135454895"/>
        <c:axId val="1135454415"/>
      </c:barChart>
      <c:catAx>
        <c:axId val="1135454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4415"/>
        <c:crosses val="autoZero"/>
        <c:auto val="1"/>
        <c:lblAlgn val="ctr"/>
        <c:lblOffset val="100"/>
        <c:noMultiLvlLbl val="0"/>
      </c:catAx>
      <c:valAx>
        <c:axId val="11354544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489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Language!$B$1978</c:f>
          <c:strCache>
            <c:ptCount val="1"/>
            <c:pt idx="0">
              <c:v>1.2.5. Percentage of national instructors completing a GLLP Training of Trainers for instructors to specifically deliver GLLP content (in-person, virtual or eLearning)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table'!$I$114:$I$117</c:f>
              <c:strCache>
                <c:ptCount val="4"/>
                <c:pt idx="0">
                  <c:v>Female</c:v>
                </c:pt>
                <c:pt idx="1">
                  <c:v>Male</c:v>
                </c:pt>
                <c:pt idx="2">
                  <c:v>Non-binary</c:v>
                </c:pt>
                <c:pt idx="3">
                  <c:v>Prefer not to say</c:v>
                </c:pt>
              </c:strCache>
            </c:strRef>
          </c:cat>
          <c:val>
            <c:numRef>
              <c:f>'indicators table'!$J$114:$J$117</c:f>
              <c:numCache>
                <c:formatCode>0%</c:formatCode>
                <c:ptCount val="4"/>
                <c:pt idx="0">
                  <c:v>0</c:v>
                </c:pt>
                <c:pt idx="1">
                  <c:v>0</c:v>
                </c:pt>
                <c:pt idx="2">
                  <c:v>0</c:v>
                </c:pt>
                <c:pt idx="3">
                  <c:v>0</c:v>
                </c:pt>
              </c:numCache>
            </c:numRef>
          </c:val>
          <c:extLst>
            <c:ext xmlns:c16="http://schemas.microsoft.com/office/drawing/2014/chart" uri="{C3380CC4-5D6E-409C-BE32-E72D297353CC}">
              <c16:uniqueId val="{00000000-D417-4D23-AC4E-232E566E7F46}"/>
            </c:ext>
          </c:extLst>
        </c:ser>
        <c:dLbls>
          <c:showLegendKey val="0"/>
          <c:showVal val="0"/>
          <c:showCatName val="0"/>
          <c:showSerName val="0"/>
          <c:showPercent val="0"/>
          <c:showBubbleSize val="0"/>
        </c:dLbls>
        <c:gapWidth val="219"/>
        <c:overlap val="-27"/>
        <c:axId val="1025413119"/>
        <c:axId val="1025412639"/>
      </c:barChart>
      <c:catAx>
        <c:axId val="10254131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5412639"/>
        <c:crosses val="autoZero"/>
        <c:auto val="1"/>
        <c:lblAlgn val="ctr"/>
        <c:lblOffset val="100"/>
        <c:noMultiLvlLbl val="0"/>
      </c:catAx>
      <c:valAx>
        <c:axId val="10254126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541311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Language!$B$1979</c:f>
          <c:strCache>
            <c:ptCount val="1"/>
            <c:pt idx="0">
              <c:v>1.2.5. Percentage of national instructors completing a GLLP Training of Trainers for instructors to specifically deliver GLLP content (in-person, virtual or eLearning)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table'!$I$119:$I$121</c:f>
              <c:strCache>
                <c:ptCount val="3"/>
                <c:pt idx="0">
                  <c:v>Public</c:v>
                </c:pt>
                <c:pt idx="1">
                  <c:v>Private</c:v>
                </c:pt>
                <c:pt idx="2">
                  <c:v>Public-private partnerships</c:v>
                </c:pt>
              </c:strCache>
            </c:strRef>
          </c:cat>
          <c:val>
            <c:numRef>
              <c:f>'indicators table'!$J$119:$J$121</c:f>
              <c:numCache>
                <c:formatCode>0%</c:formatCode>
                <c:ptCount val="3"/>
                <c:pt idx="0">
                  <c:v>0</c:v>
                </c:pt>
                <c:pt idx="1">
                  <c:v>0</c:v>
                </c:pt>
                <c:pt idx="2">
                  <c:v>0</c:v>
                </c:pt>
              </c:numCache>
            </c:numRef>
          </c:val>
          <c:extLst>
            <c:ext xmlns:c16="http://schemas.microsoft.com/office/drawing/2014/chart" uri="{C3380CC4-5D6E-409C-BE32-E72D297353CC}">
              <c16:uniqueId val="{00000000-3D32-4AA9-814D-8C7817D139BB}"/>
            </c:ext>
          </c:extLst>
        </c:ser>
        <c:dLbls>
          <c:showLegendKey val="0"/>
          <c:showVal val="0"/>
          <c:showCatName val="0"/>
          <c:showSerName val="0"/>
          <c:showPercent val="0"/>
          <c:showBubbleSize val="0"/>
        </c:dLbls>
        <c:gapWidth val="219"/>
        <c:overlap val="-27"/>
        <c:axId val="1225563519"/>
        <c:axId val="1225562079"/>
      </c:barChart>
      <c:catAx>
        <c:axId val="12255635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2079"/>
        <c:crosses val="autoZero"/>
        <c:auto val="1"/>
        <c:lblAlgn val="ctr"/>
        <c:lblOffset val="100"/>
        <c:noMultiLvlLbl val="0"/>
      </c:catAx>
      <c:valAx>
        <c:axId val="12255620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351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Language!$B$1980</c:f>
          <c:strCache>
            <c:ptCount val="1"/>
            <c:pt idx="0">
              <c:v>1.2.6. Percentage of national mentors completing a GLLP Training of Mentors on how to mentor within the framework of GLLP? (in-person, virtual or eLearning)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table'!$I$124:$I$127</c:f>
              <c:strCache>
                <c:ptCount val="4"/>
                <c:pt idx="0">
                  <c:v>Human health</c:v>
                </c:pt>
                <c:pt idx="1">
                  <c:v>Animal health</c:v>
                </c:pt>
                <c:pt idx="2">
                  <c:v>Environmental health</c:v>
                </c:pt>
                <c:pt idx="3">
                  <c:v>Other</c:v>
                </c:pt>
              </c:strCache>
            </c:strRef>
          </c:cat>
          <c:val>
            <c:numRef>
              <c:f>'indicators table'!$J$124:$J$127</c:f>
              <c:numCache>
                <c:formatCode>0%</c:formatCode>
                <c:ptCount val="4"/>
                <c:pt idx="0">
                  <c:v>0</c:v>
                </c:pt>
                <c:pt idx="1">
                  <c:v>0</c:v>
                </c:pt>
                <c:pt idx="2">
                  <c:v>0</c:v>
                </c:pt>
                <c:pt idx="3">
                  <c:v>0</c:v>
                </c:pt>
              </c:numCache>
            </c:numRef>
          </c:val>
          <c:extLst>
            <c:ext xmlns:c16="http://schemas.microsoft.com/office/drawing/2014/chart" uri="{C3380CC4-5D6E-409C-BE32-E72D297353CC}">
              <c16:uniqueId val="{00000000-297B-4E18-A6CE-E8BD7C0DDA3F}"/>
            </c:ext>
          </c:extLst>
        </c:ser>
        <c:dLbls>
          <c:showLegendKey val="0"/>
          <c:showVal val="0"/>
          <c:showCatName val="0"/>
          <c:showSerName val="0"/>
          <c:showPercent val="0"/>
          <c:showBubbleSize val="0"/>
        </c:dLbls>
        <c:gapWidth val="219"/>
        <c:overlap val="-27"/>
        <c:axId val="1226665375"/>
        <c:axId val="1226663455"/>
      </c:barChart>
      <c:catAx>
        <c:axId val="1226665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663455"/>
        <c:crosses val="autoZero"/>
        <c:auto val="1"/>
        <c:lblAlgn val="ctr"/>
        <c:lblOffset val="100"/>
        <c:noMultiLvlLbl val="0"/>
      </c:catAx>
      <c:valAx>
        <c:axId val="12266634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666537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Language!$B$1851</c:f>
          <c:strCache>
            <c:ptCount val="1"/>
            <c:pt idx="0">
              <c:v>1.1.5 Number of applicants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table'!$I$29:$I$32</c:f>
              <c:strCache>
                <c:ptCount val="4"/>
                <c:pt idx="0">
                  <c:v>Public</c:v>
                </c:pt>
                <c:pt idx="1">
                  <c:v>Private</c:v>
                </c:pt>
                <c:pt idx="2">
                  <c:v>Public-private partnerships</c:v>
                </c:pt>
                <c:pt idx="3">
                  <c:v>Total</c:v>
                </c:pt>
              </c:strCache>
            </c:strRef>
          </c:cat>
          <c:val>
            <c:numRef>
              <c:f>'indicators table'!$J$29:$J$32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F12-4093-9E32-9308B92046E3}"/>
            </c:ext>
          </c:extLst>
        </c:ser>
        <c:dLbls>
          <c:showLegendKey val="0"/>
          <c:showVal val="0"/>
          <c:showCatName val="0"/>
          <c:showSerName val="0"/>
          <c:showPercent val="0"/>
          <c:showBubbleSize val="0"/>
        </c:dLbls>
        <c:gapWidth val="219"/>
        <c:overlap val="-27"/>
        <c:axId val="884614879"/>
        <c:axId val="884609599"/>
      </c:barChart>
      <c:catAx>
        <c:axId val="8846148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09599"/>
        <c:crosses val="autoZero"/>
        <c:auto val="1"/>
        <c:lblAlgn val="ctr"/>
        <c:lblOffset val="100"/>
        <c:noMultiLvlLbl val="0"/>
      </c:catAx>
      <c:valAx>
        <c:axId val="8846095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14879"/>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Language!$B$1981</c:f>
          <c:strCache>
            <c:ptCount val="1"/>
            <c:pt idx="0">
              <c:v>1.2.6. Percentage of national mentors completing a GLLP Training of Mentors on how to mentor within the framework of GLLP? (in-person, virtual or eLearning)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table'!$I$129:$I$132</c:f>
              <c:strCache>
                <c:ptCount val="4"/>
                <c:pt idx="0">
                  <c:v>Female</c:v>
                </c:pt>
                <c:pt idx="1">
                  <c:v>Male</c:v>
                </c:pt>
                <c:pt idx="2">
                  <c:v>Non-binary</c:v>
                </c:pt>
                <c:pt idx="3">
                  <c:v>Prefer not to say</c:v>
                </c:pt>
              </c:strCache>
            </c:strRef>
          </c:cat>
          <c:val>
            <c:numRef>
              <c:f>'indicators table'!$J$129:$J$132</c:f>
              <c:numCache>
                <c:formatCode>0%</c:formatCode>
                <c:ptCount val="4"/>
                <c:pt idx="0">
                  <c:v>0</c:v>
                </c:pt>
                <c:pt idx="1">
                  <c:v>0</c:v>
                </c:pt>
                <c:pt idx="2">
                  <c:v>0</c:v>
                </c:pt>
                <c:pt idx="3">
                  <c:v>0</c:v>
                </c:pt>
              </c:numCache>
            </c:numRef>
          </c:val>
          <c:extLst>
            <c:ext xmlns:c16="http://schemas.microsoft.com/office/drawing/2014/chart" uri="{C3380CC4-5D6E-409C-BE32-E72D297353CC}">
              <c16:uniqueId val="{00000000-5BC2-4687-B248-4DD22035AAB3}"/>
            </c:ext>
          </c:extLst>
        </c:ser>
        <c:dLbls>
          <c:showLegendKey val="0"/>
          <c:showVal val="0"/>
          <c:showCatName val="0"/>
          <c:showSerName val="0"/>
          <c:showPercent val="0"/>
          <c:showBubbleSize val="0"/>
        </c:dLbls>
        <c:gapWidth val="219"/>
        <c:overlap val="-27"/>
        <c:axId val="427973695"/>
        <c:axId val="427974175"/>
      </c:barChart>
      <c:catAx>
        <c:axId val="4279736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974175"/>
        <c:crosses val="autoZero"/>
        <c:auto val="1"/>
        <c:lblAlgn val="ctr"/>
        <c:lblOffset val="100"/>
        <c:noMultiLvlLbl val="0"/>
      </c:catAx>
      <c:valAx>
        <c:axId val="4279741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7973695"/>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Language!$B$1982</c:f>
          <c:strCache>
            <c:ptCount val="1"/>
            <c:pt idx="0">
              <c:v>1.2.6. Percentage of national mentors completing a GLLP Training of Mentors on how to mentor within the framework of GLLP? (in-person, virtual or eLearning)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cat>
            <c:strRef>
              <c:f>'indicators table'!$I$134:$I$136</c:f>
              <c:strCache>
                <c:ptCount val="3"/>
                <c:pt idx="0">
                  <c:v>Public</c:v>
                </c:pt>
                <c:pt idx="1">
                  <c:v>Private</c:v>
                </c:pt>
                <c:pt idx="2">
                  <c:v>Public-private partnerships</c:v>
                </c:pt>
              </c:strCache>
            </c:strRef>
          </c:cat>
          <c:val>
            <c:numRef>
              <c:f>'indicators table'!$J$134:$J$136</c:f>
              <c:numCache>
                <c:formatCode>0%</c:formatCode>
                <c:ptCount val="3"/>
                <c:pt idx="0">
                  <c:v>0</c:v>
                </c:pt>
                <c:pt idx="1">
                  <c:v>0</c:v>
                </c:pt>
                <c:pt idx="2">
                  <c:v>0</c:v>
                </c:pt>
              </c:numCache>
            </c:numRef>
          </c:val>
          <c:extLst>
            <c:ext xmlns:c16="http://schemas.microsoft.com/office/drawing/2014/chart" uri="{C3380CC4-5D6E-409C-BE32-E72D297353CC}">
              <c16:uniqueId val="{00000000-51FA-46A7-9E7B-8813C019B168}"/>
            </c:ext>
          </c:extLst>
        </c:ser>
        <c:dLbls>
          <c:showLegendKey val="0"/>
          <c:showVal val="0"/>
          <c:showCatName val="0"/>
          <c:showSerName val="0"/>
          <c:showPercent val="0"/>
          <c:showBubbleSize val="0"/>
        </c:dLbls>
        <c:gapWidth val="219"/>
        <c:overlap val="-27"/>
        <c:axId val="1172497951"/>
        <c:axId val="1172494591"/>
      </c:barChart>
      <c:catAx>
        <c:axId val="1172497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4591"/>
        <c:crosses val="autoZero"/>
        <c:auto val="1"/>
        <c:lblAlgn val="ctr"/>
        <c:lblOffset val="100"/>
        <c:noMultiLvlLbl val="0"/>
      </c:catAx>
      <c:valAx>
        <c:axId val="1172494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497951"/>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Language!$B$1995</c:f>
          <c:strCache>
            <c:ptCount val="1"/>
            <c:pt idx="0">
              <c:v>1.2.7 Percentage of participants reporting inclusion of HH, AH, EH considerations in each module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B</c:v>
          </c:tx>
          <c:spPr>
            <a:solidFill>
              <a:schemeClr val="accent1"/>
            </a:solidFill>
            <a:ln>
              <a:noFill/>
            </a:ln>
            <a:effectLst/>
          </c:spPr>
          <c:invertIfNegative val="0"/>
          <c:cat>
            <c:numRef>
              <c:f>'Participant module evaluation'!$C$202:$C$248</c:f>
              <c:numCache>
                <c:formatCode>General</c:formatCode>
                <c:ptCount val="47"/>
              </c:numCache>
            </c:numRef>
          </c:cat>
          <c:val>
            <c:numRef>
              <c:f>'Participant module evaluation'!$D$202:$D$248</c:f>
              <c:numCache>
                <c:formatCode>General</c:formatCode>
                <c:ptCount val="47"/>
              </c:numCache>
            </c:numRef>
          </c:val>
          <c:extLst>
            <c:ext xmlns:c16="http://schemas.microsoft.com/office/drawing/2014/chart" uri="{C3380CC4-5D6E-409C-BE32-E72D297353CC}">
              <c16:uniqueId val="{00000000-386F-4220-8CD4-12B83C40990F}"/>
            </c:ext>
          </c:extLst>
        </c:ser>
        <c:dLbls>
          <c:showLegendKey val="0"/>
          <c:showVal val="0"/>
          <c:showCatName val="0"/>
          <c:showSerName val="0"/>
          <c:showPercent val="0"/>
          <c:showBubbleSize val="0"/>
        </c:dLbls>
        <c:gapWidth val="219"/>
        <c:overlap val="-27"/>
        <c:axId val="884613919"/>
        <c:axId val="884617759"/>
      </c:barChart>
      <c:catAx>
        <c:axId val="88461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17759"/>
        <c:crosses val="autoZero"/>
        <c:auto val="1"/>
        <c:lblAlgn val="ctr"/>
        <c:lblOffset val="100"/>
        <c:noMultiLvlLbl val="0"/>
      </c:catAx>
      <c:valAx>
        <c:axId val="88461775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13919"/>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Language!$B$1876</c:f>
          <c:strCache>
            <c:ptCount val="1"/>
            <c:pt idx="0">
              <c:v>2.1.1 Mean difference between the individual pre-test and post-test scores (pre- and post-test scores by module)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'Didactic sessions'!$E$37</c:f>
              <c:strCache>
                <c:ptCount val="1"/>
                <c:pt idx="0">
                  <c:v>Mean pre-test percentage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'Didactic sessions'!$B$38:$B$85</c:f>
              <c:strCache>
                <c:ptCount val="48"/>
                <c:pt idx="0">
                  <c:v>Module 1</c:v>
                </c:pt>
                <c:pt idx="1">
                  <c:v>Module 2</c:v>
                </c:pt>
                <c:pt idx="2">
                  <c:v>Module 3</c:v>
                </c:pt>
                <c:pt idx="3">
                  <c:v>Module 4</c:v>
                </c:pt>
                <c:pt idx="4">
                  <c:v>Module 5</c:v>
                </c:pt>
                <c:pt idx="5">
                  <c:v>Module 6</c:v>
                </c:pt>
                <c:pt idx="6">
                  <c:v>Module 7</c:v>
                </c:pt>
                <c:pt idx="7">
                  <c:v>Module 8</c:v>
                </c:pt>
                <c:pt idx="8">
                  <c:v>Module 9</c:v>
                </c:pt>
                <c:pt idx="9">
                  <c:v>Module 10</c:v>
                </c:pt>
                <c:pt idx="10">
                  <c:v>Module 11</c:v>
                </c:pt>
                <c:pt idx="11">
                  <c:v>Module 12</c:v>
                </c:pt>
                <c:pt idx="12">
                  <c:v>Module 13</c:v>
                </c:pt>
                <c:pt idx="13">
                  <c:v>Module 14</c:v>
                </c:pt>
                <c:pt idx="14">
                  <c:v>Module 15</c:v>
                </c:pt>
                <c:pt idx="15">
                  <c:v>Module 16</c:v>
                </c:pt>
                <c:pt idx="16">
                  <c:v>Module 17</c:v>
                </c:pt>
                <c:pt idx="17">
                  <c:v>Module 18</c:v>
                </c:pt>
                <c:pt idx="18">
                  <c:v>Module 19</c:v>
                </c:pt>
                <c:pt idx="19">
                  <c:v>Module 20</c:v>
                </c:pt>
                <c:pt idx="20">
                  <c:v>Module 21</c:v>
                </c:pt>
                <c:pt idx="21">
                  <c:v>Module 22</c:v>
                </c:pt>
                <c:pt idx="22">
                  <c:v>Module 23</c:v>
                </c:pt>
                <c:pt idx="23">
                  <c:v>Module 24</c:v>
                </c:pt>
                <c:pt idx="24">
                  <c:v>Module 25</c:v>
                </c:pt>
                <c:pt idx="25">
                  <c:v>Module 26</c:v>
                </c:pt>
                <c:pt idx="26">
                  <c:v>Module 27</c:v>
                </c:pt>
                <c:pt idx="27">
                  <c:v>Module 28</c:v>
                </c:pt>
                <c:pt idx="28">
                  <c:v>Module 29</c:v>
                </c:pt>
                <c:pt idx="29">
                  <c:v>Module 30</c:v>
                </c:pt>
                <c:pt idx="30">
                  <c:v>Module 31</c:v>
                </c:pt>
                <c:pt idx="31">
                  <c:v>Module 32</c:v>
                </c:pt>
                <c:pt idx="32">
                  <c:v>Module 33</c:v>
                </c:pt>
                <c:pt idx="33">
                  <c:v>Module 34</c:v>
                </c:pt>
                <c:pt idx="34">
                  <c:v>Module 35</c:v>
                </c:pt>
                <c:pt idx="35">
                  <c:v>Module 36</c:v>
                </c:pt>
                <c:pt idx="36">
                  <c:v>Module 37</c:v>
                </c:pt>
                <c:pt idx="37">
                  <c:v>Module 38</c:v>
                </c:pt>
                <c:pt idx="38">
                  <c:v>Module 39</c:v>
                </c:pt>
                <c:pt idx="39">
                  <c:v>Module 40</c:v>
                </c:pt>
                <c:pt idx="40">
                  <c:v>Module 41</c:v>
                </c:pt>
                <c:pt idx="41">
                  <c:v>Module 42</c:v>
                </c:pt>
                <c:pt idx="42">
                  <c:v>Module 43</c:v>
                </c:pt>
                <c:pt idx="43">
                  <c:v>Module 44</c:v>
                </c:pt>
                <c:pt idx="44">
                  <c:v>Module 45</c:v>
                </c:pt>
                <c:pt idx="45">
                  <c:v>Module 46</c:v>
                </c:pt>
                <c:pt idx="46">
                  <c:v>Module 47</c:v>
                </c:pt>
                <c:pt idx="47">
                  <c:v>Module 48</c:v>
                </c:pt>
              </c:strCache>
            </c:strRef>
          </c:cat>
          <c:val>
            <c:numRef>
              <c:f>'Didactic sessions'!$E$38:$E$85</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0-9D8A-44A4-A844-4B80FB1DE159}"/>
            </c:ext>
          </c:extLst>
        </c:ser>
        <c:ser>
          <c:idx val="0"/>
          <c:order val="1"/>
          <c:tx>
            <c:strRef>
              <c:f>'Didactic sessions'!$F$37</c:f>
              <c:strCache>
                <c:ptCount val="1"/>
                <c:pt idx="0">
                  <c:v>Mean post-test percentage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'Didactic sessions'!$F$38:$F$85</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1-9D8A-44A4-A844-4B80FB1DE159}"/>
            </c:ext>
          </c:extLst>
        </c:ser>
        <c:dLbls>
          <c:showLegendKey val="0"/>
          <c:showVal val="0"/>
          <c:showCatName val="0"/>
          <c:showSerName val="0"/>
          <c:showPercent val="0"/>
          <c:showBubbleSize val="0"/>
        </c:dLbls>
        <c:gapWidth val="219"/>
        <c:overlap val="-27"/>
        <c:axId val="1135454415"/>
        <c:axId val="1135456815"/>
      </c:barChart>
      <c:catAx>
        <c:axId val="11354544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6815"/>
        <c:crosses val="autoZero"/>
        <c:auto val="1"/>
        <c:lblAlgn val="ctr"/>
        <c:lblOffset val="100"/>
        <c:noMultiLvlLbl val="0"/>
      </c:catAx>
      <c:valAx>
        <c:axId val="11354568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454415"/>
        <c:crosses val="autoZero"/>
        <c:crossBetween val="between"/>
        <c:min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Language!$B$1875</c:f>
          <c:strCache>
            <c:ptCount val="1"/>
            <c:pt idx="0">
              <c:v>2.1.1 Mean difference between the individual pre-test and post-test scores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'Didactic sessions'!$G$37</c:f>
              <c:strCache>
                <c:ptCount val="1"/>
                <c:pt idx="0">
                  <c:v>Mean difference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'Didactic sessions'!$B$38:$B$85</c:f>
              <c:strCache>
                <c:ptCount val="48"/>
                <c:pt idx="0">
                  <c:v>Module 1</c:v>
                </c:pt>
                <c:pt idx="1">
                  <c:v>Module 2</c:v>
                </c:pt>
                <c:pt idx="2">
                  <c:v>Module 3</c:v>
                </c:pt>
                <c:pt idx="3">
                  <c:v>Module 4</c:v>
                </c:pt>
                <c:pt idx="4">
                  <c:v>Module 5</c:v>
                </c:pt>
                <c:pt idx="5">
                  <c:v>Module 6</c:v>
                </c:pt>
                <c:pt idx="6">
                  <c:v>Module 7</c:v>
                </c:pt>
                <c:pt idx="7">
                  <c:v>Module 8</c:v>
                </c:pt>
                <c:pt idx="8">
                  <c:v>Module 9</c:v>
                </c:pt>
                <c:pt idx="9">
                  <c:v>Module 10</c:v>
                </c:pt>
                <c:pt idx="10">
                  <c:v>Module 11</c:v>
                </c:pt>
                <c:pt idx="11">
                  <c:v>Module 12</c:v>
                </c:pt>
                <c:pt idx="12">
                  <c:v>Module 13</c:v>
                </c:pt>
                <c:pt idx="13">
                  <c:v>Module 14</c:v>
                </c:pt>
                <c:pt idx="14">
                  <c:v>Module 15</c:v>
                </c:pt>
                <c:pt idx="15">
                  <c:v>Module 16</c:v>
                </c:pt>
                <c:pt idx="16">
                  <c:v>Module 17</c:v>
                </c:pt>
                <c:pt idx="17">
                  <c:v>Module 18</c:v>
                </c:pt>
                <c:pt idx="18">
                  <c:v>Module 19</c:v>
                </c:pt>
                <c:pt idx="19">
                  <c:v>Module 20</c:v>
                </c:pt>
                <c:pt idx="20">
                  <c:v>Module 21</c:v>
                </c:pt>
                <c:pt idx="21">
                  <c:v>Module 22</c:v>
                </c:pt>
                <c:pt idx="22">
                  <c:v>Module 23</c:v>
                </c:pt>
                <c:pt idx="23">
                  <c:v>Module 24</c:v>
                </c:pt>
                <c:pt idx="24">
                  <c:v>Module 25</c:v>
                </c:pt>
                <c:pt idx="25">
                  <c:v>Module 26</c:v>
                </c:pt>
                <c:pt idx="26">
                  <c:v>Module 27</c:v>
                </c:pt>
                <c:pt idx="27">
                  <c:v>Module 28</c:v>
                </c:pt>
                <c:pt idx="28">
                  <c:v>Module 29</c:v>
                </c:pt>
                <c:pt idx="29">
                  <c:v>Module 30</c:v>
                </c:pt>
                <c:pt idx="30">
                  <c:v>Module 31</c:v>
                </c:pt>
                <c:pt idx="31">
                  <c:v>Module 32</c:v>
                </c:pt>
                <c:pt idx="32">
                  <c:v>Module 33</c:v>
                </c:pt>
                <c:pt idx="33">
                  <c:v>Module 34</c:v>
                </c:pt>
                <c:pt idx="34">
                  <c:v>Module 35</c:v>
                </c:pt>
                <c:pt idx="35">
                  <c:v>Module 36</c:v>
                </c:pt>
                <c:pt idx="36">
                  <c:v>Module 37</c:v>
                </c:pt>
                <c:pt idx="37">
                  <c:v>Module 38</c:v>
                </c:pt>
                <c:pt idx="38">
                  <c:v>Module 39</c:v>
                </c:pt>
                <c:pt idx="39">
                  <c:v>Module 40</c:v>
                </c:pt>
                <c:pt idx="40">
                  <c:v>Module 41</c:v>
                </c:pt>
                <c:pt idx="41">
                  <c:v>Module 42</c:v>
                </c:pt>
                <c:pt idx="42">
                  <c:v>Module 43</c:v>
                </c:pt>
                <c:pt idx="43">
                  <c:v>Module 44</c:v>
                </c:pt>
                <c:pt idx="44">
                  <c:v>Module 45</c:v>
                </c:pt>
                <c:pt idx="45">
                  <c:v>Module 46</c:v>
                </c:pt>
                <c:pt idx="46">
                  <c:v>Module 47</c:v>
                </c:pt>
                <c:pt idx="47">
                  <c:v>Module 48</c:v>
                </c:pt>
              </c:strCache>
            </c:strRef>
          </c:cat>
          <c:val>
            <c:numRef>
              <c:f>'Didactic sessions'!$G$38:$G$85</c:f>
              <c:numCache>
                <c:formatCode>0%</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0-E166-4D87-B834-C77C2053C133}"/>
            </c:ext>
          </c:extLst>
        </c:ser>
        <c:dLbls>
          <c:showLegendKey val="0"/>
          <c:showVal val="0"/>
          <c:showCatName val="0"/>
          <c:showSerName val="0"/>
          <c:showPercent val="0"/>
          <c:showBubbleSize val="0"/>
        </c:dLbls>
        <c:gapWidth val="219"/>
        <c:overlap val="-27"/>
        <c:axId val="998936175"/>
        <c:axId val="1008063727"/>
      </c:barChart>
      <c:catAx>
        <c:axId val="998936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8063727"/>
        <c:crosses val="autoZero"/>
        <c:auto val="1"/>
        <c:lblAlgn val="ctr"/>
        <c:lblOffset val="100"/>
        <c:noMultiLvlLbl val="0"/>
      </c:catAx>
      <c:valAx>
        <c:axId val="1008063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893617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Language!$B$1874</c:f>
          <c:strCache>
            <c:ptCount val="1"/>
            <c:pt idx="0">
              <c:v>2.1.1 Mean difference between the individual pre-test and post-test scores (average for all modules)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('Didactic sessions'!$D$8,'Didactic sessions'!$E$8,'Didactic sessions'!$F$8)</c:f>
              <c:strCache>
                <c:ptCount val="3"/>
                <c:pt idx="0">
                  <c:v>Mean pre-test percentage for all modules</c:v>
                </c:pt>
                <c:pt idx="1">
                  <c:v>Mean post-test percentage for all modules</c:v>
                </c:pt>
                <c:pt idx="2">
                  <c:v>Overall difference between post-test and pre-test percentages for all modules</c:v>
                </c:pt>
              </c:strCache>
            </c:strRef>
          </c:cat>
          <c:val>
            <c:numRef>
              <c:f>('Didactic sessions'!$D$34,'Didactic sessions'!$E$34,'Didactic sessions'!$F$34)</c:f>
              <c:numCache>
                <c:formatCode>0%</c:formatCode>
                <c:ptCount val="3"/>
                <c:pt idx="0">
                  <c:v>0</c:v>
                </c:pt>
                <c:pt idx="1">
                  <c:v>0</c:v>
                </c:pt>
                <c:pt idx="2">
                  <c:v>0</c:v>
                </c:pt>
              </c:numCache>
            </c:numRef>
          </c:val>
          <c:extLst>
            <c:ext xmlns:c16="http://schemas.microsoft.com/office/drawing/2014/chart" uri="{C3380CC4-5D6E-409C-BE32-E72D297353CC}">
              <c16:uniqueId val="{00000000-7DA8-419F-9E85-0DE9089986F9}"/>
            </c:ext>
          </c:extLst>
        </c:ser>
        <c:dLbls>
          <c:showLegendKey val="0"/>
          <c:showVal val="0"/>
          <c:showCatName val="0"/>
          <c:showSerName val="0"/>
          <c:showPercent val="0"/>
          <c:showBubbleSize val="0"/>
        </c:dLbls>
        <c:gapWidth val="219"/>
        <c:overlap val="-27"/>
        <c:axId val="1247690975"/>
        <c:axId val="1247691455"/>
      </c:barChart>
      <c:catAx>
        <c:axId val="12476909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691455"/>
        <c:crosses val="autoZero"/>
        <c:auto val="1"/>
        <c:lblAlgn val="ctr"/>
        <c:lblOffset val="100"/>
        <c:noMultiLvlLbl val="0"/>
      </c:catAx>
      <c:valAx>
        <c:axId val="12476914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6909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Language!$B$1877</c:f>
          <c:strCache>
            <c:ptCount val="1"/>
            <c:pt idx="0">
              <c:v>2.1.2 Percentage of participants reporting an increase in competencies at the end of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table'!$I$202:$I$206</c:f>
              <c:strCache>
                <c:ptCount val="5"/>
                <c:pt idx="0">
                  <c:v>Human health</c:v>
                </c:pt>
                <c:pt idx="1">
                  <c:v>Animal health</c:v>
                </c:pt>
                <c:pt idx="2">
                  <c:v>Environmental health</c:v>
                </c:pt>
                <c:pt idx="3">
                  <c:v>Other</c:v>
                </c:pt>
                <c:pt idx="4">
                  <c:v>Total</c:v>
                </c:pt>
              </c:strCache>
            </c:strRef>
          </c:cat>
          <c:val>
            <c:numRef>
              <c:f>'indicators table'!$J$202:$J$206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A632-4FA7-B44B-A113BD6F559B}"/>
            </c:ext>
          </c:extLst>
        </c:ser>
        <c:dLbls>
          <c:showLegendKey val="0"/>
          <c:showVal val="0"/>
          <c:showCatName val="0"/>
          <c:showSerName val="0"/>
          <c:showPercent val="0"/>
          <c:showBubbleSize val="0"/>
        </c:dLbls>
        <c:gapWidth val="219"/>
        <c:overlap val="-27"/>
        <c:axId val="1225720831"/>
        <c:axId val="1225721311"/>
      </c:barChart>
      <c:catAx>
        <c:axId val="12257208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1311"/>
        <c:crosses val="autoZero"/>
        <c:auto val="1"/>
        <c:lblAlgn val="ctr"/>
        <c:lblOffset val="100"/>
        <c:noMultiLvlLbl val="0"/>
      </c:catAx>
      <c:valAx>
        <c:axId val="12257213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72083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Language!$B$1878</c:f>
          <c:strCache>
            <c:ptCount val="1"/>
            <c:pt idx="0">
              <c:v>2.1.2 Percentage of participants reporting an increase in competencies at the end of the programme (by competency)</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table'!$I$208:$I$216</c:f>
              <c:strCache>
                <c:ptCount val="9"/>
                <c:pt idx="0">
                  <c:v>Laboratory system</c:v>
                </c:pt>
                <c:pt idx="1">
                  <c:v>Leadership</c:v>
                </c:pt>
                <c:pt idx="2">
                  <c:v>Management</c:v>
                </c:pt>
                <c:pt idx="3">
                  <c:v>Communication</c:v>
                </c:pt>
                <c:pt idx="4">
                  <c:v>Quality management system (QMS)</c:v>
                </c:pt>
                <c:pt idx="5">
                  <c:v>Biosafety and biosecurity (BB)</c:v>
                </c:pt>
                <c:pt idx="6">
                  <c:v>Disease surveillance and outbreak investigation</c:v>
                </c:pt>
                <c:pt idx="7">
                  <c:v>Emergency preparedness, response and recovery</c:v>
                </c:pt>
                <c:pt idx="8">
                  <c:v>Research</c:v>
                </c:pt>
              </c:strCache>
            </c:strRef>
          </c:cat>
          <c:val>
            <c:numRef>
              <c:f>'indicators table'!$J$208:$J$216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ACE-4933-A092-4EB27B84DBC7}"/>
            </c:ext>
          </c:extLst>
        </c:ser>
        <c:dLbls>
          <c:showLegendKey val="0"/>
          <c:showVal val="0"/>
          <c:showCatName val="0"/>
          <c:showSerName val="0"/>
          <c:showPercent val="0"/>
          <c:showBubbleSize val="0"/>
        </c:dLbls>
        <c:gapWidth val="219"/>
        <c:overlap val="-27"/>
        <c:axId val="1318958191"/>
        <c:axId val="1318957711"/>
      </c:barChart>
      <c:catAx>
        <c:axId val="131895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957711"/>
        <c:crosses val="autoZero"/>
        <c:auto val="1"/>
        <c:lblAlgn val="ctr"/>
        <c:lblOffset val="100"/>
        <c:noMultiLvlLbl val="0"/>
      </c:catAx>
      <c:valAx>
        <c:axId val="131895771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895819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Language!$B$1879</c:f>
          <c:strCache>
            <c:ptCount val="1"/>
            <c:pt idx="0">
              <c:v>2.1.4 Percentage of multisectoral capstone projects (by sector collaboration)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table'!$I$218:$I$229</c:f>
              <c:strCache>
                <c:ptCount val="12"/>
                <c:pt idx="0">
                  <c:v>HH, AH</c:v>
                </c:pt>
                <c:pt idx="1">
                  <c:v>HH, EH</c:v>
                </c:pt>
                <c:pt idx="2">
                  <c:v>HH, Other</c:v>
                </c:pt>
                <c:pt idx="3">
                  <c:v>AH, EH</c:v>
                </c:pt>
                <c:pt idx="4">
                  <c:v>AH, Other</c:v>
                </c:pt>
                <c:pt idx="5">
                  <c:v>EH, Other</c:v>
                </c:pt>
                <c:pt idx="6">
                  <c:v>HH, AH, EH</c:v>
                </c:pt>
                <c:pt idx="7">
                  <c:v>HH, AH, Other</c:v>
                </c:pt>
                <c:pt idx="8">
                  <c:v>HH, EH, Other</c:v>
                </c:pt>
                <c:pt idx="9">
                  <c:v>AH, EH, Other</c:v>
                </c:pt>
                <c:pt idx="10">
                  <c:v>HH, AH, EH, Other</c:v>
                </c:pt>
                <c:pt idx="11">
                  <c:v>Total</c:v>
                </c:pt>
              </c:strCache>
            </c:strRef>
          </c:cat>
          <c:val>
            <c:numRef>
              <c:f>'indicators table'!$J$218:$J$229</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7AD1-425B-A314-59BD7DCB736A}"/>
            </c:ext>
          </c:extLst>
        </c:ser>
        <c:dLbls>
          <c:showLegendKey val="0"/>
          <c:showVal val="0"/>
          <c:showCatName val="0"/>
          <c:showSerName val="0"/>
          <c:showPercent val="0"/>
          <c:showBubbleSize val="0"/>
        </c:dLbls>
        <c:gapWidth val="219"/>
        <c:overlap val="-27"/>
        <c:axId val="876610527"/>
        <c:axId val="876611967"/>
      </c:barChart>
      <c:catAx>
        <c:axId val="8766105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611967"/>
        <c:crosses val="autoZero"/>
        <c:auto val="1"/>
        <c:lblAlgn val="ctr"/>
        <c:lblOffset val="100"/>
        <c:noMultiLvlLbl val="0"/>
      </c:catAx>
      <c:valAx>
        <c:axId val="8766119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6610527"/>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Language!$B$1880</c:f>
          <c:strCache>
            <c:ptCount val="1"/>
            <c:pt idx="0">
              <c:v>2.1.5 Percentage of participants that have completed a capstone project with an oral presentation and written report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table'!$I$230:$I$234</c:f>
              <c:strCache>
                <c:ptCount val="5"/>
                <c:pt idx="0">
                  <c:v>Human health</c:v>
                </c:pt>
                <c:pt idx="1">
                  <c:v>Animal health</c:v>
                </c:pt>
                <c:pt idx="2">
                  <c:v>Environmental health</c:v>
                </c:pt>
                <c:pt idx="3">
                  <c:v>Other</c:v>
                </c:pt>
                <c:pt idx="4">
                  <c:v>Total</c:v>
                </c:pt>
              </c:strCache>
            </c:strRef>
          </c:cat>
          <c:val>
            <c:numRef>
              <c:f>'indicators table'!$J$230:$J$234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281-4C68-B300-7460BAF66168}"/>
            </c:ext>
          </c:extLst>
        </c:ser>
        <c:dLbls>
          <c:showLegendKey val="0"/>
          <c:showVal val="0"/>
          <c:showCatName val="0"/>
          <c:showSerName val="0"/>
          <c:showPercent val="0"/>
          <c:showBubbleSize val="0"/>
        </c:dLbls>
        <c:gapWidth val="219"/>
        <c:overlap val="-27"/>
        <c:axId val="909898783"/>
        <c:axId val="909904543"/>
      </c:barChart>
      <c:catAx>
        <c:axId val="909898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904543"/>
        <c:crosses val="autoZero"/>
        <c:auto val="1"/>
        <c:lblAlgn val="ctr"/>
        <c:lblOffset val="100"/>
        <c:noMultiLvlLbl val="0"/>
      </c:catAx>
      <c:valAx>
        <c:axId val="9099045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89878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Language!$B$1849</c:f>
          <c:strCache>
            <c:ptCount val="1"/>
            <c:pt idx="0">
              <c:v>1.1.5 Number of applicants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table'!$I$17:$I$21</c:f>
              <c:strCache>
                <c:ptCount val="5"/>
                <c:pt idx="0">
                  <c:v>Human health</c:v>
                </c:pt>
                <c:pt idx="1">
                  <c:v>Animal health</c:v>
                </c:pt>
                <c:pt idx="2">
                  <c:v>Environmental health</c:v>
                </c:pt>
                <c:pt idx="3">
                  <c:v>Other</c:v>
                </c:pt>
                <c:pt idx="4">
                  <c:v>Total</c:v>
                </c:pt>
              </c:strCache>
            </c:strRef>
          </c:cat>
          <c:val>
            <c:numRef>
              <c:f>'indicators table'!$J$17:$J$21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83-4599-BDAD-7ED605693E08}"/>
            </c:ext>
          </c:extLst>
        </c:ser>
        <c:dLbls>
          <c:showLegendKey val="0"/>
          <c:showVal val="0"/>
          <c:showCatName val="0"/>
          <c:showSerName val="0"/>
          <c:showPercent val="0"/>
          <c:showBubbleSize val="0"/>
        </c:dLbls>
        <c:gapWidth val="219"/>
        <c:overlap val="-27"/>
        <c:axId val="494564463"/>
        <c:axId val="494565423"/>
      </c:barChart>
      <c:catAx>
        <c:axId val="494564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565423"/>
        <c:crosses val="autoZero"/>
        <c:auto val="1"/>
        <c:lblAlgn val="ctr"/>
        <c:lblOffset val="100"/>
        <c:noMultiLvlLbl val="0"/>
      </c:catAx>
      <c:valAx>
        <c:axId val="4945654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4564463"/>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Language!$B$1881</c:f>
          <c:strCache>
            <c:ptCount val="1"/>
            <c:pt idx="0">
              <c:v>2.2.1 Percentage of participants who have reported evidence of career advancement following participation in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table'!$I$237:$I$241</c:f>
              <c:strCache>
                <c:ptCount val="5"/>
                <c:pt idx="0">
                  <c:v>Human health</c:v>
                </c:pt>
                <c:pt idx="1">
                  <c:v>Animal health</c:v>
                </c:pt>
                <c:pt idx="2">
                  <c:v>Environmental health</c:v>
                </c:pt>
                <c:pt idx="3">
                  <c:v>Other</c:v>
                </c:pt>
                <c:pt idx="4">
                  <c:v>Total</c:v>
                </c:pt>
              </c:strCache>
            </c:strRef>
          </c:cat>
          <c:val>
            <c:numRef>
              <c:f>'indicators table'!$J$237:$J$241</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47D4-4898-AA8B-F83288403E5A}"/>
            </c:ext>
          </c:extLst>
        </c:ser>
        <c:dLbls>
          <c:showLegendKey val="0"/>
          <c:showVal val="0"/>
          <c:showCatName val="0"/>
          <c:showSerName val="0"/>
          <c:showPercent val="0"/>
          <c:showBubbleSize val="0"/>
        </c:dLbls>
        <c:gapWidth val="219"/>
        <c:overlap val="-27"/>
        <c:axId val="1315461823"/>
        <c:axId val="1315455103"/>
      </c:barChart>
      <c:catAx>
        <c:axId val="13154618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5455103"/>
        <c:crosses val="autoZero"/>
        <c:auto val="1"/>
        <c:lblAlgn val="ctr"/>
        <c:lblOffset val="100"/>
        <c:noMultiLvlLbl val="0"/>
      </c:catAx>
      <c:valAx>
        <c:axId val="13154551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546182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Language!$B$1882</c:f>
          <c:strCache>
            <c:ptCount val="1"/>
            <c:pt idx="0">
              <c:v>2.2.1 Percentage of participants who have reported evidence of career advancement following participation in the programme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table'!$I$243:$I$247</c:f>
              <c:strCache>
                <c:ptCount val="5"/>
                <c:pt idx="0">
                  <c:v>Female</c:v>
                </c:pt>
                <c:pt idx="1">
                  <c:v>Male</c:v>
                </c:pt>
                <c:pt idx="2">
                  <c:v>Non-binary</c:v>
                </c:pt>
                <c:pt idx="3">
                  <c:v>Prefer not to say</c:v>
                </c:pt>
                <c:pt idx="4">
                  <c:v>Total</c:v>
                </c:pt>
              </c:strCache>
            </c:strRef>
          </c:cat>
          <c:val>
            <c:numRef>
              <c:f>'indicators table'!$J$243:$J$247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F88-4491-B063-2EE494441637}"/>
            </c:ext>
          </c:extLst>
        </c:ser>
        <c:dLbls>
          <c:showLegendKey val="0"/>
          <c:showVal val="0"/>
          <c:showCatName val="0"/>
          <c:showSerName val="0"/>
          <c:showPercent val="0"/>
          <c:showBubbleSize val="0"/>
        </c:dLbls>
        <c:gapWidth val="219"/>
        <c:overlap val="-27"/>
        <c:axId val="1229996783"/>
        <c:axId val="1229997263"/>
      </c:barChart>
      <c:catAx>
        <c:axId val="1229996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9997263"/>
        <c:crosses val="autoZero"/>
        <c:auto val="1"/>
        <c:lblAlgn val="ctr"/>
        <c:lblOffset val="100"/>
        <c:noMultiLvlLbl val="0"/>
      </c:catAx>
      <c:valAx>
        <c:axId val="12299972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999678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Language!$B$1883</c:f>
          <c:strCache>
            <c:ptCount val="1"/>
            <c:pt idx="0">
              <c:v>2.2.1 Percentage of participants who have reported evidence of career advancement following participation in the programme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table'!$I$249:$I$252</c:f>
              <c:strCache>
                <c:ptCount val="4"/>
                <c:pt idx="0">
                  <c:v>Public</c:v>
                </c:pt>
                <c:pt idx="1">
                  <c:v>Private</c:v>
                </c:pt>
                <c:pt idx="2">
                  <c:v>Public-private partnerships</c:v>
                </c:pt>
                <c:pt idx="3">
                  <c:v>Total</c:v>
                </c:pt>
              </c:strCache>
            </c:strRef>
          </c:cat>
          <c:val>
            <c:numRef>
              <c:f>'indicators table'!$J$249:$J$252</c:f>
              <c:numCache>
                <c:formatCode>0%</c:formatCode>
                <c:ptCount val="4"/>
                <c:pt idx="0">
                  <c:v>0</c:v>
                </c:pt>
                <c:pt idx="1">
                  <c:v>0</c:v>
                </c:pt>
                <c:pt idx="2">
                  <c:v>0</c:v>
                </c:pt>
                <c:pt idx="3">
                  <c:v>0</c:v>
                </c:pt>
              </c:numCache>
            </c:numRef>
          </c:val>
          <c:extLst>
            <c:ext xmlns:c16="http://schemas.microsoft.com/office/drawing/2014/chart" uri="{C3380CC4-5D6E-409C-BE32-E72D297353CC}">
              <c16:uniqueId val="{00000000-6F65-4CE8-881F-D23F688261D6}"/>
            </c:ext>
          </c:extLst>
        </c:ser>
        <c:dLbls>
          <c:showLegendKey val="0"/>
          <c:showVal val="0"/>
          <c:showCatName val="0"/>
          <c:showSerName val="0"/>
          <c:showPercent val="0"/>
          <c:showBubbleSize val="0"/>
        </c:dLbls>
        <c:gapWidth val="219"/>
        <c:overlap val="-27"/>
        <c:axId val="1135074783"/>
        <c:axId val="1135073343"/>
      </c:barChart>
      <c:catAx>
        <c:axId val="11350747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073343"/>
        <c:crosses val="autoZero"/>
        <c:auto val="1"/>
        <c:lblAlgn val="ctr"/>
        <c:lblOffset val="100"/>
        <c:noMultiLvlLbl val="0"/>
      </c:catAx>
      <c:valAx>
        <c:axId val="11350733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07478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Language!$B$1884</c:f>
          <c:strCache>
            <c:ptCount val="1"/>
            <c:pt idx="0">
              <c:v>2.3.1 Percentage of participants reporting an increase in interaction with other sectors after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table'!$I$254:$I$258</c:f>
              <c:strCache>
                <c:ptCount val="5"/>
                <c:pt idx="0">
                  <c:v>Human health</c:v>
                </c:pt>
                <c:pt idx="1">
                  <c:v>Animal health</c:v>
                </c:pt>
                <c:pt idx="2">
                  <c:v>Environmental health</c:v>
                </c:pt>
                <c:pt idx="3">
                  <c:v>Other</c:v>
                </c:pt>
                <c:pt idx="4">
                  <c:v>Total</c:v>
                </c:pt>
              </c:strCache>
            </c:strRef>
          </c:cat>
          <c:val>
            <c:numRef>
              <c:f>'indicators table'!$J$254:$J$258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D2CA-44C9-B6C9-8EDA871970C5}"/>
            </c:ext>
          </c:extLst>
        </c:ser>
        <c:dLbls>
          <c:showLegendKey val="0"/>
          <c:showVal val="0"/>
          <c:showCatName val="0"/>
          <c:showSerName val="0"/>
          <c:showPercent val="0"/>
          <c:showBubbleSize val="0"/>
        </c:dLbls>
        <c:gapWidth val="219"/>
        <c:overlap val="-27"/>
        <c:axId val="1016322959"/>
        <c:axId val="1016323439"/>
      </c:barChart>
      <c:catAx>
        <c:axId val="10163229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6323439"/>
        <c:crosses val="autoZero"/>
        <c:auto val="1"/>
        <c:lblAlgn val="ctr"/>
        <c:lblOffset val="100"/>
        <c:noMultiLvlLbl val="0"/>
      </c:catAx>
      <c:valAx>
        <c:axId val="10163234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6322959"/>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Language!$B$1885</c:f>
          <c:strCache>
            <c:ptCount val="1"/>
            <c:pt idx="0">
              <c:v>2.3.2 Percentage of participants reporting having integrated new competencies acquired during the programme into their everyday work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table'!$I$260:$I$264</c:f>
              <c:strCache>
                <c:ptCount val="5"/>
                <c:pt idx="0">
                  <c:v>Human health</c:v>
                </c:pt>
                <c:pt idx="1">
                  <c:v>Animal health</c:v>
                </c:pt>
                <c:pt idx="2">
                  <c:v>Environmental health</c:v>
                </c:pt>
                <c:pt idx="3">
                  <c:v>Other</c:v>
                </c:pt>
                <c:pt idx="4">
                  <c:v>Total</c:v>
                </c:pt>
              </c:strCache>
            </c:strRef>
          </c:cat>
          <c:val>
            <c:numRef>
              <c:f>'indicators table'!$J$260:$J$264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B53E-408E-B5E0-DF900FE1A93F}"/>
            </c:ext>
          </c:extLst>
        </c:ser>
        <c:dLbls>
          <c:showLegendKey val="0"/>
          <c:showVal val="0"/>
          <c:showCatName val="0"/>
          <c:showSerName val="0"/>
          <c:showPercent val="0"/>
          <c:showBubbleSize val="0"/>
        </c:dLbls>
        <c:gapWidth val="219"/>
        <c:overlap val="-27"/>
        <c:axId val="1225561599"/>
        <c:axId val="1225562079"/>
      </c:barChart>
      <c:catAx>
        <c:axId val="122556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2079"/>
        <c:crosses val="autoZero"/>
        <c:auto val="1"/>
        <c:lblAlgn val="ctr"/>
        <c:lblOffset val="100"/>
        <c:noMultiLvlLbl val="0"/>
      </c:catAx>
      <c:valAx>
        <c:axId val="12255620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5561599"/>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Language!$B$1886</c:f>
          <c:strCache>
            <c:ptCount val="1"/>
            <c:pt idx="0">
              <c:v>2.3.2 Percentage of participants reporting having integrated new competencies acquired during the programme into their everyday work (by competency)</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table'!$I$266:$I$274</c:f>
              <c:strCache>
                <c:ptCount val="9"/>
                <c:pt idx="0">
                  <c:v>Laboratory system</c:v>
                </c:pt>
                <c:pt idx="1">
                  <c:v>Leadership</c:v>
                </c:pt>
                <c:pt idx="2">
                  <c:v>Management</c:v>
                </c:pt>
                <c:pt idx="3">
                  <c:v>Communication</c:v>
                </c:pt>
                <c:pt idx="4">
                  <c:v>Quality management system (QMS)</c:v>
                </c:pt>
                <c:pt idx="5">
                  <c:v>Biosafety and biosecurity (BB)</c:v>
                </c:pt>
                <c:pt idx="6">
                  <c:v>Disease surveillance and outbreak investigation</c:v>
                </c:pt>
                <c:pt idx="7">
                  <c:v>Emergency preparedness, response and recovery</c:v>
                </c:pt>
                <c:pt idx="8">
                  <c:v>Research</c:v>
                </c:pt>
              </c:strCache>
            </c:strRef>
          </c:cat>
          <c:val>
            <c:numRef>
              <c:f>'indicators table'!$J$266:$J$274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463F-4B26-9C9B-532EFE45DD7D}"/>
            </c:ext>
          </c:extLst>
        </c:ser>
        <c:dLbls>
          <c:showLegendKey val="0"/>
          <c:showVal val="0"/>
          <c:showCatName val="0"/>
          <c:showSerName val="0"/>
          <c:showPercent val="0"/>
          <c:showBubbleSize val="0"/>
        </c:dLbls>
        <c:gapWidth val="219"/>
        <c:overlap val="-27"/>
        <c:axId val="446710463"/>
        <c:axId val="446715263"/>
      </c:barChart>
      <c:catAx>
        <c:axId val="446710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715263"/>
        <c:crosses val="autoZero"/>
        <c:auto val="1"/>
        <c:lblAlgn val="ctr"/>
        <c:lblOffset val="100"/>
        <c:noMultiLvlLbl val="0"/>
      </c:catAx>
      <c:valAx>
        <c:axId val="4467152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671046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Language!$B$1887</c:f>
          <c:strCache>
            <c:ptCount val="1"/>
            <c:pt idx="0">
              <c:v>2.4.1 Percentage of capstone projects selected based on the national lab system needs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table'!$I$276</c:f>
              <c:strCache>
                <c:ptCount val="1"/>
                <c:pt idx="0">
                  <c:v>N/A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'indicators table'!$J$276</c:f>
              <c:numCache>
                <c:formatCode>0%</c:formatCode>
                <c:ptCount val="1"/>
                <c:pt idx="0">
                  <c:v>0</c:v>
                </c:pt>
              </c:numCache>
            </c:numRef>
          </c:val>
          <c:extLst>
            <c:ext xmlns:c16="http://schemas.microsoft.com/office/drawing/2014/chart" uri="{C3380CC4-5D6E-409C-BE32-E72D297353CC}">
              <c16:uniqueId val="{00000000-BEA8-453F-9A11-80D746FA01FC}"/>
            </c:ext>
          </c:extLst>
        </c:ser>
        <c:dLbls>
          <c:showLegendKey val="0"/>
          <c:showVal val="0"/>
          <c:showCatName val="0"/>
          <c:showSerName val="0"/>
          <c:showPercent val="0"/>
          <c:showBubbleSize val="0"/>
        </c:dLbls>
        <c:gapWidth val="219"/>
        <c:overlap val="-27"/>
        <c:axId val="1632565455"/>
        <c:axId val="1632566415"/>
      </c:barChart>
      <c:catAx>
        <c:axId val="1632565455"/>
        <c:scaling>
          <c:orientation val="minMax"/>
        </c:scaling>
        <c:delete val="1"/>
        <c:axPos val="b"/>
        <c:majorTickMark val="none"/>
        <c:minorTickMark val="none"/>
        <c:tickLblPos val="nextTo"/>
        <c:crossAx val="1632566415"/>
        <c:crosses val="autoZero"/>
        <c:auto val="1"/>
        <c:lblAlgn val="ctr"/>
        <c:lblOffset val="100"/>
        <c:noMultiLvlLbl val="0"/>
      </c:catAx>
      <c:valAx>
        <c:axId val="163256641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3256545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Language!$B$1888</c:f>
          <c:strCache>
            <c:ptCount val="1"/>
            <c:pt idx="0">
              <c:v>2.4.2 Percentage of graduates reporting contribution to national laboratory system after programme entry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table'!$I$278:$I$282</c:f>
              <c:strCache>
                <c:ptCount val="5"/>
                <c:pt idx="0">
                  <c:v>Human health</c:v>
                </c:pt>
                <c:pt idx="1">
                  <c:v>Animal health</c:v>
                </c:pt>
                <c:pt idx="2">
                  <c:v>Environmental health</c:v>
                </c:pt>
                <c:pt idx="3">
                  <c:v>Other</c:v>
                </c:pt>
                <c:pt idx="4">
                  <c:v>Total</c:v>
                </c:pt>
              </c:strCache>
            </c:strRef>
          </c:cat>
          <c:val>
            <c:numRef>
              <c:f>'indicators table'!$J$278:$J$282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B213-41D7-9288-A474DE4E8C15}"/>
            </c:ext>
          </c:extLst>
        </c:ser>
        <c:dLbls>
          <c:showLegendKey val="0"/>
          <c:showVal val="0"/>
          <c:showCatName val="0"/>
          <c:showSerName val="0"/>
          <c:showPercent val="0"/>
          <c:showBubbleSize val="0"/>
        </c:dLbls>
        <c:gapWidth val="219"/>
        <c:overlap val="-27"/>
        <c:axId val="882839727"/>
        <c:axId val="1262053119"/>
      </c:barChart>
      <c:catAx>
        <c:axId val="882839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2053119"/>
        <c:crosses val="autoZero"/>
        <c:auto val="1"/>
        <c:lblAlgn val="ctr"/>
        <c:lblOffset val="100"/>
        <c:noMultiLvlLbl val="0"/>
      </c:catAx>
      <c:valAx>
        <c:axId val="126205311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2839727"/>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Language!$B$1889</c:f>
          <c:strCache>
            <c:ptCount val="1"/>
            <c:pt idx="0">
              <c:v>2.4.2 Percentage of graduates reporting contribution to national laboratory system after programme entry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table'!$I$284:$I$288</c:f>
              <c:strCache>
                <c:ptCount val="5"/>
                <c:pt idx="0">
                  <c:v>Female</c:v>
                </c:pt>
                <c:pt idx="1">
                  <c:v>Male</c:v>
                </c:pt>
                <c:pt idx="2">
                  <c:v>Non-binary</c:v>
                </c:pt>
                <c:pt idx="3">
                  <c:v>Prefer not to say</c:v>
                </c:pt>
                <c:pt idx="4">
                  <c:v>Total</c:v>
                </c:pt>
              </c:strCache>
            </c:strRef>
          </c:cat>
          <c:val>
            <c:numRef>
              <c:f>'indicators table'!$J$284:$J$288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4E2D-46B0-9111-E697AB3771DD}"/>
            </c:ext>
          </c:extLst>
        </c:ser>
        <c:dLbls>
          <c:showLegendKey val="0"/>
          <c:showVal val="0"/>
          <c:showCatName val="0"/>
          <c:showSerName val="0"/>
          <c:showPercent val="0"/>
          <c:showBubbleSize val="0"/>
        </c:dLbls>
        <c:gapWidth val="219"/>
        <c:overlap val="-27"/>
        <c:axId val="1135072383"/>
        <c:axId val="1135075263"/>
      </c:barChart>
      <c:catAx>
        <c:axId val="11350723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075263"/>
        <c:crosses val="autoZero"/>
        <c:auto val="1"/>
        <c:lblAlgn val="ctr"/>
        <c:lblOffset val="100"/>
        <c:noMultiLvlLbl val="0"/>
      </c:catAx>
      <c:valAx>
        <c:axId val="11350752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07238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Language!$B$1890</c:f>
          <c:strCache>
            <c:ptCount val="1"/>
            <c:pt idx="0">
              <c:v>2.4.2 Percentage of graduates reporting contribution to national laboratory system after programme entry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table'!$I$290:$I$293</c:f>
              <c:strCache>
                <c:ptCount val="4"/>
                <c:pt idx="0">
                  <c:v>Public</c:v>
                </c:pt>
                <c:pt idx="1">
                  <c:v>Private</c:v>
                </c:pt>
                <c:pt idx="2">
                  <c:v>Public-private partnerships</c:v>
                </c:pt>
                <c:pt idx="3">
                  <c:v>Total</c:v>
                </c:pt>
              </c:strCache>
            </c:strRef>
          </c:cat>
          <c:val>
            <c:numRef>
              <c:f>'indicators table'!$J$290:$J$293</c:f>
              <c:numCache>
                <c:formatCode>0%</c:formatCode>
                <c:ptCount val="4"/>
                <c:pt idx="0">
                  <c:v>0</c:v>
                </c:pt>
                <c:pt idx="1">
                  <c:v>0</c:v>
                </c:pt>
                <c:pt idx="2">
                  <c:v>0</c:v>
                </c:pt>
                <c:pt idx="3">
                  <c:v>0</c:v>
                </c:pt>
              </c:numCache>
            </c:numRef>
          </c:val>
          <c:extLst>
            <c:ext xmlns:c16="http://schemas.microsoft.com/office/drawing/2014/chart" uri="{C3380CC4-5D6E-409C-BE32-E72D297353CC}">
              <c16:uniqueId val="{00000000-456D-4459-B507-2DC93C594FE5}"/>
            </c:ext>
          </c:extLst>
        </c:ser>
        <c:dLbls>
          <c:showLegendKey val="0"/>
          <c:showVal val="0"/>
          <c:showCatName val="0"/>
          <c:showSerName val="0"/>
          <c:showPercent val="0"/>
          <c:showBubbleSize val="0"/>
        </c:dLbls>
        <c:gapWidth val="219"/>
        <c:overlap val="-27"/>
        <c:axId val="879144207"/>
        <c:axId val="879143727"/>
      </c:barChart>
      <c:catAx>
        <c:axId val="879144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9143727"/>
        <c:crosses val="autoZero"/>
        <c:auto val="1"/>
        <c:lblAlgn val="ctr"/>
        <c:lblOffset val="100"/>
        <c:noMultiLvlLbl val="0"/>
      </c:catAx>
      <c:valAx>
        <c:axId val="879143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9144207"/>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Language!$B$1853</c:f>
          <c:strCache>
            <c:ptCount val="1"/>
            <c:pt idx="0">
              <c:v>1.1.6 Number of participants across the sectors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table'!$I$40:$I$44</c:f>
              <c:strCache>
                <c:ptCount val="5"/>
                <c:pt idx="0">
                  <c:v>Female</c:v>
                </c:pt>
                <c:pt idx="1">
                  <c:v>Male</c:v>
                </c:pt>
                <c:pt idx="2">
                  <c:v>Non-binary</c:v>
                </c:pt>
                <c:pt idx="3">
                  <c:v>Prefer not to say</c:v>
                </c:pt>
                <c:pt idx="4">
                  <c:v>Total</c:v>
                </c:pt>
              </c:strCache>
            </c:strRef>
          </c:cat>
          <c:val>
            <c:numRef>
              <c:f>'indicators table'!$J$40:$J$44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361-4C95-BAB1-103CF51E7E44}"/>
            </c:ext>
          </c:extLst>
        </c:ser>
        <c:dLbls>
          <c:showLegendKey val="0"/>
          <c:showVal val="0"/>
          <c:showCatName val="0"/>
          <c:showSerName val="0"/>
          <c:showPercent val="0"/>
          <c:showBubbleSize val="0"/>
        </c:dLbls>
        <c:gapWidth val="219"/>
        <c:overlap val="-27"/>
        <c:axId val="887511279"/>
        <c:axId val="887510319"/>
      </c:barChart>
      <c:catAx>
        <c:axId val="8875112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7510319"/>
        <c:crosses val="autoZero"/>
        <c:auto val="1"/>
        <c:lblAlgn val="ctr"/>
        <c:lblOffset val="100"/>
        <c:noMultiLvlLbl val="0"/>
      </c:catAx>
      <c:valAx>
        <c:axId val="887510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751127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Language!$B$1891</c:f>
          <c:strCache>
            <c:ptCount val="1"/>
            <c:pt idx="0">
              <c:v>3.1.1 Satisfaction of participants by module (for all modules by mode)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table'!$I$297:$I$300</c:f>
              <c:strCache>
                <c:ptCount val="4"/>
                <c:pt idx="0">
                  <c:v>In-person</c:v>
                </c:pt>
                <c:pt idx="1">
                  <c:v>Online, instructor-led</c:v>
                </c:pt>
                <c:pt idx="2">
                  <c:v>Online, self-learning</c:v>
                </c:pt>
                <c:pt idx="3">
                  <c:v>Hybrid (online and in-person components)</c:v>
                </c:pt>
              </c:strCache>
            </c:strRef>
          </c:cat>
          <c:val>
            <c:numRef>
              <c:f>'indicators table'!$J$297:$J$300</c:f>
              <c:numCache>
                <c:formatCode>0%</c:formatCode>
                <c:ptCount val="4"/>
                <c:pt idx="0">
                  <c:v>0</c:v>
                </c:pt>
                <c:pt idx="1">
                  <c:v>0</c:v>
                </c:pt>
                <c:pt idx="2">
                  <c:v>0</c:v>
                </c:pt>
                <c:pt idx="3">
                  <c:v>0</c:v>
                </c:pt>
              </c:numCache>
            </c:numRef>
          </c:val>
          <c:extLst>
            <c:ext xmlns:c16="http://schemas.microsoft.com/office/drawing/2014/chart" uri="{C3380CC4-5D6E-409C-BE32-E72D297353CC}">
              <c16:uniqueId val="{00000000-80B0-4CCA-AB07-77178089B6B1}"/>
            </c:ext>
          </c:extLst>
        </c:ser>
        <c:dLbls>
          <c:showLegendKey val="0"/>
          <c:showVal val="0"/>
          <c:showCatName val="0"/>
          <c:showSerName val="0"/>
          <c:showPercent val="0"/>
          <c:showBubbleSize val="0"/>
        </c:dLbls>
        <c:gapWidth val="219"/>
        <c:overlap val="-27"/>
        <c:axId val="879142767"/>
        <c:axId val="879143247"/>
      </c:barChart>
      <c:catAx>
        <c:axId val="879142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9143247"/>
        <c:crosses val="autoZero"/>
        <c:auto val="1"/>
        <c:lblAlgn val="ctr"/>
        <c:lblOffset val="100"/>
        <c:noMultiLvlLbl val="0"/>
      </c:catAx>
      <c:valAx>
        <c:axId val="879143247"/>
        <c:scaling>
          <c:orientation val="minMax"/>
          <c:max val="1"/>
          <c:min val="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9142767"/>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Language!$B$1892</c:f>
          <c:strCache>
            <c:ptCount val="1"/>
            <c:pt idx="0">
              <c:v>3.1.1 Satisfaction of participants by module (for all modules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table'!$I$302:$I$306</c:f>
              <c:strCache>
                <c:ptCount val="5"/>
                <c:pt idx="0">
                  <c:v>Human health</c:v>
                </c:pt>
                <c:pt idx="1">
                  <c:v>Animal health</c:v>
                </c:pt>
                <c:pt idx="2">
                  <c:v>Environmental health</c:v>
                </c:pt>
                <c:pt idx="3">
                  <c:v>Other</c:v>
                </c:pt>
                <c:pt idx="4">
                  <c:v>Total</c:v>
                </c:pt>
              </c:strCache>
            </c:strRef>
          </c:cat>
          <c:val>
            <c:numRef>
              <c:f>'indicators table'!$J$302:$J$306</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9D0A-4BC4-A816-800F7BDD2252}"/>
            </c:ext>
          </c:extLst>
        </c:ser>
        <c:dLbls>
          <c:showLegendKey val="0"/>
          <c:showVal val="0"/>
          <c:showCatName val="0"/>
          <c:showSerName val="0"/>
          <c:showPercent val="0"/>
          <c:showBubbleSize val="0"/>
        </c:dLbls>
        <c:gapWidth val="219"/>
        <c:overlap val="-27"/>
        <c:axId val="1227289151"/>
        <c:axId val="1227289631"/>
      </c:barChart>
      <c:catAx>
        <c:axId val="1227289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9631"/>
        <c:crosses val="autoZero"/>
        <c:auto val="1"/>
        <c:lblAlgn val="ctr"/>
        <c:lblOffset val="100"/>
        <c:noMultiLvlLbl val="0"/>
      </c:catAx>
      <c:valAx>
        <c:axId val="122728963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915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Language!$B$1893</c:f>
          <c:strCache>
            <c:ptCount val="1"/>
            <c:pt idx="0">
              <c:v>3.1.1 Satisfaction of participants by module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Satisfaction</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'Participant module evaluation'!$D$5:$GM$5</c:f>
              <c:numCache>
                <c:formatCode>General</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cat>
          <c:val>
            <c:numRef>
              <c:f>'Participant module evaluation'!$D$24:$GM$24</c:f>
              <c:numCache>
                <c:formatCode>0%</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val>
          <c:extLst>
            <c:ext xmlns:c16="http://schemas.microsoft.com/office/drawing/2014/chart" uri="{C3380CC4-5D6E-409C-BE32-E72D297353CC}">
              <c16:uniqueId val="{00000000-9DD2-4FC7-87F6-AE32AB2CB831}"/>
            </c:ext>
          </c:extLst>
        </c:ser>
        <c:dLbls>
          <c:showLegendKey val="0"/>
          <c:showVal val="0"/>
          <c:showCatName val="0"/>
          <c:showSerName val="0"/>
          <c:showPercent val="0"/>
          <c:showBubbleSize val="0"/>
        </c:dLbls>
        <c:gapWidth val="219"/>
        <c:overlap val="-27"/>
        <c:axId val="1227283871"/>
        <c:axId val="1227288671"/>
      </c:barChart>
      <c:catAx>
        <c:axId val="122728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8671"/>
        <c:crosses val="autoZero"/>
        <c:auto val="1"/>
        <c:lblAlgn val="ctr"/>
        <c:lblOffset val="100"/>
        <c:noMultiLvlLbl val="0"/>
      </c:catAx>
      <c:valAx>
        <c:axId val="1227288671"/>
        <c:scaling>
          <c:orientation val="minMax"/>
          <c:max val="1"/>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387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Language!$B$1894</c:f>
          <c:strCache>
            <c:ptCount val="1"/>
            <c:pt idx="0">
              <c:v>3.1.2 Satisfaction of participants with instructors (by mode)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table'!$I$309:$I$312</c:f>
              <c:strCache>
                <c:ptCount val="4"/>
                <c:pt idx="0">
                  <c:v>In-person</c:v>
                </c:pt>
                <c:pt idx="1">
                  <c:v>Online, instructor-led</c:v>
                </c:pt>
                <c:pt idx="2">
                  <c:v>Online, self-learning</c:v>
                </c:pt>
                <c:pt idx="3">
                  <c:v>Hybrid (online and in-person components)</c:v>
                </c:pt>
              </c:strCache>
            </c:strRef>
          </c:cat>
          <c:val>
            <c:numRef>
              <c:f>'indicators table'!$J$309:$J$312</c:f>
              <c:numCache>
                <c:formatCode>0%</c:formatCode>
                <c:ptCount val="4"/>
                <c:pt idx="0">
                  <c:v>0</c:v>
                </c:pt>
                <c:pt idx="1">
                  <c:v>0</c:v>
                </c:pt>
                <c:pt idx="2">
                  <c:v>0</c:v>
                </c:pt>
                <c:pt idx="3">
                  <c:v>0</c:v>
                </c:pt>
              </c:numCache>
            </c:numRef>
          </c:val>
          <c:extLst>
            <c:ext xmlns:c16="http://schemas.microsoft.com/office/drawing/2014/chart" uri="{C3380CC4-5D6E-409C-BE32-E72D297353CC}">
              <c16:uniqueId val="{00000000-582D-4477-8B98-E7EFE9EE1600}"/>
            </c:ext>
          </c:extLst>
        </c:ser>
        <c:dLbls>
          <c:showLegendKey val="0"/>
          <c:showVal val="0"/>
          <c:showCatName val="0"/>
          <c:showSerName val="0"/>
          <c:showPercent val="0"/>
          <c:showBubbleSize val="0"/>
        </c:dLbls>
        <c:gapWidth val="219"/>
        <c:overlap val="-27"/>
        <c:axId val="909899263"/>
        <c:axId val="909892543"/>
      </c:barChart>
      <c:catAx>
        <c:axId val="909899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892543"/>
        <c:crosses val="autoZero"/>
        <c:auto val="1"/>
        <c:lblAlgn val="ctr"/>
        <c:lblOffset val="100"/>
        <c:noMultiLvlLbl val="0"/>
      </c:catAx>
      <c:valAx>
        <c:axId val="909892543"/>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89926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Language!$B$1895</c:f>
          <c:strCache>
            <c:ptCount val="1"/>
            <c:pt idx="0">
              <c:v>3.1.2 Satisfaction of participants with instructors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table'!$I$314:$I$318</c:f>
              <c:strCache>
                <c:ptCount val="5"/>
                <c:pt idx="0">
                  <c:v>Human health</c:v>
                </c:pt>
                <c:pt idx="1">
                  <c:v>Animal health</c:v>
                </c:pt>
                <c:pt idx="2">
                  <c:v>Environmental health</c:v>
                </c:pt>
                <c:pt idx="3">
                  <c:v>Other</c:v>
                </c:pt>
                <c:pt idx="4">
                  <c:v>Total</c:v>
                </c:pt>
              </c:strCache>
            </c:strRef>
          </c:cat>
          <c:val>
            <c:numRef>
              <c:f>'indicators table'!$J$314:$J$318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1DD1-4BFA-A873-8337D749B10F}"/>
            </c:ext>
          </c:extLst>
        </c:ser>
        <c:dLbls>
          <c:showLegendKey val="0"/>
          <c:showVal val="0"/>
          <c:showCatName val="0"/>
          <c:showSerName val="0"/>
          <c:showPercent val="0"/>
          <c:showBubbleSize val="0"/>
        </c:dLbls>
        <c:gapWidth val="219"/>
        <c:overlap val="-27"/>
        <c:axId val="1214860607"/>
        <c:axId val="1214862047"/>
      </c:barChart>
      <c:catAx>
        <c:axId val="12148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4862047"/>
        <c:crosses val="autoZero"/>
        <c:auto val="1"/>
        <c:lblAlgn val="ctr"/>
        <c:lblOffset val="100"/>
        <c:noMultiLvlLbl val="0"/>
      </c:catAx>
      <c:valAx>
        <c:axId val="1214862047"/>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4860607"/>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Language!$B$1896</c:f>
          <c:strCache>
            <c:ptCount val="1"/>
            <c:pt idx="0">
              <c:v>3.1.2 Satisfaction of participants with instructors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satisfactiopn</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'Participant module evaluation'!$D$5:$GM$5</c:f>
              <c:numCache>
                <c:formatCode>General</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cat>
          <c:val>
            <c:numRef>
              <c:f>'Participant module evaluation'!$D$107:$GM$107</c:f>
              <c:numCache>
                <c:formatCode>0%</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val>
          <c:extLst>
            <c:ext xmlns:c16="http://schemas.microsoft.com/office/drawing/2014/chart" uri="{C3380CC4-5D6E-409C-BE32-E72D297353CC}">
              <c16:uniqueId val="{00000000-3A0D-4E01-9DC4-093C0DF55FFD}"/>
            </c:ext>
          </c:extLst>
        </c:ser>
        <c:dLbls>
          <c:showLegendKey val="0"/>
          <c:showVal val="0"/>
          <c:showCatName val="0"/>
          <c:showSerName val="0"/>
          <c:showPercent val="0"/>
          <c:showBubbleSize val="0"/>
        </c:dLbls>
        <c:gapWidth val="219"/>
        <c:overlap val="-27"/>
        <c:axId val="1175192495"/>
        <c:axId val="1277954495"/>
      </c:barChart>
      <c:catAx>
        <c:axId val="11751924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954495"/>
        <c:crosses val="autoZero"/>
        <c:auto val="1"/>
        <c:lblAlgn val="ctr"/>
        <c:lblOffset val="100"/>
        <c:noMultiLvlLbl val="0"/>
      </c:catAx>
      <c:valAx>
        <c:axId val="1277954495"/>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519249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Language!$B$1897</c:f>
          <c:strCache>
            <c:ptCount val="1"/>
            <c:pt idx="0">
              <c:v>3.1.3 Satisfaction of participants with the implementation of the programme (by aspect of the programme)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table'!$I$321:$I$323</c:f>
              <c:strCache>
                <c:ptCount val="3"/>
                <c:pt idx="0">
                  <c:v>Organization, infrastructure and logistics</c:v>
                </c:pt>
                <c:pt idx="1">
                  <c:v>Communication from implementer</c:v>
                </c:pt>
                <c:pt idx="2">
                  <c:v>Length/format</c:v>
                </c:pt>
              </c:strCache>
            </c:strRef>
          </c:cat>
          <c:val>
            <c:numRef>
              <c:f>'indicators table'!$J$321:$J$323</c:f>
              <c:numCache>
                <c:formatCode>0%</c:formatCode>
                <c:ptCount val="3"/>
                <c:pt idx="0">
                  <c:v>0</c:v>
                </c:pt>
                <c:pt idx="1">
                  <c:v>0</c:v>
                </c:pt>
                <c:pt idx="2">
                  <c:v>0</c:v>
                </c:pt>
              </c:numCache>
            </c:numRef>
          </c:val>
          <c:extLst>
            <c:ext xmlns:c16="http://schemas.microsoft.com/office/drawing/2014/chart" uri="{C3380CC4-5D6E-409C-BE32-E72D297353CC}">
              <c16:uniqueId val="{00000000-FB17-4622-9217-26FDF38A2CDD}"/>
            </c:ext>
          </c:extLst>
        </c:ser>
        <c:dLbls>
          <c:showLegendKey val="0"/>
          <c:showVal val="0"/>
          <c:showCatName val="0"/>
          <c:showSerName val="0"/>
          <c:showPercent val="0"/>
          <c:showBubbleSize val="0"/>
        </c:dLbls>
        <c:gapWidth val="219"/>
        <c:overlap val="-27"/>
        <c:axId val="1006969215"/>
        <c:axId val="1006969695"/>
      </c:barChart>
      <c:catAx>
        <c:axId val="1006969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6969695"/>
        <c:crosses val="autoZero"/>
        <c:auto val="1"/>
        <c:lblAlgn val="ctr"/>
        <c:lblOffset val="100"/>
        <c:noMultiLvlLbl val="0"/>
      </c:catAx>
      <c:valAx>
        <c:axId val="100696969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696921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Language!$B$1898</c:f>
          <c:strCache>
            <c:ptCount val="1"/>
            <c:pt idx="0">
              <c:v>3.1.3 Satisfaction of participants with the implementation of the programme (by mode)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table'!$I$325:$I$328</c:f>
              <c:strCache>
                <c:ptCount val="4"/>
                <c:pt idx="0">
                  <c:v>In-person</c:v>
                </c:pt>
                <c:pt idx="1">
                  <c:v>Online, instructor-led</c:v>
                </c:pt>
                <c:pt idx="2">
                  <c:v>Online, self-learning</c:v>
                </c:pt>
                <c:pt idx="3">
                  <c:v>Hybrid (online and in-person components)</c:v>
                </c:pt>
              </c:strCache>
            </c:strRef>
          </c:cat>
          <c:val>
            <c:numRef>
              <c:f>'indicators table'!$J$325:$J$328</c:f>
              <c:numCache>
                <c:formatCode>0%</c:formatCode>
                <c:ptCount val="4"/>
                <c:pt idx="0">
                  <c:v>0</c:v>
                </c:pt>
                <c:pt idx="1">
                  <c:v>0</c:v>
                </c:pt>
                <c:pt idx="2">
                  <c:v>0</c:v>
                </c:pt>
                <c:pt idx="3">
                  <c:v>0</c:v>
                </c:pt>
              </c:numCache>
            </c:numRef>
          </c:val>
          <c:extLst>
            <c:ext xmlns:c16="http://schemas.microsoft.com/office/drawing/2014/chart" uri="{C3380CC4-5D6E-409C-BE32-E72D297353CC}">
              <c16:uniqueId val="{00000000-9528-48E5-AFF0-4B29A0ED5664}"/>
            </c:ext>
          </c:extLst>
        </c:ser>
        <c:dLbls>
          <c:showLegendKey val="0"/>
          <c:showVal val="0"/>
          <c:showCatName val="0"/>
          <c:showSerName val="0"/>
          <c:showPercent val="0"/>
          <c:showBubbleSize val="0"/>
        </c:dLbls>
        <c:gapWidth val="219"/>
        <c:overlap val="-27"/>
        <c:axId val="909900223"/>
        <c:axId val="884607679"/>
      </c:barChart>
      <c:catAx>
        <c:axId val="90990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4607679"/>
        <c:crosses val="autoZero"/>
        <c:auto val="1"/>
        <c:lblAlgn val="ctr"/>
        <c:lblOffset val="100"/>
        <c:noMultiLvlLbl val="0"/>
      </c:catAx>
      <c:valAx>
        <c:axId val="884607679"/>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9900223"/>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Language!$B$1899</c:f>
          <c:strCache>
            <c:ptCount val="1"/>
            <c:pt idx="0">
              <c:v>3.1.3 Satisfaction of participants with the implementation of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table'!$I$330:$I$334</c:f>
              <c:strCache>
                <c:ptCount val="5"/>
                <c:pt idx="0">
                  <c:v>Human health</c:v>
                </c:pt>
                <c:pt idx="1">
                  <c:v>Animal health</c:v>
                </c:pt>
                <c:pt idx="2">
                  <c:v>Environmental health</c:v>
                </c:pt>
                <c:pt idx="3">
                  <c:v>Other</c:v>
                </c:pt>
                <c:pt idx="4">
                  <c:v>Total</c:v>
                </c:pt>
              </c:strCache>
            </c:strRef>
          </c:cat>
          <c:val>
            <c:numRef>
              <c:f>'indicators table'!$J$330:$J$334</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FB02-4AE0-B0A9-0993FF1518DB}"/>
            </c:ext>
          </c:extLst>
        </c:ser>
        <c:dLbls>
          <c:showLegendKey val="0"/>
          <c:showVal val="0"/>
          <c:showCatName val="0"/>
          <c:showSerName val="0"/>
          <c:showPercent val="0"/>
          <c:showBubbleSize val="0"/>
        </c:dLbls>
        <c:gapWidth val="219"/>
        <c:overlap val="-27"/>
        <c:axId val="1227281951"/>
        <c:axId val="1227283391"/>
      </c:barChart>
      <c:catAx>
        <c:axId val="1227281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3391"/>
        <c:crosses val="autoZero"/>
        <c:auto val="1"/>
        <c:lblAlgn val="ctr"/>
        <c:lblOffset val="100"/>
        <c:noMultiLvlLbl val="0"/>
      </c:catAx>
      <c:valAx>
        <c:axId val="12272833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195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Language!$B$1900</c:f>
          <c:strCache>
            <c:ptCount val="1"/>
            <c:pt idx="0">
              <c:v>3.1.3 Satisfaction of participants with the implementation of the programme (by session)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'Participant session evaluation'!$D$5:$BK$5</c:f>
              <c:strCache>
                <c:ptCount val="57"/>
                <c:pt idx="0">
                  <c:v>Session 1</c:v>
                </c:pt>
                <c:pt idx="4">
                  <c:v>Session 2</c:v>
                </c:pt>
                <c:pt idx="8">
                  <c:v>Session 3</c:v>
                </c:pt>
                <c:pt idx="12">
                  <c:v>Session 4</c:v>
                </c:pt>
                <c:pt idx="16">
                  <c:v>Session 5</c:v>
                </c:pt>
                <c:pt idx="20">
                  <c:v>Session 6</c:v>
                </c:pt>
                <c:pt idx="24">
                  <c:v>Session 7</c:v>
                </c:pt>
                <c:pt idx="28">
                  <c:v>Session 8</c:v>
                </c:pt>
                <c:pt idx="32">
                  <c:v>Session 9</c:v>
                </c:pt>
                <c:pt idx="36">
                  <c:v>Session 10</c:v>
                </c:pt>
                <c:pt idx="40">
                  <c:v>Session 11</c:v>
                </c:pt>
                <c:pt idx="44">
                  <c:v>Session 12</c:v>
                </c:pt>
                <c:pt idx="48">
                  <c:v>Session 13</c:v>
                </c:pt>
                <c:pt idx="52">
                  <c:v>Session 14</c:v>
                </c:pt>
                <c:pt idx="56">
                  <c:v>Session 15</c:v>
                </c:pt>
              </c:strCache>
            </c:strRef>
          </c:cat>
          <c:val>
            <c:numRef>
              <c:f>'Participant session evaluation'!$D$53:$BK$53</c:f>
              <c:numCache>
                <c:formatCode>0%</c:formatCode>
                <c:ptCount val="60"/>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numCache>
            </c:numRef>
          </c:val>
          <c:extLst>
            <c:ext xmlns:c16="http://schemas.microsoft.com/office/drawing/2014/chart" uri="{C3380CC4-5D6E-409C-BE32-E72D297353CC}">
              <c16:uniqueId val="{00000000-5159-49C7-9F92-594AF7652B16}"/>
            </c:ext>
          </c:extLst>
        </c:ser>
        <c:dLbls>
          <c:showLegendKey val="0"/>
          <c:showVal val="0"/>
          <c:showCatName val="0"/>
          <c:showSerName val="0"/>
          <c:showPercent val="0"/>
          <c:showBubbleSize val="0"/>
        </c:dLbls>
        <c:gapWidth val="219"/>
        <c:overlap val="-27"/>
        <c:axId val="1277952095"/>
        <c:axId val="1277953055"/>
      </c:barChart>
      <c:catAx>
        <c:axId val="1277952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953055"/>
        <c:crosses val="autoZero"/>
        <c:auto val="1"/>
        <c:lblAlgn val="ctr"/>
        <c:lblOffset val="100"/>
        <c:noMultiLvlLbl val="0"/>
      </c:catAx>
      <c:valAx>
        <c:axId val="1277953055"/>
        <c:scaling>
          <c:orientation val="minMax"/>
          <c:max val="1"/>
          <c:min val="0.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952095"/>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Language!$B$1854</c:f>
          <c:strCache>
            <c:ptCount val="1"/>
            <c:pt idx="0">
              <c:v>1.1.6 Number of participants across the sectors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table'!$I$46:$I$49</c:f>
              <c:strCache>
                <c:ptCount val="4"/>
                <c:pt idx="0">
                  <c:v>Public</c:v>
                </c:pt>
                <c:pt idx="1">
                  <c:v>Private</c:v>
                </c:pt>
                <c:pt idx="2">
                  <c:v>Public-private partnerships</c:v>
                </c:pt>
                <c:pt idx="3">
                  <c:v>Total</c:v>
                </c:pt>
              </c:strCache>
            </c:strRef>
          </c:cat>
          <c:val>
            <c:numRef>
              <c:f>'indicators table'!$J$46:$J$49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2BA-44F1-BD62-4F86E286D7BA}"/>
            </c:ext>
          </c:extLst>
        </c:ser>
        <c:dLbls>
          <c:showLegendKey val="0"/>
          <c:showVal val="0"/>
          <c:showCatName val="0"/>
          <c:showSerName val="0"/>
          <c:showPercent val="0"/>
          <c:showBubbleSize val="0"/>
        </c:dLbls>
        <c:gapWidth val="219"/>
        <c:overlap val="-27"/>
        <c:axId val="502976223"/>
        <c:axId val="502977663"/>
      </c:barChart>
      <c:catAx>
        <c:axId val="502976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977663"/>
        <c:crosses val="autoZero"/>
        <c:auto val="1"/>
        <c:lblAlgn val="ctr"/>
        <c:lblOffset val="100"/>
        <c:noMultiLvlLbl val="0"/>
      </c:catAx>
      <c:valAx>
        <c:axId val="5029776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2976223"/>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Language!$B$1901</c:f>
          <c:strCache>
            <c:ptCount val="1"/>
            <c:pt idx="0">
              <c:v>3.1.4 Satisfaction of participants with the didactic component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table'!$I$336:$I$340</c:f>
              <c:strCache>
                <c:ptCount val="5"/>
                <c:pt idx="0">
                  <c:v>Human health</c:v>
                </c:pt>
                <c:pt idx="1">
                  <c:v>Animal health</c:v>
                </c:pt>
                <c:pt idx="2">
                  <c:v>Environmental health</c:v>
                </c:pt>
                <c:pt idx="3">
                  <c:v>Other</c:v>
                </c:pt>
                <c:pt idx="4">
                  <c:v>Total</c:v>
                </c:pt>
              </c:strCache>
            </c:strRef>
          </c:cat>
          <c:val>
            <c:numRef>
              <c:f>'indicators table'!$J$336:$J$340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836-4DEC-94F7-1940E3DC4FCD}"/>
            </c:ext>
          </c:extLst>
        </c:ser>
        <c:dLbls>
          <c:showLegendKey val="0"/>
          <c:showVal val="0"/>
          <c:showCatName val="0"/>
          <c:showSerName val="0"/>
          <c:showPercent val="0"/>
          <c:showBubbleSize val="0"/>
        </c:dLbls>
        <c:gapWidth val="219"/>
        <c:overlap val="-27"/>
        <c:axId val="1278987391"/>
        <c:axId val="1278987871"/>
      </c:barChart>
      <c:catAx>
        <c:axId val="1278987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987871"/>
        <c:crosses val="autoZero"/>
        <c:auto val="1"/>
        <c:lblAlgn val="ctr"/>
        <c:lblOffset val="100"/>
        <c:noMultiLvlLbl val="0"/>
      </c:catAx>
      <c:valAx>
        <c:axId val="12789878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9873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Language!$B$1902</c:f>
          <c:strCache>
            <c:ptCount val="1"/>
            <c:pt idx="0">
              <c:v>3.1.5 Satisfaction of participants with projects (by project type)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table'!$I$342:$I$343</c:f>
              <c:strCache>
                <c:ptCount val="2"/>
                <c:pt idx="0">
                  <c:v>Small projects</c:v>
                </c:pt>
                <c:pt idx="1">
                  <c:v>Capstone projects</c:v>
                </c:pt>
              </c:strCache>
            </c:strRef>
          </c:cat>
          <c:val>
            <c:numRef>
              <c:f>'indicators table'!$J$342:$J$343</c:f>
              <c:numCache>
                <c:formatCode>0%</c:formatCode>
                <c:ptCount val="2"/>
                <c:pt idx="0">
                  <c:v>0</c:v>
                </c:pt>
                <c:pt idx="1">
                  <c:v>0</c:v>
                </c:pt>
              </c:numCache>
            </c:numRef>
          </c:val>
          <c:extLst>
            <c:ext xmlns:c16="http://schemas.microsoft.com/office/drawing/2014/chart" uri="{C3380CC4-5D6E-409C-BE32-E72D297353CC}">
              <c16:uniqueId val="{00000000-6CBA-4242-AAA2-B52268699477}"/>
            </c:ext>
          </c:extLst>
        </c:ser>
        <c:dLbls>
          <c:showLegendKey val="0"/>
          <c:showVal val="0"/>
          <c:showCatName val="0"/>
          <c:showSerName val="0"/>
          <c:showPercent val="0"/>
          <c:showBubbleSize val="0"/>
        </c:dLbls>
        <c:gapWidth val="219"/>
        <c:overlap val="-27"/>
        <c:axId val="491712031"/>
        <c:axId val="491708671"/>
      </c:barChart>
      <c:catAx>
        <c:axId val="491712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708671"/>
        <c:crosses val="autoZero"/>
        <c:auto val="1"/>
        <c:lblAlgn val="ctr"/>
        <c:lblOffset val="100"/>
        <c:noMultiLvlLbl val="0"/>
      </c:catAx>
      <c:valAx>
        <c:axId val="4917086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171203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Language!$B$1903</c:f>
          <c:strCache>
            <c:ptCount val="1"/>
            <c:pt idx="0">
              <c:v>3.1.5 Satisfaction of participants with small projects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table'!$I$345:$I$348</c:f>
              <c:strCache>
                <c:ptCount val="4"/>
                <c:pt idx="0">
                  <c:v>Human health</c:v>
                </c:pt>
                <c:pt idx="1">
                  <c:v>Animal health</c:v>
                </c:pt>
                <c:pt idx="2">
                  <c:v>Environmental health</c:v>
                </c:pt>
                <c:pt idx="3">
                  <c:v>Other</c:v>
                </c:pt>
              </c:strCache>
            </c:strRef>
          </c:cat>
          <c:val>
            <c:numRef>
              <c:f>'indicators table'!$J$345:$J$348</c:f>
              <c:numCache>
                <c:formatCode>0%</c:formatCode>
                <c:ptCount val="4"/>
                <c:pt idx="0">
                  <c:v>0</c:v>
                </c:pt>
                <c:pt idx="1">
                  <c:v>0</c:v>
                </c:pt>
                <c:pt idx="2">
                  <c:v>0</c:v>
                </c:pt>
                <c:pt idx="3">
                  <c:v>0</c:v>
                </c:pt>
              </c:numCache>
            </c:numRef>
          </c:val>
          <c:extLst>
            <c:ext xmlns:c16="http://schemas.microsoft.com/office/drawing/2014/chart" uri="{C3380CC4-5D6E-409C-BE32-E72D297353CC}">
              <c16:uniqueId val="{00000000-5B58-42C6-8528-CC213DA1F28E}"/>
            </c:ext>
          </c:extLst>
        </c:ser>
        <c:dLbls>
          <c:showLegendKey val="0"/>
          <c:showVal val="0"/>
          <c:showCatName val="0"/>
          <c:showSerName val="0"/>
          <c:showPercent val="0"/>
          <c:showBubbleSize val="0"/>
        </c:dLbls>
        <c:gapWidth val="219"/>
        <c:overlap val="-27"/>
        <c:axId val="1026178511"/>
        <c:axId val="1026175631"/>
      </c:barChart>
      <c:catAx>
        <c:axId val="1026178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6175631"/>
        <c:crosses val="autoZero"/>
        <c:auto val="1"/>
        <c:lblAlgn val="ctr"/>
        <c:lblOffset val="100"/>
        <c:noMultiLvlLbl val="0"/>
      </c:catAx>
      <c:valAx>
        <c:axId val="10261756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617851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Language!$B$2006</c:f>
          <c:strCache>
            <c:ptCount val="1"/>
            <c:pt idx="0">
              <c:v>3.1.6 Satisfaction of participants with mentoring (by mentee sector) - Mentee midway mentoring evaluation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table'!$I$355:$I$358</c:f>
              <c:strCache>
                <c:ptCount val="4"/>
                <c:pt idx="0">
                  <c:v>Human health</c:v>
                </c:pt>
                <c:pt idx="1">
                  <c:v>Animal health</c:v>
                </c:pt>
                <c:pt idx="2">
                  <c:v>Environmental health</c:v>
                </c:pt>
                <c:pt idx="3">
                  <c:v>Other</c:v>
                </c:pt>
              </c:strCache>
            </c:strRef>
          </c:tx>
          <c:spPr>
            <a:solidFill>
              <a:schemeClr val="accent1"/>
            </a:solidFill>
            <a:ln>
              <a:noFill/>
            </a:ln>
            <a:effectLst/>
          </c:spPr>
          <c:invertIfNegative val="0"/>
          <c:cat>
            <c:strRef>
              <c:f>'indicators table'!$I$355:$I$358</c:f>
              <c:strCache>
                <c:ptCount val="4"/>
                <c:pt idx="0">
                  <c:v>Human health</c:v>
                </c:pt>
                <c:pt idx="1">
                  <c:v>Animal health</c:v>
                </c:pt>
                <c:pt idx="2">
                  <c:v>Environmental health</c:v>
                </c:pt>
                <c:pt idx="3">
                  <c:v>Other</c:v>
                </c:pt>
              </c:strCache>
            </c:strRef>
          </c:cat>
          <c:val>
            <c:numRef>
              <c:f>'indicators table'!$J$355:$J$358</c:f>
              <c:numCache>
                <c:formatCode>0%</c:formatCode>
                <c:ptCount val="4"/>
                <c:pt idx="0">
                  <c:v>0</c:v>
                </c:pt>
                <c:pt idx="1">
                  <c:v>0</c:v>
                </c:pt>
                <c:pt idx="2">
                  <c:v>0</c:v>
                </c:pt>
                <c:pt idx="3">
                  <c:v>0</c:v>
                </c:pt>
              </c:numCache>
            </c:numRef>
          </c:val>
          <c:extLst>
            <c:ext xmlns:c16="http://schemas.microsoft.com/office/drawing/2014/chart" uri="{C3380CC4-5D6E-409C-BE32-E72D297353CC}">
              <c16:uniqueId val="{00000000-08EA-4192-B20A-8EF65F63204E}"/>
            </c:ext>
          </c:extLst>
        </c:ser>
        <c:dLbls>
          <c:showLegendKey val="0"/>
          <c:showVal val="0"/>
          <c:showCatName val="0"/>
          <c:showSerName val="0"/>
          <c:showPercent val="0"/>
          <c:showBubbleSize val="0"/>
        </c:dLbls>
        <c:gapWidth val="219"/>
        <c:overlap val="-27"/>
        <c:axId val="1326328031"/>
        <c:axId val="1326325151"/>
      </c:barChart>
      <c:catAx>
        <c:axId val="1326328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325151"/>
        <c:crosses val="autoZero"/>
        <c:auto val="1"/>
        <c:lblAlgn val="ctr"/>
        <c:lblOffset val="100"/>
        <c:noMultiLvlLbl val="0"/>
      </c:catAx>
      <c:valAx>
        <c:axId val="132632515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32803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Language!$B$2007</c:f>
          <c:strCache>
            <c:ptCount val="1"/>
            <c:pt idx="0">
              <c:v>3.1.6 Satisfaction of participants with mentoring (by mentorship component) - Mentee midway mentoring evaluation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table'!$I$360:$I$362</c:f>
              <c:strCache>
                <c:ptCount val="3"/>
                <c:pt idx="0">
                  <c:v>Support with professional development</c:v>
                </c:pt>
                <c:pt idx="1">
                  <c:v>Small projects</c:v>
                </c:pt>
                <c:pt idx="2">
                  <c:v>Overall</c:v>
                </c:pt>
              </c:strCache>
            </c:strRef>
          </c:tx>
          <c:spPr>
            <a:solidFill>
              <a:schemeClr val="accent1"/>
            </a:solidFill>
            <a:ln>
              <a:noFill/>
            </a:ln>
            <a:effectLst/>
          </c:spPr>
          <c:invertIfNegative val="0"/>
          <c:cat>
            <c:strRef>
              <c:f>'indicators table'!$I$360:$I$362</c:f>
              <c:strCache>
                <c:ptCount val="3"/>
                <c:pt idx="0">
                  <c:v>Support with professional development</c:v>
                </c:pt>
                <c:pt idx="1">
                  <c:v>Small projects</c:v>
                </c:pt>
                <c:pt idx="2">
                  <c:v>Overall</c:v>
                </c:pt>
              </c:strCache>
            </c:strRef>
          </c:cat>
          <c:val>
            <c:numRef>
              <c:f>'indicators table'!$J$360:$J$362</c:f>
              <c:numCache>
                <c:formatCode>0%</c:formatCode>
                <c:ptCount val="3"/>
                <c:pt idx="0">
                  <c:v>0</c:v>
                </c:pt>
                <c:pt idx="1">
                  <c:v>0</c:v>
                </c:pt>
                <c:pt idx="2">
                  <c:v>0</c:v>
                </c:pt>
              </c:numCache>
            </c:numRef>
          </c:val>
          <c:extLst>
            <c:ext xmlns:c16="http://schemas.microsoft.com/office/drawing/2014/chart" uri="{C3380CC4-5D6E-409C-BE32-E72D297353CC}">
              <c16:uniqueId val="{00000000-B0AC-4C6C-8943-DDC011F1E447}"/>
            </c:ext>
          </c:extLst>
        </c:ser>
        <c:dLbls>
          <c:showLegendKey val="0"/>
          <c:showVal val="0"/>
          <c:showCatName val="0"/>
          <c:showSerName val="0"/>
          <c:showPercent val="0"/>
          <c:showBubbleSize val="0"/>
        </c:dLbls>
        <c:gapWidth val="219"/>
        <c:overlap val="-27"/>
        <c:axId val="1227290591"/>
        <c:axId val="1227285311"/>
      </c:barChart>
      <c:catAx>
        <c:axId val="1227290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5311"/>
        <c:crosses val="autoZero"/>
        <c:auto val="1"/>
        <c:lblAlgn val="ctr"/>
        <c:lblOffset val="100"/>
        <c:noMultiLvlLbl val="0"/>
      </c:catAx>
      <c:valAx>
        <c:axId val="122728531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9059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Language!$B$1906</c:f>
          <c:strCache>
            <c:ptCount val="1"/>
            <c:pt idx="0">
              <c:v>3.1.7 Satisfaction of instructors with the Learning Package (module's materials)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table'!$I$373:$I$377</c:f>
              <c:strCache>
                <c:ptCount val="5"/>
                <c:pt idx="0">
                  <c:v>Human health</c:v>
                </c:pt>
                <c:pt idx="1">
                  <c:v>Animal health</c:v>
                </c:pt>
                <c:pt idx="2">
                  <c:v>Environmental health</c:v>
                </c:pt>
                <c:pt idx="3">
                  <c:v>Other</c:v>
                </c:pt>
                <c:pt idx="4">
                  <c:v>Overall</c:v>
                </c:pt>
              </c:strCache>
            </c:strRef>
          </c:cat>
          <c:val>
            <c:numRef>
              <c:f>'indicators table'!$J$373:$J$377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26CD-417F-9FD8-D1B6C991A9D6}"/>
            </c:ext>
          </c:extLst>
        </c:ser>
        <c:dLbls>
          <c:showLegendKey val="0"/>
          <c:showVal val="0"/>
          <c:showCatName val="0"/>
          <c:showSerName val="0"/>
          <c:showPercent val="0"/>
          <c:showBubbleSize val="0"/>
        </c:dLbls>
        <c:gapWidth val="219"/>
        <c:overlap val="-27"/>
        <c:axId val="173599888"/>
        <c:axId val="173598928"/>
      </c:barChart>
      <c:catAx>
        <c:axId val="17359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598928"/>
        <c:crosses val="autoZero"/>
        <c:auto val="1"/>
        <c:lblAlgn val="ctr"/>
        <c:lblOffset val="100"/>
        <c:noMultiLvlLbl val="0"/>
      </c:catAx>
      <c:valAx>
        <c:axId val="1735989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599888"/>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Language!$B$1907</c:f>
          <c:strCache>
            <c:ptCount val="1"/>
            <c:pt idx="0">
              <c:v>3.1.7 Satisfaction of instructors with the Learning Package (module's materials) (by module)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Satisfaction of instructors with module package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'Instructor module evaluati'!$D$5:$GM$5</c:f>
              <c:numCache>
                <c:formatCode>General</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cat>
          <c:val>
            <c:numRef>
              <c:f>'Instructor module evaluati'!$D$21:$GM$21</c:f>
              <c:numCache>
                <c:formatCode>0%</c:formatCode>
                <c:ptCount val="192"/>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pt idx="60">
                  <c:v>0</c:v>
                </c:pt>
                <c:pt idx="64">
                  <c:v>0</c:v>
                </c:pt>
                <c:pt idx="68">
                  <c:v>0</c:v>
                </c:pt>
                <c:pt idx="72">
                  <c:v>0</c:v>
                </c:pt>
                <c:pt idx="76">
                  <c:v>0</c:v>
                </c:pt>
                <c:pt idx="80">
                  <c:v>0</c:v>
                </c:pt>
                <c:pt idx="84">
                  <c:v>0</c:v>
                </c:pt>
                <c:pt idx="88">
                  <c:v>0</c:v>
                </c:pt>
                <c:pt idx="92">
                  <c:v>0</c:v>
                </c:pt>
                <c:pt idx="96">
                  <c:v>0</c:v>
                </c:pt>
                <c:pt idx="100">
                  <c:v>0</c:v>
                </c:pt>
                <c:pt idx="104">
                  <c:v>0</c:v>
                </c:pt>
                <c:pt idx="108">
                  <c:v>0</c:v>
                </c:pt>
                <c:pt idx="112">
                  <c:v>0</c:v>
                </c:pt>
                <c:pt idx="116">
                  <c:v>0</c:v>
                </c:pt>
                <c:pt idx="120">
                  <c:v>0</c:v>
                </c:pt>
                <c:pt idx="124">
                  <c:v>0</c:v>
                </c:pt>
                <c:pt idx="128">
                  <c:v>0</c:v>
                </c:pt>
                <c:pt idx="132">
                  <c:v>0</c:v>
                </c:pt>
                <c:pt idx="136">
                  <c:v>0</c:v>
                </c:pt>
                <c:pt idx="140">
                  <c:v>0</c:v>
                </c:pt>
                <c:pt idx="144">
                  <c:v>0</c:v>
                </c:pt>
                <c:pt idx="148">
                  <c:v>0</c:v>
                </c:pt>
                <c:pt idx="152">
                  <c:v>0</c:v>
                </c:pt>
                <c:pt idx="156">
                  <c:v>0</c:v>
                </c:pt>
                <c:pt idx="160">
                  <c:v>0</c:v>
                </c:pt>
                <c:pt idx="164">
                  <c:v>0</c:v>
                </c:pt>
                <c:pt idx="168">
                  <c:v>0</c:v>
                </c:pt>
                <c:pt idx="172">
                  <c:v>0</c:v>
                </c:pt>
                <c:pt idx="176">
                  <c:v>0</c:v>
                </c:pt>
                <c:pt idx="180">
                  <c:v>0</c:v>
                </c:pt>
                <c:pt idx="184">
                  <c:v>0</c:v>
                </c:pt>
                <c:pt idx="188">
                  <c:v>0</c:v>
                </c:pt>
              </c:numCache>
            </c:numRef>
          </c:val>
          <c:extLst>
            <c:ext xmlns:c16="http://schemas.microsoft.com/office/drawing/2014/chart" uri="{C3380CC4-5D6E-409C-BE32-E72D297353CC}">
              <c16:uniqueId val="{00000000-5EC3-479C-848B-F032A0A0881C}"/>
            </c:ext>
          </c:extLst>
        </c:ser>
        <c:dLbls>
          <c:showLegendKey val="0"/>
          <c:showVal val="0"/>
          <c:showCatName val="0"/>
          <c:showSerName val="0"/>
          <c:showPercent val="0"/>
          <c:showBubbleSize val="0"/>
        </c:dLbls>
        <c:gapWidth val="219"/>
        <c:overlap val="-27"/>
        <c:axId val="2065509808"/>
        <c:axId val="2049759296"/>
      </c:barChart>
      <c:catAx>
        <c:axId val="206550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49759296"/>
        <c:crosses val="autoZero"/>
        <c:auto val="1"/>
        <c:lblAlgn val="ctr"/>
        <c:lblOffset val="100"/>
        <c:noMultiLvlLbl val="0"/>
      </c:catAx>
      <c:valAx>
        <c:axId val="2049759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5509808"/>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Language!$B$1908</c:f>
          <c:strCache>
            <c:ptCount val="1"/>
            <c:pt idx="0">
              <c:v>3.1.8 Satisfaction of instructors with the implementation of the programme (by aspect of the programme)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table'!$I$380:$I$382</c:f>
              <c:strCache>
                <c:ptCount val="3"/>
                <c:pt idx="0">
                  <c:v>Organization, infrastructure and logistics</c:v>
                </c:pt>
                <c:pt idx="1">
                  <c:v>Communication from implementer</c:v>
                </c:pt>
                <c:pt idx="2">
                  <c:v>Length/format</c:v>
                </c:pt>
              </c:strCache>
            </c:strRef>
          </c:cat>
          <c:val>
            <c:numRef>
              <c:f>'indicators table'!$J$380:$J$382</c:f>
              <c:numCache>
                <c:formatCode>0%</c:formatCode>
                <c:ptCount val="3"/>
                <c:pt idx="0">
                  <c:v>0</c:v>
                </c:pt>
                <c:pt idx="1">
                  <c:v>0</c:v>
                </c:pt>
                <c:pt idx="2">
                  <c:v>0</c:v>
                </c:pt>
              </c:numCache>
            </c:numRef>
          </c:val>
          <c:extLst>
            <c:ext xmlns:c16="http://schemas.microsoft.com/office/drawing/2014/chart" uri="{C3380CC4-5D6E-409C-BE32-E72D297353CC}">
              <c16:uniqueId val="{00000000-BDC6-4B13-975C-65B74B716725}"/>
            </c:ext>
          </c:extLst>
        </c:ser>
        <c:dLbls>
          <c:showLegendKey val="0"/>
          <c:showVal val="0"/>
          <c:showCatName val="0"/>
          <c:showSerName val="0"/>
          <c:showPercent val="0"/>
          <c:showBubbleSize val="0"/>
        </c:dLbls>
        <c:gapWidth val="219"/>
        <c:overlap val="-27"/>
        <c:axId val="1645390736"/>
        <c:axId val="1645391696"/>
      </c:barChart>
      <c:catAx>
        <c:axId val="1645390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5391696"/>
        <c:crosses val="autoZero"/>
        <c:auto val="1"/>
        <c:lblAlgn val="ctr"/>
        <c:lblOffset val="100"/>
        <c:noMultiLvlLbl val="0"/>
      </c:catAx>
      <c:valAx>
        <c:axId val="1645391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5390736"/>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Language!$B$1909</c:f>
          <c:strCache>
            <c:ptCount val="1"/>
            <c:pt idx="0">
              <c:v>3.1.8 Satisfaction of instructors with the implementation of the programme (by mode)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table'!$I$384:$I$387</c:f>
              <c:strCache>
                <c:ptCount val="4"/>
                <c:pt idx="0">
                  <c:v>In-person</c:v>
                </c:pt>
                <c:pt idx="1">
                  <c:v>Online, instructor-led</c:v>
                </c:pt>
                <c:pt idx="2">
                  <c:v>Online, self-learning</c:v>
                </c:pt>
                <c:pt idx="3">
                  <c:v>Hybrid (online and in-person components)</c:v>
                </c:pt>
              </c:strCache>
            </c:strRef>
          </c:cat>
          <c:val>
            <c:numRef>
              <c:f>'indicators table'!$J$384:$J$387</c:f>
              <c:numCache>
                <c:formatCode>0%</c:formatCode>
                <c:ptCount val="4"/>
                <c:pt idx="0">
                  <c:v>0</c:v>
                </c:pt>
                <c:pt idx="1">
                  <c:v>0</c:v>
                </c:pt>
                <c:pt idx="2">
                  <c:v>0</c:v>
                </c:pt>
                <c:pt idx="3">
                  <c:v>0</c:v>
                </c:pt>
              </c:numCache>
            </c:numRef>
          </c:val>
          <c:extLst>
            <c:ext xmlns:c16="http://schemas.microsoft.com/office/drawing/2014/chart" uri="{C3380CC4-5D6E-409C-BE32-E72D297353CC}">
              <c16:uniqueId val="{00000000-59CE-4A65-B634-B4D589625B86}"/>
            </c:ext>
          </c:extLst>
        </c:ser>
        <c:dLbls>
          <c:showLegendKey val="0"/>
          <c:showVal val="0"/>
          <c:showCatName val="0"/>
          <c:showSerName val="0"/>
          <c:showPercent val="0"/>
          <c:showBubbleSize val="0"/>
        </c:dLbls>
        <c:gapWidth val="219"/>
        <c:overlap val="-27"/>
        <c:axId val="1645392352"/>
        <c:axId val="1645393312"/>
      </c:barChart>
      <c:catAx>
        <c:axId val="1645392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5393312"/>
        <c:crosses val="autoZero"/>
        <c:auto val="1"/>
        <c:lblAlgn val="ctr"/>
        <c:lblOffset val="100"/>
        <c:noMultiLvlLbl val="0"/>
      </c:catAx>
      <c:valAx>
        <c:axId val="16453933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5392352"/>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Language!$B$1910</c:f>
          <c:strCache>
            <c:ptCount val="1"/>
            <c:pt idx="0">
              <c:v>3.1.8 Satisfaction of instructors with the implementation of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table'!$I$389:$I$393</c:f>
              <c:strCache>
                <c:ptCount val="5"/>
                <c:pt idx="0">
                  <c:v>Human health</c:v>
                </c:pt>
                <c:pt idx="1">
                  <c:v>Animal health</c:v>
                </c:pt>
                <c:pt idx="2">
                  <c:v>Environmental health</c:v>
                </c:pt>
                <c:pt idx="3">
                  <c:v>Other</c:v>
                </c:pt>
                <c:pt idx="4">
                  <c:v>Overall</c:v>
                </c:pt>
              </c:strCache>
            </c:strRef>
          </c:cat>
          <c:val>
            <c:numRef>
              <c:f>'indicators table'!$J$389:$J$393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864B-4490-8AE2-10A4960BD67F}"/>
            </c:ext>
          </c:extLst>
        </c:ser>
        <c:dLbls>
          <c:showLegendKey val="0"/>
          <c:showVal val="0"/>
          <c:showCatName val="0"/>
          <c:showSerName val="0"/>
          <c:showPercent val="0"/>
          <c:showBubbleSize val="0"/>
        </c:dLbls>
        <c:gapWidth val="219"/>
        <c:overlap val="-27"/>
        <c:axId val="173598928"/>
        <c:axId val="173599888"/>
      </c:barChart>
      <c:catAx>
        <c:axId val="17359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599888"/>
        <c:crosses val="autoZero"/>
        <c:auto val="1"/>
        <c:lblAlgn val="ctr"/>
        <c:lblOffset val="100"/>
        <c:noMultiLvlLbl val="0"/>
      </c:catAx>
      <c:valAx>
        <c:axId val="173599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598928"/>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Language!$B$1855</c:f>
          <c:strCache>
            <c:ptCount val="1"/>
            <c:pt idx="0">
              <c:v>1.1.7 Number of technical group members across the sectors per GLLP iteration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table'!$I$51:$I$55</c:f>
              <c:strCache>
                <c:ptCount val="5"/>
                <c:pt idx="0">
                  <c:v>Human health</c:v>
                </c:pt>
                <c:pt idx="1">
                  <c:v>Animal health</c:v>
                </c:pt>
                <c:pt idx="2">
                  <c:v>Environmental health</c:v>
                </c:pt>
                <c:pt idx="3">
                  <c:v>Other</c:v>
                </c:pt>
                <c:pt idx="4">
                  <c:v>Total</c:v>
                </c:pt>
              </c:strCache>
            </c:strRef>
          </c:cat>
          <c:val>
            <c:numRef>
              <c:f>'indicators table'!$J$51:$J$55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C6E-46E1-B2C7-6E63B1114511}"/>
            </c:ext>
          </c:extLst>
        </c:ser>
        <c:dLbls>
          <c:showLegendKey val="0"/>
          <c:showVal val="0"/>
          <c:showCatName val="0"/>
          <c:showSerName val="0"/>
          <c:showPercent val="0"/>
          <c:showBubbleSize val="0"/>
        </c:dLbls>
        <c:gapWidth val="219"/>
        <c:overlap val="-27"/>
        <c:axId val="1145823871"/>
        <c:axId val="1145826751"/>
      </c:barChart>
      <c:catAx>
        <c:axId val="11458238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5826751"/>
        <c:crosses val="autoZero"/>
        <c:auto val="1"/>
        <c:lblAlgn val="ctr"/>
        <c:lblOffset val="100"/>
        <c:noMultiLvlLbl val="0"/>
      </c:catAx>
      <c:valAx>
        <c:axId val="114582675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5823871"/>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Language!$B$1911</c:f>
          <c:strCache>
            <c:ptCount val="1"/>
            <c:pt idx="0">
              <c:v>3.1.8 Satisfaction of instructors with the implementation of the programme (by session)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'Other instructor evaluat'!$D$5:$BK$5</c:f>
              <c:strCache>
                <c:ptCount val="57"/>
                <c:pt idx="0">
                  <c:v>Session 1</c:v>
                </c:pt>
                <c:pt idx="4">
                  <c:v>Session 2</c:v>
                </c:pt>
                <c:pt idx="8">
                  <c:v>Session 3</c:v>
                </c:pt>
                <c:pt idx="12">
                  <c:v>Session 4</c:v>
                </c:pt>
                <c:pt idx="16">
                  <c:v>Session 5</c:v>
                </c:pt>
                <c:pt idx="20">
                  <c:v>Session 6</c:v>
                </c:pt>
                <c:pt idx="24">
                  <c:v>Session 7</c:v>
                </c:pt>
                <c:pt idx="28">
                  <c:v>Session 8</c:v>
                </c:pt>
                <c:pt idx="32">
                  <c:v>Session 9</c:v>
                </c:pt>
                <c:pt idx="36">
                  <c:v>Session 10</c:v>
                </c:pt>
                <c:pt idx="40">
                  <c:v>Session 11</c:v>
                </c:pt>
                <c:pt idx="44">
                  <c:v>Session 12</c:v>
                </c:pt>
                <c:pt idx="48">
                  <c:v>Session 13</c:v>
                </c:pt>
                <c:pt idx="52">
                  <c:v>Session 14</c:v>
                </c:pt>
                <c:pt idx="56">
                  <c:v>Session 15</c:v>
                </c:pt>
              </c:strCache>
            </c:strRef>
          </c:cat>
          <c:val>
            <c:numRef>
              <c:f>'Other instructor evaluat'!$D$51:$BK$51</c:f>
              <c:numCache>
                <c:formatCode>0%</c:formatCode>
                <c:ptCount val="60"/>
                <c:pt idx="0">
                  <c:v>0</c:v>
                </c:pt>
                <c:pt idx="4">
                  <c:v>0</c:v>
                </c:pt>
                <c:pt idx="8">
                  <c:v>0</c:v>
                </c:pt>
                <c:pt idx="12">
                  <c:v>0</c:v>
                </c:pt>
                <c:pt idx="16">
                  <c:v>0</c:v>
                </c:pt>
                <c:pt idx="20">
                  <c:v>0</c:v>
                </c:pt>
                <c:pt idx="24">
                  <c:v>0</c:v>
                </c:pt>
                <c:pt idx="28">
                  <c:v>0</c:v>
                </c:pt>
                <c:pt idx="32">
                  <c:v>0</c:v>
                </c:pt>
                <c:pt idx="36">
                  <c:v>0</c:v>
                </c:pt>
                <c:pt idx="40">
                  <c:v>0</c:v>
                </c:pt>
                <c:pt idx="44">
                  <c:v>0</c:v>
                </c:pt>
                <c:pt idx="48">
                  <c:v>0</c:v>
                </c:pt>
                <c:pt idx="52">
                  <c:v>0</c:v>
                </c:pt>
                <c:pt idx="56">
                  <c:v>0</c:v>
                </c:pt>
              </c:numCache>
            </c:numRef>
          </c:val>
          <c:extLst>
            <c:ext xmlns:c16="http://schemas.microsoft.com/office/drawing/2014/chart" uri="{C3380CC4-5D6E-409C-BE32-E72D297353CC}">
              <c16:uniqueId val="{00000000-D2F1-4056-94F1-3CBCCF1DC6FB}"/>
            </c:ext>
          </c:extLst>
        </c:ser>
        <c:dLbls>
          <c:showLegendKey val="0"/>
          <c:showVal val="0"/>
          <c:showCatName val="0"/>
          <c:showSerName val="0"/>
          <c:showPercent val="0"/>
          <c:showBubbleSize val="0"/>
        </c:dLbls>
        <c:gapWidth val="219"/>
        <c:overlap val="-27"/>
        <c:axId val="2148352"/>
        <c:axId val="1645392832"/>
      </c:barChart>
      <c:catAx>
        <c:axId val="2148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5392832"/>
        <c:crosses val="autoZero"/>
        <c:auto val="1"/>
        <c:lblAlgn val="ctr"/>
        <c:lblOffset val="100"/>
        <c:noMultiLvlLbl val="0"/>
      </c:catAx>
      <c:valAx>
        <c:axId val="164539283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8352"/>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Language!$B$1912</c:f>
          <c:strCache>
            <c:ptCount val="1"/>
            <c:pt idx="0">
              <c:v>3.1.9 Satisfaction of mentors with the Learning Package (mentoring component)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table'!$I$395:$I$399</c:f>
              <c:strCache>
                <c:ptCount val="5"/>
                <c:pt idx="0">
                  <c:v>Human health</c:v>
                </c:pt>
                <c:pt idx="1">
                  <c:v>Animal health</c:v>
                </c:pt>
                <c:pt idx="2">
                  <c:v>Environmental health</c:v>
                </c:pt>
                <c:pt idx="3">
                  <c:v>Other</c:v>
                </c:pt>
                <c:pt idx="4">
                  <c:v>Overall</c:v>
                </c:pt>
              </c:strCache>
            </c:strRef>
          </c:cat>
          <c:val>
            <c:numRef>
              <c:f>'indicators table'!$J$395:$J$399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4A3-44A6-A18B-A520838A1FEA}"/>
            </c:ext>
          </c:extLst>
        </c:ser>
        <c:dLbls>
          <c:showLegendKey val="0"/>
          <c:showVal val="0"/>
          <c:showCatName val="0"/>
          <c:showSerName val="0"/>
          <c:showPercent val="0"/>
          <c:showBubbleSize val="0"/>
        </c:dLbls>
        <c:gapWidth val="219"/>
        <c:overlap val="-27"/>
        <c:axId val="94944416"/>
        <c:axId val="94937216"/>
      </c:barChart>
      <c:catAx>
        <c:axId val="9494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37216"/>
        <c:crosses val="autoZero"/>
        <c:auto val="1"/>
        <c:lblAlgn val="ctr"/>
        <c:lblOffset val="100"/>
        <c:noMultiLvlLbl val="0"/>
      </c:catAx>
      <c:valAx>
        <c:axId val="949372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44416"/>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Language!$B$1913</c:f>
          <c:strCache>
            <c:ptCount val="1"/>
            <c:pt idx="0">
              <c:v>3.1.10 Satisfaction of mentors with the implementation of the programme (by aspect of the programme)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table'!$I$401:$I$403</c:f>
              <c:strCache>
                <c:ptCount val="3"/>
                <c:pt idx="0">
                  <c:v>Organization, infrastructure and logistics</c:v>
                </c:pt>
                <c:pt idx="1">
                  <c:v>Communication from implementer</c:v>
                </c:pt>
                <c:pt idx="2">
                  <c:v>Length/format</c:v>
                </c:pt>
              </c:strCache>
            </c:strRef>
          </c:cat>
          <c:val>
            <c:numRef>
              <c:f>'indicators table'!$J$401:$J$403</c:f>
              <c:numCache>
                <c:formatCode>0%</c:formatCode>
                <c:ptCount val="3"/>
                <c:pt idx="0">
                  <c:v>0</c:v>
                </c:pt>
                <c:pt idx="1">
                  <c:v>0</c:v>
                </c:pt>
                <c:pt idx="2">
                  <c:v>0</c:v>
                </c:pt>
              </c:numCache>
            </c:numRef>
          </c:val>
          <c:extLst>
            <c:ext xmlns:c16="http://schemas.microsoft.com/office/drawing/2014/chart" uri="{C3380CC4-5D6E-409C-BE32-E72D297353CC}">
              <c16:uniqueId val="{00000000-E2BB-4B5C-8AD9-50E5E5225828}"/>
            </c:ext>
          </c:extLst>
        </c:ser>
        <c:dLbls>
          <c:showLegendKey val="0"/>
          <c:showVal val="0"/>
          <c:showCatName val="0"/>
          <c:showSerName val="0"/>
          <c:showPercent val="0"/>
          <c:showBubbleSize val="0"/>
        </c:dLbls>
        <c:gapWidth val="219"/>
        <c:overlap val="-27"/>
        <c:axId val="1653395936"/>
        <c:axId val="1653397376"/>
      </c:barChart>
      <c:catAx>
        <c:axId val="165339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3397376"/>
        <c:crosses val="autoZero"/>
        <c:auto val="1"/>
        <c:lblAlgn val="ctr"/>
        <c:lblOffset val="100"/>
        <c:noMultiLvlLbl val="0"/>
      </c:catAx>
      <c:valAx>
        <c:axId val="16533973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53395936"/>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Language!$B$1914</c:f>
          <c:strCache>
            <c:ptCount val="1"/>
            <c:pt idx="0">
              <c:v>3.1.10 Satisfaction of mentors with the implementation of the programme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table'!$I$405:$I$409</c:f>
              <c:strCache>
                <c:ptCount val="5"/>
                <c:pt idx="0">
                  <c:v>Human health</c:v>
                </c:pt>
                <c:pt idx="1">
                  <c:v>Animal health</c:v>
                </c:pt>
                <c:pt idx="2">
                  <c:v>Environmental health</c:v>
                </c:pt>
                <c:pt idx="3">
                  <c:v>Other</c:v>
                </c:pt>
                <c:pt idx="4">
                  <c:v>Overall</c:v>
                </c:pt>
              </c:strCache>
            </c:strRef>
          </c:cat>
          <c:val>
            <c:numRef>
              <c:f>'indicators table'!$J$405:$J$409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481F-4C4B-8A21-5C9112C76224}"/>
            </c:ext>
          </c:extLst>
        </c:ser>
        <c:dLbls>
          <c:showLegendKey val="0"/>
          <c:showVal val="0"/>
          <c:showCatName val="0"/>
          <c:showSerName val="0"/>
          <c:showPercent val="0"/>
          <c:showBubbleSize val="0"/>
        </c:dLbls>
        <c:gapWidth val="219"/>
        <c:overlap val="-27"/>
        <c:axId val="120468752"/>
        <c:axId val="120469232"/>
      </c:barChart>
      <c:catAx>
        <c:axId val="12046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469232"/>
        <c:crosses val="autoZero"/>
        <c:auto val="1"/>
        <c:lblAlgn val="ctr"/>
        <c:lblOffset val="100"/>
        <c:noMultiLvlLbl val="0"/>
      </c:catAx>
      <c:valAx>
        <c:axId val="120469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0468752"/>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Language!$B$2005</c:f>
          <c:strCache>
            <c:ptCount val="1"/>
            <c:pt idx="0">
              <c:v>3.1.5 Satisfaction of participants with capstone projects (by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'indicators table'!$J$350:$J$353</c:f>
              <c:strCache>
                <c:ptCount val="4"/>
                <c:pt idx="0">
                  <c:v>Human health</c:v>
                </c:pt>
                <c:pt idx="1">
                  <c:v>Animal health</c:v>
                </c:pt>
                <c:pt idx="2">
                  <c:v>Environmental health</c:v>
                </c:pt>
                <c:pt idx="3">
                  <c:v>Other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table'!$I$350:$I$353</c:f>
              <c:strCache>
                <c:ptCount val="4"/>
                <c:pt idx="0">
                  <c:v>Human health</c:v>
                </c:pt>
                <c:pt idx="1">
                  <c:v>Animal health</c:v>
                </c:pt>
                <c:pt idx="2">
                  <c:v>Environmental health</c:v>
                </c:pt>
                <c:pt idx="3">
                  <c:v>Other</c:v>
                </c:pt>
              </c:strCache>
            </c:strRef>
          </c:cat>
          <c:val>
            <c:numRef>
              <c:f>'indicators table'!$J$350:$J$353</c:f>
              <c:numCache>
                <c:formatCode>0%</c:formatCode>
                <c:ptCount val="4"/>
                <c:pt idx="0">
                  <c:v>0</c:v>
                </c:pt>
                <c:pt idx="1">
                  <c:v>0</c:v>
                </c:pt>
                <c:pt idx="2">
                  <c:v>0</c:v>
                </c:pt>
                <c:pt idx="3">
                  <c:v>0</c:v>
                </c:pt>
              </c:numCache>
            </c:numRef>
          </c:val>
          <c:extLst>
            <c:ext xmlns:c16="http://schemas.microsoft.com/office/drawing/2014/chart" uri="{C3380CC4-5D6E-409C-BE32-E72D297353CC}">
              <c16:uniqueId val="{00000000-202D-4EB9-BBD3-092620CF5D70}"/>
            </c:ext>
          </c:extLst>
        </c:ser>
        <c:dLbls>
          <c:showLegendKey val="0"/>
          <c:showVal val="0"/>
          <c:showCatName val="0"/>
          <c:showSerName val="0"/>
          <c:showPercent val="0"/>
          <c:showBubbleSize val="0"/>
        </c:dLbls>
        <c:gapWidth val="219"/>
        <c:overlap val="-27"/>
        <c:axId val="1026178511"/>
        <c:axId val="1026175631"/>
      </c:barChart>
      <c:catAx>
        <c:axId val="1026178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6175631"/>
        <c:crosses val="autoZero"/>
        <c:auto val="1"/>
        <c:lblAlgn val="ctr"/>
        <c:lblOffset val="100"/>
        <c:noMultiLvlLbl val="0"/>
      </c:catAx>
      <c:valAx>
        <c:axId val="102617563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2617851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Language!$B$1904</c:f>
          <c:strCache>
            <c:ptCount val="1"/>
            <c:pt idx="0">
              <c:v>3.1.6 Satisfaction of participants with mentoring (by mentee sector) - Mentee final mentoring evaluation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table'!$I$364:$I$367</c:f>
              <c:strCache>
                <c:ptCount val="4"/>
                <c:pt idx="0">
                  <c:v>Human health</c:v>
                </c:pt>
                <c:pt idx="1">
                  <c:v>Animal health</c:v>
                </c:pt>
                <c:pt idx="2">
                  <c:v>Environmental health</c:v>
                </c:pt>
                <c:pt idx="3">
                  <c:v>Other</c:v>
                </c:pt>
              </c:strCache>
            </c:strRef>
          </c:cat>
          <c:val>
            <c:numRef>
              <c:f>'indicators table'!$J$364:$J$367</c:f>
              <c:numCache>
                <c:formatCode>0%</c:formatCode>
                <c:ptCount val="4"/>
                <c:pt idx="0">
                  <c:v>0</c:v>
                </c:pt>
                <c:pt idx="1">
                  <c:v>0</c:v>
                </c:pt>
                <c:pt idx="2">
                  <c:v>0</c:v>
                </c:pt>
                <c:pt idx="3">
                  <c:v>0</c:v>
                </c:pt>
              </c:numCache>
            </c:numRef>
          </c:val>
          <c:extLst>
            <c:ext xmlns:c16="http://schemas.microsoft.com/office/drawing/2014/chart" uri="{C3380CC4-5D6E-409C-BE32-E72D297353CC}">
              <c16:uniqueId val="{00000000-584D-4080-BF4C-BC596FB22E07}"/>
            </c:ext>
          </c:extLst>
        </c:ser>
        <c:dLbls>
          <c:showLegendKey val="0"/>
          <c:showVal val="0"/>
          <c:showCatName val="0"/>
          <c:showSerName val="0"/>
          <c:showPercent val="0"/>
          <c:showBubbleSize val="0"/>
        </c:dLbls>
        <c:gapWidth val="219"/>
        <c:overlap val="-27"/>
        <c:axId val="1326328031"/>
        <c:axId val="1326325151"/>
      </c:barChart>
      <c:catAx>
        <c:axId val="1326328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325151"/>
        <c:crosses val="autoZero"/>
        <c:auto val="1"/>
        <c:lblAlgn val="ctr"/>
        <c:lblOffset val="100"/>
        <c:noMultiLvlLbl val="0"/>
      </c:catAx>
      <c:valAx>
        <c:axId val="132632515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632803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Language!$B$1905</c:f>
          <c:strCache>
            <c:ptCount val="1"/>
            <c:pt idx="0">
              <c:v>3.1.6 Satisfaction of participants with mentoring (by mentorship component) - Mentee final mentoring evaluation</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table'!$I$369:$I$372</c:f>
              <c:strCache>
                <c:ptCount val="4"/>
                <c:pt idx="0">
                  <c:v>Support with professional development</c:v>
                </c:pt>
                <c:pt idx="1">
                  <c:v>Small projects</c:v>
                </c:pt>
                <c:pt idx="2">
                  <c:v>Capstone project</c:v>
                </c:pt>
                <c:pt idx="3">
                  <c:v>Overall</c:v>
                </c:pt>
              </c:strCache>
            </c:strRef>
          </c:cat>
          <c:val>
            <c:numRef>
              <c:f>'indicators table'!$J$369:$J$372</c:f>
              <c:numCache>
                <c:formatCode>0%</c:formatCode>
                <c:ptCount val="4"/>
                <c:pt idx="0">
                  <c:v>0</c:v>
                </c:pt>
                <c:pt idx="1">
                  <c:v>0</c:v>
                </c:pt>
                <c:pt idx="2">
                  <c:v>0</c:v>
                </c:pt>
                <c:pt idx="3">
                  <c:v>0</c:v>
                </c:pt>
              </c:numCache>
            </c:numRef>
          </c:val>
          <c:extLst>
            <c:ext xmlns:c16="http://schemas.microsoft.com/office/drawing/2014/chart" uri="{C3380CC4-5D6E-409C-BE32-E72D297353CC}">
              <c16:uniqueId val="{00000000-464C-4F3F-8F59-A8A096815EB5}"/>
            </c:ext>
          </c:extLst>
        </c:ser>
        <c:dLbls>
          <c:showLegendKey val="0"/>
          <c:showVal val="0"/>
          <c:showCatName val="0"/>
          <c:showSerName val="0"/>
          <c:showPercent val="0"/>
          <c:showBubbleSize val="0"/>
        </c:dLbls>
        <c:gapWidth val="219"/>
        <c:overlap val="-27"/>
        <c:axId val="1227290591"/>
        <c:axId val="1227285311"/>
      </c:barChart>
      <c:catAx>
        <c:axId val="1227290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85311"/>
        <c:crosses val="autoZero"/>
        <c:auto val="1"/>
        <c:lblAlgn val="ctr"/>
        <c:lblOffset val="100"/>
        <c:noMultiLvlLbl val="0"/>
      </c:catAx>
      <c:valAx>
        <c:axId val="1227285311"/>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7290591"/>
        <c:crosses val="autoZero"/>
        <c:crossBetween val="between"/>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Language!$B$1856</c:f>
          <c:strCache>
            <c:ptCount val="1"/>
            <c:pt idx="0">
              <c:v>1.1.7 Number of technical group members across the sectors per GLLP iteration (by gender)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table'!$I$57:$I$61</c:f>
              <c:strCache>
                <c:ptCount val="5"/>
                <c:pt idx="0">
                  <c:v>Female</c:v>
                </c:pt>
                <c:pt idx="1">
                  <c:v>Male</c:v>
                </c:pt>
                <c:pt idx="2">
                  <c:v>Non-binary</c:v>
                </c:pt>
                <c:pt idx="3">
                  <c:v>Prefer not to say</c:v>
                </c:pt>
                <c:pt idx="4">
                  <c:v>Total</c:v>
                </c:pt>
              </c:strCache>
            </c:strRef>
          </c:cat>
          <c:val>
            <c:numRef>
              <c:f>'indicators table'!$J$57:$J$61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209-4CC2-A120-F9D263D5DDEB}"/>
            </c:ext>
          </c:extLst>
        </c:ser>
        <c:dLbls>
          <c:showLegendKey val="0"/>
          <c:showVal val="0"/>
          <c:showCatName val="0"/>
          <c:showSerName val="0"/>
          <c:showPercent val="0"/>
          <c:showBubbleSize val="0"/>
        </c:dLbls>
        <c:gapWidth val="219"/>
        <c:overlap val="-27"/>
        <c:axId val="1003013967"/>
        <c:axId val="1003012527"/>
      </c:barChart>
      <c:catAx>
        <c:axId val="1003013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3012527"/>
        <c:crosses val="autoZero"/>
        <c:auto val="1"/>
        <c:lblAlgn val="ctr"/>
        <c:lblOffset val="100"/>
        <c:noMultiLvlLbl val="0"/>
      </c:catAx>
      <c:valAx>
        <c:axId val="100301252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3013967"/>
        <c:crosses val="autoZero"/>
        <c:crossBetween val="between"/>
        <c:majorUnit val="1"/>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Language!$B$1857</c:f>
          <c:strCache>
            <c:ptCount val="1"/>
            <c:pt idx="0">
              <c:v>1.1.7 Number of technical group members across the sectors per GLLP iteration (by business sector)</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'indicators table'!$I$63:$I$66</c:f>
              <c:strCache>
                <c:ptCount val="4"/>
                <c:pt idx="0">
                  <c:v>Public</c:v>
                </c:pt>
                <c:pt idx="1">
                  <c:v>Private</c:v>
                </c:pt>
                <c:pt idx="2">
                  <c:v>Public-private partnerships</c:v>
                </c:pt>
                <c:pt idx="3">
                  <c:v>Total</c:v>
                </c:pt>
              </c:strCache>
            </c:strRef>
          </c:cat>
          <c:val>
            <c:numRef>
              <c:f>'indicators table'!$J$63:$J$66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208-42AE-B388-C695106E2966}"/>
            </c:ext>
          </c:extLst>
        </c:ser>
        <c:dLbls>
          <c:showLegendKey val="0"/>
          <c:showVal val="0"/>
          <c:showCatName val="0"/>
          <c:showSerName val="0"/>
          <c:showPercent val="0"/>
          <c:showBubbleSize val="0"/>
        </c:dLbls>
        <c:gapWidth val="219"/>
        <c:overlap val="-27"/>
        <c:axId val="1014793999"/>
        <c:axId val="1014794479"/>
      </c:barChart>
      <c:catAx>
        <c:axId val="1014793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794479"/>
        <c:crosses val="autoZero"/>
        <c:auto val="1"/>
        <c:lblAlgn val="ctr"/>
        <c:lblOffset val="100"/>
        <c:noMultiLvlLbl val="0"/>
      </c:catAx>
      <c:valAx>
        <c:axId val="101479447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4793999"/>
        <c:crosses val="autoZero"/>
        <c:crossBetween val="between"/>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8" Type="http://schemas.openxmlformats.org/officeDocument/2006/relationships/chart" Target="../charts/chart40.xml"/><Relationship Id="rId13" Type="http://schemas.openxmlformats.org/officeDocument/2006/relationships/chart" Target="../charts/chart45.xml"/><Relationship Id="rId3" Type="http://schemas.openxmlformats.org/officeDocument/2006/relationships/chart" Target="../charts/chart35.xml"/><Relationship Id="rId7" Type="http://schemas.openxmlformats.org/officeDocument/2006/relationships/chart" Target="../charts/chart39.xml"/><Relationship Id="rId12" Type="http://schemas.openxmlformats.org/officeDocument/2006/relationships/chart" Target="../charts/chart44.xml"/><Relationship Id="rId17" Type="http://schemas.openxmlformats.org/officeDocument/2006/relationships/chart" Target="../charts/chart49.xml"/><Relationship Id="rId2" Type="http://schemas.openxmlformats.org/officeDocument/2006/relationships/chart" Target="../charts/chart34.xml"/><Relationship Id="rId16" Type="http://schemas.openxmlformats.org/officeDocument/2006/relationships/chart" Target="../charts/chart48.xml"/><Relationship Id="rId1" Type="http://schemas.openxmlformats.org/officeDocument/2006/relationships/chart" Target="../charts/chart33.xml"/><Relationship Id="rId6" Type="http://schemas.openxmlformats.org/officeDocument/2006/relationships/chart" Target="../charts/chart38.xml"/><Relationship Id="rId11" Type="http://schemas.openxmlformats.org/officeDocument/2006/relationships/chart" Target="../charts/chart43.xml"/><Relationship Id="rId5" Type="http://schemas.openxmlformats.org/officeDocument/2006/relationships/chart" Target="../charts/chart37.xml"/><Relationship Id="rId15" Type="http://schemas.openxmlformats.org/officeDocument/2006/relationships/chart" Target="../charts/chart47.xml"/><Relationship Id="rId10" Type="http://schemas.openxmlformats.org/officeDocument/2006/relationships/chart" Target="../charts/chart42.xml"/><Relationship Id="rId4" Type="http://schemas.openxmlformats.org/officeDocument/2006/relationships/chart" Target="../charts/chart36.xml"/><Relationship Id="rId9" Type="http://schemas.openxmlformats.org/officeDocument/2006/relationships/chart" Target="../charts/chart41.xml"/><Relationship Id="rId14" Type="http://schemas.openxmlformats.org/officeDocument/2006/relationships/chart" Target="../charts/chart46.xml"/></Relationships>
</file>

<file path=xl/drawings/_rels/drawing4.xml.rels><?xml version="1.0" encoding="UTF-8" standalone="yes"?>
<Relationships xmlns="http://schemas.openxmlformats.org/package/2006/relationships"><Relationship Id="rId8" Type="http://schemas.openxmlformats.org/officeDocument/2006/relationships/chart" Target="../charts/chart57.xml"/><Relationship Id="rId13" Type="http://schemas.openxmlformats.org/officeDocument/2006/relationships/chart" Target="../charts/chart62.xml"/><Relationship Id="rId18" Type="http://schemas.openxmlformats.org/officeDocument/2006/relationships/chart" Target="../charts/chart67.xml"/><Relationship Id="rId26" Type="http://schemas.openxmlformats.org/officeDocument/2006/relationships/chart" Target="../charts/chart75.xml"/><Relationship Id="rId3" Type="http://schemas.openxmlformats.org/officeDocument/2006/relationships/chart" Target="../charts/chart52.xml"/><Relationship Id="rId21" Type="http://schemas.openxmlformats.org/officeDocument/2006/relationships/chart" Target="../charts/chart70.xml"/><Relationship Id="rId7" Type="http://schemas.openxmlformats.org/officeDocument/2006/relationships/chart" Target="../charts/chart56.xml"/><Relationship Id="rId12" Type="http://schemas.openxmlformats.org/officeDocument/2006/relationships/chart" Target="../charts/chart61.xml"/><Relationship Id="rId17" Type="http://schemas.openxmlformats.org/officeDocument/2006/relationships/chart" Target="../charts/chart66.xml"/><Relationship Id="rId25" Type="http://schemas.openxmlformats.org/officeDocument/2006/relationships/chart" Target="../charts/chart74.xml"/><Relationship Id="rId2" Type="http://schemas.openxmlformats.org/officeDocument/2006/relationships/chart" Target="../charts/chart51.xml"/><Relationship Id="rId16" Type="http://schemas.openxmlformats.org/officeDocument/2006/relationships/chart" Target="../charts/chart65.xml"/><Relationship Id="rId20" Type="http://schemas.openxmlformats.org/officeDocument/2006/relationships/chart" Target="../charts/chart69.xml"/><Relationship Id="rId1" Type="http://schemas.openxmlformats.org/officeDocument/2006/relationships/chart" Target="../charts/chart50.xml"/><Relationship Id="rId6" Type="http://schemas.openxmlformats.org/officeDocument/2006/relationships/chart" Target="../charts/chart55.xml"/><Relationship Id="rId11" Type="http://schemas.openxmlformats.org/officeDocument/2006/relationships/chart" Target="../charts/chart60.xml"/><Relationship Id="rId24" Type="http://schemas.openxmlformats.org/officeDocument/2006/relationships/chart" Target="../charts/chart73.xml"/><Relationship Id="rId5" Type="http://schemas.openxmlformats.org/officeDocument/2006/relationships/chart" Target="../charts/chart54.xml"/><Relationship Id="rId15" Type="http://schemas.openxmlformats.org/officeDocument/2006/relationships/chart" Target="../charts/chart64.xml"/><Relationship Id="rId23" Type="http://schemas.openxmlformats.org/officeDocument/2006/relationships/chart" Target="../charts/chart72.xml"/><Relationship Id="rId10" Type="http://schemas.openxmlformats.org/officeDocument/2006/relationships/chart" Target="../charts/chart59.xml"/><Relationship Id="rId19" Type="http://schemas.openxmlformats.org/officeDocument/2006/relationships/chart" Target="../charts/chart68.xml"/><Relationship Id="rId4" Type="http://schemas.openxmlformats.org/officeDocument/2006/relationships/chart" Target="../charts/chart53.xml"/><Relationship Id="rId9" Type="http://schemas.openxmlformats.org/officeDocument/2006/relationships/chart" Target="../charts/chart58.xml"/><Relationship Id="rId14" Type="http://schemas.openxmlformats.org/officeDocument/2006/relationships/chart" Target="../charts/chart63.xml"/><Relationship Id="rId22" Type="http://schemas.openxmlformats.org/officeDocument/2006/relationships/chart" Target="../charts/chart71.xml"/><Relationship Id="rId27" Type="http://schemas.openxmlformats.org/officeDocument/2006/relationships/chart" Target="../charts/chart76.xml"/></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0</xdr:rowOff>
    </xdr:from>
    <xdr:to>
      <xdr:col>1</xdr:col>
      <xdr:colOff>2679964</xdr:colOff>
      <xdr:row>4</xdr:row>
      <xdr:rowOff>39</xdr:rowOff>
    </xdr:to>
    <xdr:pic>
      <xdr:nvPicPr>
        <xdr:cNvPr id="3" name="Picture 2">
          <a:extLst>
            <a:ext uri="{FF2B5EF4-FFF2-40B4-BE49-F238E27FC236}">
              <a16:creationId xmlns:a16="http://schemas.microsoft.com/office/drawing/2014/main" id="{2824FD73-192C-20B3-9107-A7933FF849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0"/>
          <a:ext cx="5127889" cy="762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22</xdr:row>
      <xdr:rowOff>9525</xdr:rowOff>
    </xdr:from>
    <xdr:to>
      <xdr:col>7</xdr:col>
      <xdr:colOff>514350</xdr:colOff>
      <xdr:row>36</xdr:row>
      <xdr:rowOff>85725</xdr:rowOff>
    </xdr:to>
    <xdr:graphicFrame macro="">
      <xdr:nvGraphicFramePr>
        <xdr:cNvPr id="3" name="Chart 2">
          <a:extLst>
            <a:ext uri="{FF2B5EF4-FFF2-40B4-BE49-F238E27FC236}">
              <a16:creationId xmlns:a16="http://schemas.microsoft.com/office/drawing/2014/main" id="{00BAA6F4-DE1A-4D97-98E8-5C43203FFD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104775</xdr:colOff>
      <xdr:row>5</xdr:row>
      <xdr:rowOff>180975</xdr:rowOff>
    </xdr:from>
    <xdr:to>
      <xdr:col>15</xdr:col>
      <xdr:colOff>409575</xdr:colOff>
      <xdr:row>20</xdr:row>
      <xdr:rowOff>66675</xdr:rowOff>
    </xdr:to>
    <xdr:graphicFrame macro="">
      <xdr:nvGraphicFramePr>
        <xdr:cNvPr id="4" name="Chart 3">
          <a:extLst>
            <a:ext uri="{FF2B5EF4-FFF2-40B4-BE49-F238E27FC236}">
              <a16:creationId xmlns:a16="http://schemas.microsoft.com/office/drawing/2014/main" id="{779525C4-C246-430D-8F3E-F8B4099D8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590550</xdr:colOff>
      <xdr:row>5</xdr:row>
      <xdr:rowOff>171450</xdr:rowOff>
    </xdr:from>
    <xdr:to>
      <xdr:col>23</xdr:col>
      <xdr:colOff>285750</xdr:colOff>
      <xdr:row>20</xdr:row>
      <xdr:rowOff>57150</xdr:rowOff>
    </xdr:to>
    <xdr:graphicFrame macro="">
      <xdr:nvGraphicFramePr>
        <xdr:cNvPr id="5" name="Chart 4">
          <a:extLst>
            <a:ext uri="{FF2B5EF4-FFF2-40B4-BE49-F238E27FC236}">
              <a16:creationId xmlns:a16="http://schemas.microsoft.com/office/drawing/2014/main" id="{16626D4F-28B8-486A-BE38-14CCFDF25A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6</xdr:row>
      <xdr:rowOff>19050</xdr:rowOff>
    </xdr:from>
    <xdr:to>
      <xdr:col>7</xdr:col>
      <xdr:colOff>495300</xdr:colOff>
      <xdr:row>20</xdr:row>
      <xdr:rowOff>95250</xdr:rowOff>
    </xdr:to>
    <xdr:graphicFrame macro="">
      <xdr:nvGraphicFramePr>
        <xdr:cNvPr id="2" name="Chart 5">
          <a:extLst>
            <a:ext uri="{FF2B5EF4-FFF2-40B4-BE49-F238E27FC236}">
              <a16:creationId xmlns:a16="http://schemas.microsoft.com/office/drawing/2014/main" id="{F75904C8-BF73-410E-8553-B3080E4AC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180975</xdr:colOff>
      <xdr:row>22</xdr:row>
      <xdr:rowOff>28575</xdr:rowOff>
    </xdr:from>
    <xdr:to>
      <xdr:col>15</xdr:col>
      <xdr:colOff>485775</xdr:colOff>
      <xdr:row>36</xdr:row>
      <xdr:rowOff>104775</xdr:rowOff>
    </xdr:to>
    <xdr:graphicFrame macro="">
      <xdr:nvGraphicFramePr>
        <xdr:cNvPr id="7" name="Chart 7">
          <a:extLst>
            <a:ext uri="{FF2B5EF4-FFF2-40B4-BE49-F238E27FC236}">
              <a16:creationId xmlns:a16="http://schemas.microsoft.com/office/drawing/2014/main" id="{E3D7E1C8-C235-48B1-8AF6-BADE7C354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47625</xdr:colOff>
      <xdr:row>22</xdr:row>
      <xdr:rowOff>9525</xdr:rowOff>
    </xdr:from>
    <xdr:to>
      <xdr:col>23</xdr:col>
      <xdr:colOff>352425</xdr:colOff>
      <xdr:row>36</xdr:row>
      <xdr:rowOff>85725</xdr:rowOff>
    </xdr:to>
    <xdr:graphicFrame macro="">
      <xdr:nvGraphicFramePr>
        <xdr:cNvPr id="6" name="Chart 8">
          <a:extLst>
            <a:ext uri="{FF2B5EF4-FFF2-40B4-BE49-F238E27FC236}">
              <a16:creationId xmlns:a16="http://schemas.microsoft.com/office/drawing/2014/main" id="{2754E84D-DF2B-496D-8B8B-F5E6A5DEB6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266700</xdr:colOff>
      <xdr:row>37</xdr:row>
      <xdr:rowOff>180975</xdr:rowOff>
    </xdr:from>
    <xdr:to>
      <xdr:col>7</xdr:col>
      <xdr:colOff>514350</xdr:colOff>
      <xdr:row>52</xdr:row>
      <xdr:rowOff>66675</xdr:rowOff>
    </xdr:to>
    <xdr:graphicFrame macro="">
      <xdr:nvGraphicFramePr>
        <xdr:cNvPr id="29" name="Chart 9">
          <a:extLst>
            <a:ext uri="{FF2B5EF4-FFF2-40B4-BE49-F238E27FC236}">
              <a16:creationId xmlns:a16="http://schemas.microsoft.com/office/drawing/2014/main" id="{4E18F1C2-BB72-478F-A59C-9EC308CB5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200025</xdr:colOff>
      <xdr:row>38</xdr:row>
      <xdr:rowOff>9525</xdr:rowOff>
    </xdr:from>
    <xdr:to>
      <xdr:col>15</xdr:col>
      <xdr:colOff>504825</xdr:colOff>
      <xdr:row>52</xdr:row>
      <xdr:rowOff>85725</xdr:rowOff>
    </xdr:to>
    <xdr:graphicFrame macro="">
      <xdr:nvGraphicFramePr>
        <xdr:cNvPr id="8" name="Chart 10">
          <a:extLst>
            <a:ext uri="{FF2B5EF4-FFF2-40B4-BE49-F238E27FC236}">
              <a16:creationId xmlns:a16="http://schemas.microsoft.com/office/drawing/2014/main" id="{2AAA8FFB-2250-4C93-BF61-7BFD8F595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104775</xdr:colOff>
      <xdr:row>37</xdr:row>
      <xdr:rowOff>161925</xdr:rowOff>
    </xdr:from>
    <xdr:to>
      <xdr:col>23</xdr:col>
      <xdr:colOff>409575</xdr:colOff>
      <xdr:row>52</xdr:row>
      <xdr:rowOff>47625</xdr:rowOff>
    </xdr:to>
    <xdr:graphicFrame macro="">
      <xdr:nvGraphicFramePr>
        <xdr:cNvPr id="10" name="Chart 11">
          <a:extLst>
            <a:ext uri="{FF2B5EF4-FFF2-40B4-BE49-F238E27FC236}">
              <a16:creationId xmlns:a16="http://schemas.microsoft.com/office/drawing/2014/main" id="{14E94B16-32F3-4BE2-A34C-2D8895E036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209550</xdr:colOff>
      <xdr:row>54</xdr:row>
      <xdr:rowOff>123825</xdr:rowOff>
    </xdr:from>
    <xdr:to>
      <xdr:col>7</xdr:col>
      <xdr:colOff>457200</xdr:colOff>
      <xdr:row>69</xdr:row>
      <xdr:rowOff>9525</xdr:rowOff>
    </xdr:to>
    <xdr:graphicFrame macro="">
      <xdr:nvGraphicFramePr>
        <xdr:cNvPr id="32" name="Chart 12">
          <a:extLst>
            <a:ext uri="{FF2B5EF4-FFF2-40B4-BE49-F238E27FC236}">
              <a16:creationId xmlns:a16="http://schemas.microsoft.com/office/drawing/2014/main" id="{0A1FDC21-7986-4060-AF1A-3F32CE922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200025</xdr:colOff>
      <xdr:row>54</xdr:row>
      <xdr:rowOff>95250</xdr:rowOff>
    </xdr:from>
    <xdr:to>
      <xdr:col>15</xdr:col>
      <xdr:colOff>504825</xdr:colOff>
      <xdr:row>68</xdr:row>
      <xdr:rowOff>171450</xdr:rowOff>
    </xdr:to>
    <xdr:graphicFrame macro="">
      <xdr:nvGraphicFramePr>
        <xdr:cNvPr id="21" name="Chart 13">
          <a:extLst>
            <a:ext uri="{FF2B5EF4-FFF2-40B4-BE49-F238E27FC236}">
              <a16:creationId xmlns:a16="http://schemas.microsoft.com/office/drawing/2014/main" id="{11A7622B-4967-484F-8EA8-467F1C1BD5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133350</xdr:colOff>
      <xdr:row>54</xdr:row>
      <xdr:rowOff>76200</xdr:rowOff>
    </xdr:from>
    <xdr:to>
      <xdr:col>23</xdr:col>
      <xdr:colOff>438150</xdr:colOff>
      <xdr:row>68</xdr:row>
      <xdr:rowOff>152400</xdr:rowOff>
    </xdr:to>
    <xdr:graphicFrame macro="">
      <xdr:nvGraphicFramePr>
        <xdr:cNvPr id="20" name="Chart 14">
          <a:extLst>
            <a:ext uri="{FF2B5EF4-FFF2-40B4-BE49-F238E27FC236}">
              <a16:creationId xmlns:a16="http://schemas.microsoft.com/office/drawing/2014/main" id="{938BDF2F-6EA1-45A5-B516-CD0042300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209550</xdr:colOff>
      <xdr:row>70</xdr:row>
      <xdr:rowOff>180975</xdr:rowOff>
    </xdr:from>
    <xdr:to>
      <xdr:col>7</xdr:col>
      <xdr:colOff>457200</xdr:colOff>
      <xdr:row>85</xdr:row>
      <xdr:rowOff>66675</xdr:rowOff>
    </xdr:to>
    <xdr:graphicFrame macro="">
      <xdr:nvGraphicFramePr>
        <xdr:cNvPr id="33" name="Chart 15">
          <a:extLst>
            <a:ext uri="{FF2B5EF4-FFF2-40B4-BE49-F238E27FC236}">
              <a16:creationId xmlns:a16="http://schemas.microsoft.com/office/drawing/2014/main" id="{93292C44-D486-41B7-A75B-5DC134310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190500</xdr:colOff>
      <xdr:row>71</xdr:row>
      <xdr:rowOff>9525</xdr:rowOff>
    </xdr:from>
    <xdr:to>
      <xdr:col>15</xdr:col>
      <xdr:colOff>495300</xdr:colOff>
      <xdr:row>85</xdr:row>
      <xdr:rowOff>85725</xdr:rowOff>
    </xdr:to>
    <xdr:graphicFrame macro="">
      <xdr:nvGraphicFramePr>
        <xdr:cNvPr id="34" name="Chart 16">
          <a:extLst>
            <a:ext uri="{FF2B5EF4-FFF2-40B4-BE49-F238E27FC236}">
              <a16:creationId xmlns:a16="http://schemas.microsoft.com/office/drawing/2014/main" id="{1C1F0FB2-60BC-4343-8877-670A973084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152400</xdr:colOff>
      <xdr:row>70</xdr:row>
      <xdr:rowOff>180975</xdr:rowOff>
    </xdr:from>
    <xdr:to>
      <xdr:col>23</xdr:col>
      <xdr:colOff>457200</xdr:colOff>
      <xdr:row>85</xdr:row>
      <xdr:rowOff>66675</xdr:rowOff>
    </xdr:to>
    <xdr:graphicFrame macro="">
      <xdr:nvGraphicFramePr>
        <xdr:cNvPr id="35" name="Chart 17">
          <a:extLst>
            <a:ext uri="{FF2B5EF4-FFF2-40B4-BE49-F238E27FC236}">
              <a16:creationId xmlns:a16="http://schemas.microsoft.com/office/drawing/2014/main" id="{80C2E643-2B1D-4718-9683-C10F56FCD7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190500</xdr:colOff>
      <xdr:row>120</xdr:row>
      <xdr:rowOff>123825</xdr:rowOff>
    </xdr:from>
    <xdr:to>
      <xdr:col>7</xdr:col>
      <xdr:colOff>438150</xdr:colOff>
      <xdr:row>135</xdr:row>
      <xdr:rowOff>9525</xdr:rowOff>
    </xdr:to>
    <xdr:graphicFrame macro="">
      <xdr:nvGraphicFramePr>
        <xdr:cNvPr id="19" name="Chart 18">
          <a:extLst>
            <a:ext uri="{FF2B5EF4-FFF2-40B4-BE49-F238E27FC236}">
              <a16:creationId xmlns:a16="http://schemas.microsoft.com/office/drawing/2014/main" id="{2916DC29-3AD9-42E4-8F87-D3F2BF9918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171450</xdr:colOff>
      <xdr:row>136</xdr:row>
      <xdr:rowOff>104775</xdr:rowOff>
    </xdr:from>
    <xdr:to>
      <xdr:col>7</xdr:col>
      <xdr:colOff>419100</xdr:colOff>
      <xdr:row>150</xdr:row>
      <xdr:rowOff>180975</xdr:rowOff>
    </xdr:to>
    <xdr:graphicFrame macro="">
      <xdr:nvGraphicFramePr>
        <xdr:cNvPr id="31" name="Chart 19">
          <a:extLst>
            <a:ext uri="{FF2B5EF4-FFF2-40B4-BE49-F238E27FC236}">
              <a16:creationId xmlns:a16="http://schemas.microsoft.com/office/drawing/2014/main" id="{5FC1C61D-8C8D-42BB-82FB-BC2FDEFAD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47625</xdr:colOff>
      <xdr:row>136</xdr:row>
      <xdr:rowOff>104775</xdr:rowOff>
    </xdr:from>
    <xdr:to>
      <xdr:col>15</xdr:col>
      <xdr:colOff>352425</xdr:colOff>
      <xdr:row>150</xdr:row>
      <xdr:rowOff>180975</xdr:rowOff>
    </xdr:to>
    <xdr:graphicFrame macro="">
      <xdr:nvGraphicFramePr>
        <xdr:cNvPr id="30" name="Chart 20">
          <a:extLst>
            <a:ext uri="{FF2B5EF4-FFF2-40B4-BE49-F238E27FC236}">
              <a16:creationId xmlns:a16="http://schemas.microsoft.com/office/drawing/2014/main" id="{AC43ADD3-C5D7-4728-93AB-D27096509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0</xdr:colOff>
      <xdr:row>136</xdr:row>
      <xdr:rowOff>123825</xdr:rowOff>
    </xdr:from>
    <xdr:to>
      <xdr:col>28</xdr:col>
      <xdr:colOff>66676</xdr:colOff>
      <xdr:row>151</xdr:row>
      <xdr:rowOff>9525</xdr:rowOff>
    </xdr:to>
    <xdr:graphicFrame macro="">
      <xdr:nvGraphicFramePr>
        <xdr:cNvPr id="22" name="Chart 21">
          <a:extLst>
            <a:ext uri="{FF2B5EF4-FFF2-40B4-BE49-F238E27FC236}">
              <a16:creationId xmlns:a16="http://schemas.microsoft.com/office/drawing/2014/main" id="{9B2D2C19-5EC2-4E45-AB06-FD3CEA59B5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200025</xdr:colOff>
      <xdr:row>152</xdr:row>
      <xdr:rowOff>152400</xdr:rowOff>
    </xdr:from>
    <xdr:to>
      <xdr:col>7</xdr:col>
      <xdr:colOff>447675</xdr:colOff>
      <xdr:row>167</xdr:row>
      <xdr:rowOff>38100</xdr:rowOff>
    </xdr:to>
    <xdr:graphicFrame macro="">
      <xdr:nvGraphicFramePr>
        <xdr:cNvPr id="36" name="Chart 22">
          <a:extLst>
            <a:ext uri="{FF2B5EF4-FFF2-40B4-BE49-F238E27FC236}">
              <a16:creationId xmlns:a16="http://schemas.microsoft.com/office/drawing/2014/main" id="{322478F0-735C-4392-B61C-510D08D91D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47625</xdr:colOff>
      <xdr:row>152</xdr:row>
      <xdr:rowOff>142875</xdr:rowOff>
    </xdr:from>
    <xdr:to>
      <xdr:col>15</xdr:col>
      <xdr:colOff>352425</xdr:colOff>
      <xdr:row>167</xdr:row>
      <xdr:rowOff>28575</xdr:rowOff>
    </xdr:to>
    <xdr:graphicFrame macro="">
      <xdr:nvGraphicFramePr>
        <xdr:cNvPr id="37" name="Chart 23">
          <a:extLst>
            <a:ext uri="{FF2B5EF4-FFF2-40B4-BE49-F238E27FC236}">
              <a16:creationId xmlns:a16="http://schemas.microsoft.com/office/drawing/2014/main" id="{10ECEAD6-8EE6-480F-AFC1-81E7300762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114300</xdr:colOff>
      <xdr:row>152</xdr:row>
      <xdr:rowOff>142875</xdr:rowOff>
    </xdr:from>
    <xdr:to>
      <xdr:col>23</xdr:col>
      <xdr:colOff>419100</xdr:colOff>
      <xdr:row>167</xdr:row>
      <xdr:rowOff>28575</xdr:rowOff>
    </xdr:to>
    <xdr:graphicFrame macro="">
      <xdr:nvGraphicFramePr>
        <xdr:cNvPr id="38" name="Chart 24">
          <a:extLst>
            <a:ext uri="{FF2B5EF4-FFF2-40B4-BE49-F238E27FC236}">
              <a16:creationId xmlns:a16="http://schemas.microsoft.com/office/drawing/2014/main" id="{EDB92480-CA28-4CE8-83C0-7FCC3A0F59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200025</xdr:colOff>
      <xdr:row>169</xdr:row>
      <xdr:rowOff>19050</xdr:rowOff>
    </xdr:from>
    <xdr:to>
      <xdr:col>7</xdr:col>
      <xdr:colOff>447675</xdr:colOff>
      <xdr:row>183</xdr:row>
      <xdr:rowOff>95250</xdr:rowOff>
    </xdr:to>
    <xdr:graphicFrame macro="">
      <xdr:nvGraphicFramePr>
        <xdr:cNvPr id="41" name="Chart 25">
          <a:extLst>
            <a:ext uri="{FF2B5EF4-FFF2-40B4-BE49-F238E27FC236}">
              <a16:creationId xmlns:a16="http://schemas.microsoft.com/office/drawing/2014/main" id="{7B23CFB5-ED5C-4D6C-9406-41CA48EFA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57150</xdr:colOff>
      <xdr:row>169</xdr:row>
      <xdr:rowOff>19050</xdr:rowOff>
    </xdr:from>
    <xdr:to>
      <xdr:col>15</xdr:col>
      <xdr:colOff>361950</xdr:colOff>
      <xdr:row>183</xdr:row>
      <xdr:rowOff>95250</xdr:rowOff>
    </xdr:to>
    <xdr:graphicFrame macro="">
      <xdr:nvGraphicFramePr>
        <xdr:cNvPr id="40" name="Chart 26">
          <a:extLst>
            <a:ext uri="{FF2B5EF4-FFF2-40B4-BE49-F238E27FC236}">
              <a16:creationId xmlns:a16="http://schemas.microsoft.com/office/drawing/2014/main" id="{DDC82444-1EFA-4B1F-A8E3-425F4E848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16</xdr:col>
      <xdr:colOff>171450</xdr:colOff>
      <xdr:row>169</xdr:row>
      <xdr:rowOff>19050</xdr:rowOff>
    </xdr:from>
    <xdr:to>
      <xdr:col>23</xdr:col>
      <xdr:colOff>476250</xdr:colOff>
      <xdr:row>183</xdr:row>
      <xdr:rowOff>95250</xdr:rowOff>
    </xdr:to>
    <xdr:graphicFrame macro="">
      <xdr:nvGraphicFramePr>
        <xdr:cNvPr id="39" name="Chart 27">
          <a:extLst>
            <a:ext uri="{FF2B5EF4-FFF2-40B4-BE49-F238E27FC236}">
              <a16:creationId xmlns:a16="http://schemas.microsoft.com/office/drawing/2014/main" id="{5CD432CD-7CF0-4381-B755-9D74FC99DB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247650</xdr:colOff>
      <xdr:row>87</xdr:row>
      <xdr:rowOff>38100</xdr:rowOff>
    </xdr:from>
    <xdr:to>
      <xdr:col>7</xdr:col>
      <xdr:colOff>495300</xdr:colOff>
      <xdr:row>101</xdr:row>
      <xdr:rowOff>114300</xdr:rowOff>
    </xdr:to>
    <xdr:graphicFrame macro="">
      <xdr:nvGraphicFramePr>
        <xdr:cNvPr id="9" name="Chart 12">
          <a:extLst>
            <a:ext uri="{FF2B5EF4-FFF2-40B4-BE49-F238E27FC236}">
              <a16:creationId xmlns:a16="http://schemas.microsoft.com/office/drawing/2014/main" id="{92240173-87F6-4F1F-A307-F9867332B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8</xdr:col>
      <xdr:colOff>238125</xdr:colOff>
      <xdr:row>87</xdr:row>
      <xdr:rowOff>9525</xdr:rowOff>
    </xdr:from>
    <xdr:to>
      <xdr:col>15</xdr:col>
      <xdr:colOff>542925</xdr:colOff>
      <xdr:row>101</xdr:row>
      <xdr:rowOff>85725</xdr:rowOff>
    </xdr:to>
    <xdr:graphicFrame macro="">
      <xdr:nvGraphicFramePr>
        <xdr:cNvPr id="11" name="Chart 13">
          <a:extLst>
            <a:ext uri="{FF2B5EF4-FFF2-40B4-BE49-F238E27FC236}">
              <a16:creationId xmlns:a16="http://schemas.microsoft.com/office/drawing/2014/main" id="{41DCF371-0EC0-4822-A3BB-BF6B6BD75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16</xdr:col>
      <xdr:colOff>171450</xdr:colOff>
      <xdr:row>86</xdr:row>
      <xdr:rowOff>180975</xdr:rowOff>
    </xdr:from>
    <xdr:to>
      <xdr:col>23</xdr:col>
      <xdr:colOff>476250</xdr:colOff>
      <xdr:row>101</xdr:row>
      <xdr:rowOff>66675</xdr:rowOff>
    </xdr:to>
    <xdr:graphicFrame macro="">
      <xdr:nvGraphicFramePr>
        <xdr:cNvPr id="12" name="Chart 14">
          <a:extLst>
            <a:ext uri="{FF2B5EF4-FFF2-40B4-BE49-F238E27FC236}">
              <a16:creationId xmlns:a16="http://schemas.microsoft.com/office/drawing/2014/main" id="{DCED126F-3972-44E8-AB8C-EAE36718D2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304800</xdr:colOff>
      <xdr:row>103</xdr:row>
      <xdr:rowOff>95250</xdr:rowOff>
    </xdr:from>
    <xdr:to>
      <xdr:col>7</xdr:col>
      <xdr:colOff>552450</xdr:colOff>
      <xdr:row>117</xdr:row>
      <xdr:rowOff>171450</xdr:rowOff>
    </xdr:to>
    <xdr:graphicFrame macro="">
      <xdr:nvGraphicFramePr>
        <xdr:cNvPr id="13" name="Chart 15">
          <a:extLst>
            <a:ext uri="{FF2B5EF4-FFF2-40B4-BE49-F238E27FC236}">
              <a16:creationId xmlns:a16="http://schemas.microsoft.com/office/drawing/2014/main" id="{84200319-E41E-433B-93DE-E06E18401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8</xdr:col>
      <xdr:colOff>285750</xdr:colOff>
      <xdr:row>103</xdr:row>
      <xdr:rowOff>114300</xdr:rowOff>
    </xdr:from>
    <xdr:to>
      <xdr:col>15</xdr:col>
      <xdr:colOff>590550</xdr:colOff>
      <xdr:row>118</xdr:row>
      <xdr:rowOff>0</xdr:rowOff>
    </xdr:to>
    <xdr:graphicFrame macro="">
      <xdr:nvGraphicFramePr>
        <xdr:cNvPr id="14" name="Chart 16">
          <a:extLst>
            <a:ext uri="{FF2B5EF4-FFF2-40B4-BE49-F238E27FC236}">
              <a16:creationId xmlns:a16="http://schemas.microsoft.com/office/drawing/2014/main" id="{7BE5F069-6672-46FB-BA3B-503676D79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16</xdr:col>
      <xdr:colOff>247650</xdr:colOff>
      <xdr:row>103</xdr:row>
      <xdr:rowOff>95250</xdr:rowOff>
    </xdr:from>
    <xdr:to>
      <xdr:col>23</xdr:col>
      <xdr:colOff>552450</xdr:colOff>
      <xdr:row>117</xdr:row>
      <xdr:rowOff>171450</xdr:rowOff>
    </xdr:to>
    <xdr:graphicFrame macro="">
      <xdr:nvGraphicFramePr>
        <xdr:cNvPr id="15" name="Chart 17">
          <a:extLst>
            <a:ext uri="{FF2B5EF4-FFF2-40B4-BE49-F238E27FC236}">
              <a16:creationId xmlns:a16="http://schemas.microsoft.com/office/drawing/2014/main" id="{FA92A70B-B77C-4D14-8C24-1DDF0D746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0</xdr:colOff>
      <xdr:row>121</xdr:row>
      <xdr:rowOff>0</xdr:rowOff>
    </xdr:from>
    <xdr:to>
      <xdr:col>21</xdr:col>
      <xdr:colOff>66676</xdr:colOff>
      <xdr:row>135</xdr:row>
      <xdr:rowOff>76200</xdr:rowOff>
    </xdr:to>
    <xdr:graphicFrame macro="">
      <xdr:nvGraphicFramePr>
        <xdr:cNvPr id="17" name="Chart 16">
          <a:extLst>
            <a:ext uri="{FF2B5EF4-FFF2-40B4-BE49-F238E27FC236}">
              <a16:creationId xmlns:a16="http://schemas.microsoft.com/office/drawing/2014/main" id="{19CFB62E-7E21-4732-9E7C-8AA38BCF1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25</xdr:col>
      <xdr:colOff>561974</xdr:colOff>
      <xdr:row>7</xdr:row>
      <xdr:rowOff>0</xdr:rowOff>
    </xdr:from>
    <xdr:to>
      <xdr:col>44</xdr:col>
      <xdr:colOff>495299</xdr:colOff>
      <xdr:row>24</xdr:row>
      <xdr:rowOff>76200</xdr:rowOff>
    </xdr:to>
    <xdr:graphicFrame macro="">
      <xdr:nvGraphicFramePr>
        <xdr:cNvPr id="2" name="Chart 1">
          <a:extLst>
            <a:ext uri="{FF2B5EF4-FFF2-40B4-BE49-F238E27FC236}">
              <a16:creationId xmlns:a16="http://schemas.microsoft.com/office/drawing/2014/main" id="{F2A48324-029C-4892-83E4-70C583D9D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276224</xdr:colOff>
      <xdr:row>7</xdr:row>
      <xdr:rowOff>9524</xdr:rowOff>
    </xdr:from>
    <xdr:to>
      <xdr:col>25</xdr:col>
      <xdr:colOff>219075</xdr:colOff>
      <xdr:row>24</xdr:row>
      <xdr:rowOff>76200</xdr:rowOff>
    </xdr:to>
    <xdr:graphicFrame macro="">
      <xdr:nvGraphicFramePr>
        <xdr:cNvPr id="3" name="Chart 2">
          <a:extLst>
            <a:ext uri="{FF2B5EF4-FFF2-40B4-BE49-F238E27FC236}">
              <a16:creationId xmlns:a16="http://schemas.microsoft.com/office/drawing/2014/main" id="{1FBFDC76-275F-4749-87CC-1F7E3A0676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276224</xdr:colOff>
      <xdr:row>7</xdr:row>
      <xdr:rowOff>19049</xdr:rowOff>
    </xdr:from>
    <xdr:to>
      <xdr:col>8</xdr:col>
      <xdr:colOff>571499</xdr:colOff>
      <xdr:row>23</xdr:row>
      <xdr:rowOff>66674</xdr:rowOff>
    </xdr:to>
    <xdr:graphicFrame macro="">
      <xdr:nvGraphicFramePr>
        <xdr:cNvPr id="4" name="Chart 3">
          <a:extLst>
            <a:ext uri="{FF2B5EF4-FFF2-40B4-BE49-F238E27FC236}">
              <a16:creationId xmlns:a16="http://schemas.microsoft.com/office/drawing/2014/main" id="{56252CE3-7D51-482F-BAAD-52FAA779F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171450</xdr:colOff>
      <xdr:row>26</xdr:row>
      <xdr:rowOff>19050</xdr:rowOff>
    </xdr:from>
    <xdr:to>
      <xdr:col>7</xdr:col>
      <xdr:colOff>590550</xdr:colOff>
      <xdr:row>41</xdr:row>
      <xdr:rowOff>76200</xdr:rowOff>
    </xdr:to>
    <xdr:graphicFrame macro="">
      <xdr:nvGraphicFramePr>
        <xdr:cNvPr id="5" name="Chart 4">
          <a:extLst>
            <a:ext uri="{FF2B5EF4-FFF2-40B4-BE49-F238E27FC236}">
              <a16:creationId xmlns:a16="http://schemas.microsoft.com/office/drawing/2014/main" id="{D5D3068F-CD4D-4301-A46B-FA665DCAD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114299</xdr:colOff>
      <xdr:row>25</xdr:row>
      <xdr:rowOff>133350</xdr:rowOff>
    </xdr:from>
    <xdr:to>
      <xdr:col>21</xdr:col>
      <xdr:colOff>123825</xdr:colOff>
      <xdr:row>42</xdr:row>
      <xdr:rowOff>180975</xdr:rowOff>
    </xdr:to>
    <xdr:graphicFrame macro="">
      <xdr:nvGraphicFramePr>
        <xdr:cNvPr id="6" name="Chart 5">
          <a:extLst>
            <a:ext uri="{FF2B5EF4-FFF2-40B4-BE49-F238E27FC236}">
              <a16:creationId xmlns:a16="http://schemas.microsoft.com/office/drawing/2014/main" id="{39B1EB8A-B5DB-42F9-A3E3-899963EE9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44</xdr:row>
      <xdr:rowOff>133350</xdr:rowOff>
    </xdr:from>
    <xdr:to>
      <xdr:col>9</xdr:col>
      <xdr:colOff>494241</xdr:colOff>
      <xdr:row>59</xdr:row>
      <xdr:rowOff>19050</xdr:rowOff>
    </xdr:to>
    <xdr:graphicFrame macro="">
      <xdr:nvGraphicFramePr>
        <xdr:cNvPr id="21" name="Chart 6">
          <a:extLst>
            <a:ext uri="{FF2B5EF4-FFF2-40B4-BE49-F238E27FC236}">
              <a16:creationId xmlns:a16="http://schemas.microsoft.com/office/drawing/2014/main" id="{84D97501-0E1D-47F2-B5A7-A06EB27E7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180975</xdr:colOff>
      <xdr:row>60</xdr:row>
      <xdr:rowOff>76200</xdr:rowOff>
    </xdr:from>
    <xdr:to>
      <xdr:col>7</xdr:col>
      <xdr:colOff>485775</xdr:colOff>
      <xdr:row>74</xdr:row>
      <xdr:rowOff>152400</xdr:rowOff>
    </xdr:to>
    <xdr:graphicFrame macro="">
      <xdr:nvGraphicFramePr>
        <xdr:cNvPr id="22" name="Chart 7">
          <a:extLst>
            <a:ext uri="{FF2B5EF4-FFF2-40B4-BE49-F238E27FC236}">
              <a16:creationId xmlns:a16="http://schemas.microsoft.com/office/drawing/2014/main" id="{1E20CCD6-FB6D-490D-8826-FDF9A7818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238124</xdr:colOff>
      <xdr:row>76</xdr:row>
      <xdr:rowOff>28574</xdr:rowOff>
    </xdr:from>
    <xdr:to>
      <xdr:col>8</xdr:col>
      <xdr:colOff>342899</xdr:colOff>
      <xdr:row>93</xdr:row>
      <xdr:rowOff>190499</xdr:rowOff>
    </xdr:to>
    <xdr:graphicFrame macro="">
      <xdr:nvGraphicFramePr>
        <xdr:cNvPr id="9" name="Chart 8">
          <a:extLst>
            <a:ext uri="{FF2B5EF4-FFF2-40B4-BE49-F238E27FC236}">
              <a16:creationId xmlns:a16="http://schemas.microsoft.com/office/drawing/2014/main" id="{FEB320E7-74BA-4751-9EAD-8D4D142F9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295274</xdr:colOff>
      <xdr:row>76</xdr:row>
      <xdr:rowOff>28574</xdr:rowOff>
    </xdr:from>
    <xdr:to>
      <xdr:col>17</xdr:col>
      <xdr:colOff>457199</xdr:colOff>
      <xdr:row>93</xdr:row>
      <xdr:rowOff>133349</xdr:rowOff>
    </xdr:to>
    <xdr:graphicFrame macro="">
      <xdr:nvGraphicFramePr>
        <xdr:cNvPr id="10" name="Chart 9">
          <a:extLst>
            <a:ext uri="{FF2B5EF4-FFF2-40B4-BE49-F238E27FC236}">
              <a16:creationId xmlns:a16="http://schemas.microsoft.com/office/drawing/2014/main" id="{5EB17630-AA73-4A63-9178-0C35CA986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180974</xdr:colOff>
      <xdr:row>76</xdr:row>
      <xdr:rowOff>19050</xdr:rowOff>
    </xdr:from>
    <xdr:to>
      <xdr:col>26</xdr:col>
      <xdr:colOff>476249</xdr:colOff>
      <xdr:row>93</xdr:row>
      <xdr:rowOff>57150</xdr:rowOff>
    </xdr:to>
    <xdr:graphicFrame macro="">
      <xdr:nvGraphicFramePr>
        <xdr:cNvPr id="11" name="Chart 10">
          <a:extLst>
            <a:ext uri="{FF2B5EF4-FFF2-40B4-BE49-F238E27FC236}">
              <a16:creationId xmlns:a16="http://schemas.microsoft.com/office/drawing/2014/main" id="{4EB9C2B5-F55B-40C1-99C1-A022436F83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228600</xdr:colOff>
      <xdr:row>96</xdr:row>
      <xdr:rowOff>9525</xdr:rowOff>
    </xdr:from>
    <xdr:to>
      <xdr:col>7</xdr:col>
      <xdr:colOff>533400</xdr:colOff>
      <xdr:row>110</xdr:row>
      <xdr:rowOff>85725</xdr:rowOff>
    </xdr:to>
    <xdr:graphicFrame macro="">
      <xdr:nvGraphicFramePr>
        <xdr:cNvPr id="19" name="Chart 11">
          <a:extLst>
            <a:ext uri="{FF2B5EF4-FFF2-40B4-BE49-F238E27FC236}">
              <a16:creationId xmlns:a16="http://schemas.microsoft.com/office/drawing/2014/main" id="{65EB90AD-A16D-4F21-815D-20259F58D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200025</xdr:colOff>
      <xdr:row>111</xdr:row>
      <xdr:rowOff>171449</xdr:rowOff>
    </xdr:from>
    <xdr:to>
      <xdr:col>8</xdr:col>
      <xdr:colOff>123825</xdr:colOff>
      <xdr:row>127</xdr:row>
      <xdr:rowOff>142874</xdr:rowOff>
    </xdr:to>
    <xdr:graphicFrame macro="">
      <xdr:nvGraphicFramePr>
        <xdr:cNvPr id="20" name="Chart 12">
          <a:extLst>
            <a:ext uri="{FF2B5EF4-FFF2-40B4-BE49-F238E27FC236}">
              <a16:creationId xmlns:a16="http://schemas.microsoft.com/office/drawing/2014/main" id="{C473C890-F82C-4F3B-BA5D-FBDF369F7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0</xdr:colOff>
      <xdr:row>112</xdr:row>
      <xdr:rowOff>0</xdr:rowOff>
    </xdr:from>
    <xdr:to>
      <xdr:col>21</xdr:col>
      <xdr:colOff>457200</xdr:colOff>
      <xdr:row>127</xdr:row>
      <xdr:rowOff>95250</xdr:rowOff>
    </xdr:to>
    <xdr:graphicFrame macro="">
      <xdr:nvGraphicFramePr>
        <xdr:cNvPr id="23" name="Chart 13">
          <a:extLst>
            <a:ext uri="{FF2B5EF4-FFF2-40B4-BE49-F238E27FC236}">
              <a16:creationId xmlns:a16="http://schemas.microsoft.com/office/drawing/2014/main" id="{7A84E804-BAEA-450A-A099-35646CFC10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200025</xdr:colOff>
      <xdr:row>129</xdr:row>
      <xdr:rowOff>19050</xdr:rowOff>
    </xdr:from>
    <xdr:to>
      <xdr:col>7</xdr:col>
      <xdr:colOff>504825</xdr:colOff>
      <xdr:row>143</xdr:row>
      <xdr:rowOff>95250</xdr:rowOff>
    </xdr:to>
    <xdr:graphicFrame macro="">
      <xdr:nvGraphicFramePr>
        <xdr:cNvPr id="15" name="Chart 14">
          <a:extLst>
            <a:ext uri="{FF2B5EF4-FFF2-40B4-BE49-F238E27FC236}">
              <a16:creationId xmlns:a16="http://schemas.microsoft.com/office/drawing/2014/main" id="{007B3F28-4772-4103-8606-067EA7283C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200025</xdr:colOff>
      <xdr:row>145</xdr:row>
      <xdr:rowOff>9525</xdr:rowOff>
    </xdr:from>
    <xdr:to>
      <xdr:col>7</xdr:col>
      <xdr:colOff>504825</xdr:colOff>
      <xdr:row>159</xdr:row>
      <xdr:rowOff>85725</xdr:rowOff>
    </xdr:to>
    <xdr:graphicFrame macro="">
      <xdr:nvGraphicFramePr>
        <xdr:cNvPr id="24" name="Chart 15">
          <a:extLst>
            <a:ext uri="{FF2B5EF4-FFF2-40B4-BE49-F238E27FC236}">
              <a16:creationId xmlns:a16="http://schemas.microsoft.com/office/drawing/2014/main" id="{FF00048D-B25C-4238-8330-6B99ED3A49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142875</xdr:colOff>
      <xdr:row>145</xdr:row>
      <xdr:rowOff>19050</xdr:rowOff>
    </xdr:from>
    <xdr:to>
      <xdr:col>15</xdr:col>
      <xdr:colOff>447675</xdr:colOff>
      <xdr:row>159</xdr:row>
      <xdr:rowOff>95250</xdr:rowOff>
    </xdr:to>
    <xdr:graphicFrame macro="">
      <xdr:nvGraphicFramePr>
        <xdr:cNvPr id="25" name="Chart 16">
          <a:extLst>
            <a:ext uri="{FF2B5EF4-FFF2-40B4-BE49-F238E27FC236}">
              <a16:creationId xmlns:a16="http://schemas.microsoft.com/office/drawing/2014/main" id="{FFA2B2A1-4B9E-4270-88CF-EE2E044675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219075</xdr:colOff>
      <xdr:row>145</xdr:row>
      <xdr:rowOff>0</xdr:rowOff>
    </xdr:from>
    <xdr:to>
      <xdr:col>23</xdr:col>
      <xdr:colOff>523875</xdr:colOff>
      <xdr:row>159</xdr:row>
      <xdr:rowOff>76200</xdr:rowOff>
    </xdr:to>
    <xdr:graphicFrame macro="">
      <xdr:nvGraphicFramePr>
        <xdr:cNvPr id="26" name="Chart 17">
          <a:extLst>
            <a:ext uri="{FF2B5EF4-FFF2-40B4-BE49-F238E27FC236}">
              <a16:creationId xmlns:a16="http://schemas.microsoft.com/office/drawing/2014/main" id="{29411CB1-C147-49BA-A3ED-B13C9E0438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200025</xdr:colOff>
      <xdr:row>7</xdr:row>
      <xdr:rowOff>171450</xdr:rowOff>
    </xdr:from>
    <xdr:to>
      <xdr:col>7</xdr:col>
      <xdr:colOff>504825</xdr:colOff>
      <xdr:row>22</xdr:row>
      <xdr:rowOff>57150</xdr:rowOff>
    </xdr:to>
    <xdr:graphicFrame macro="">
      <xdr:nvGraphicFramePr>
        <xdr:cNvPr id="2" name="Chart 1">
          <a:extLst>
            <a:ext uri="{FF2B5EF4-FFF2-40B4-BE49-F238E27FC236}">
              <a16:creationId xmlns:a16="http://schemas.microsoft.com/office/drawing/2014/main" id="{506A72B7-E91C-481F-B14D-AFE00A366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228600</xdr:colOff>
      <xdr:row>7</xdr:row>
      <xdr:rowOff>161925</xdr:rowOff>
    </xdr:from>
    <xdr:to>
      <xdr:col>15</xdr:col>
      <xdr:colOff>533400</xdr:colOff>
      <xdr:row>22</xdr:row>
      <xdr:rowOff>47625</xdr:rowOff>
    </xdr:to>
    <xdr:graphicFrame macro="">
      <xdr:nvGraphicFramePr>
        <xdr:cNvPr id="3" name="Chart 2">
          <a:extLst>
            <a:ext uri="{FF2B5EF4-FFF2-40B4-BE49-F238E27FC236}">
              <a16:creationId xmlns:a16="http://schemas.microsoft.com/office/drawing/2014/main" id="{73CD600E-D7E6-4445-BF90-2FDBD749F5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285750</xdr:colOff>
      <xdr:row>4</xdr:row>
      <xdr:rowOff>74295</xdr:rowOff>
    </xdr:from>
    <xdr:to>
      <xdr:col>41</xdr:col>
      <xdr:colOff>38100</xdr:colOff>
      <xdr:row>23</xdr:row>
      <xdr:rowOff>152400</xdr:rowOff>
    </xdr:to>
    <xdr:graphicFrame macro="">
      <xdr:nvGraphicFramePr>
        <xdr:cNvPr id="4" name="Chart 3">
          <a:extLst>
            <a:ext uri="{FF2B5EF4-FFF2-40B4-BE49-F238E27FC236}">
              <a16:creationId xmlns:a16="http://schemas.microsoft.com/office/drawing/2014/main" id="{CD9E5F7E-F189-4E98-AFC7-BAD8DC9E9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30</xdr:row>
      <xdr:rowOff>180975</xdr:rowOff>
    </xdr:from>
    <xdr:to>
      <xdr:col>7</xdr:col>
      <xdr:colOff>457200</xdr:colOff>
      <xdr:row>45</xdr:row>
      <xdr:rowOff>66675</xdr:rowOff>
    </xdr:to>
    <xdr:graphicFrame macro="">
      <xdr:nvGraphicFramePr>
        <xdr:cNvPr id="5" name="Chart 4">
          <a:extLst>
            <a:ext uri="{FF2B5EF4-FFF2-40B4-BE49-F238E27FC236}">
              <a16:creationId xmlns:a16="http://schemas.microsoft.com/office/drawing/2014/main" id="{82D2618C-7432-47F4-B443-90FA7B538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352425</xdr:colOff>
      <xdr:row>30</xdr:row>
      <xdr:rowOff>161925</xdr:rowOff>
    </xdr:from>
    <xdr:to>
      <xdr:col>16</xdr:col>
      <xdr:colOff>47625</xdr:colOff>
      <xdr:row>45</xdr:row>
      <xdr:rowOff>47625</xdr:rowOff>
    </xdr:to>
    <xdr:graphicFrame macro="">
      <xdr:nvGraphicFramePr>
        <xdr:cNvPr id="6" name="Chart 5">
          <a:extLst>
            <a:ext uri="{FF2B5EF4-FFF2-40B4-BE49-F238E27FC236}">
              <a16:creationId xmlns:a16="http://schemas.microsoft.com/office/drawing/2014/main" id="{2262242D-53E2-45FD-9DB2-B5F7222CC0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266700</xdr:colOff>
      <xdr:row>24</xdr:row>
      <xdr:rowOff>66675</xdr:rowOff>
    </xdr:from>
    <xdr:to>
      <xdr:col>41</xdr:col>
      <xdr:colOff>0</xdr:colOff>
      <xdr:row>45</xdr:row>
      <xdr:rowOff>66675</xdr:rowOff>
    </xdr:to>
    <xdr:graphicFrame macro="">
      <xdr:nvGraphicFramePr>
        <xdr:cNvPr id="7" name="Chart 6">
          <a:extLst>
            <a:ext uri="{FF2B5EF4-FFF2-40B4-BE49-F238E27FC236}">
              <a16:creationId xmlns:a16="http://schemas.microsoft.com/office/drawing/2014/main" id="{7639E184-E68C-4684-8508-D33E61C996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238125</xdr:colOff>
      <xdr:row>48</xdr:row>
      <xdr:rowOff>38100</xdr:rowOff>
    </xdr:from>
    <xdr:to>
      <xdr:col>7</xdr:col>
      <xdr:colOff>542925</xdr:colOff>
      <xdr:row>62</xdr:row>
      <xdr:rowOff>114300</xdr:rowOff>
    </xdr:to>
    <xdr:graphicFrame macro="">
      <xdr:nvGraphicFramePr>
        <xdr:cNvPr id="8" name="Chart 7">
          <a:extLst>
            <a:ext uri="{FF2B5EF4-FFF2-40B4-BE49-F238E27FC236}">
              <a16:creationId xmlns:a16="http://schemas.microsoft.com/office/drawing/2014/main" id="{A8653698-40F1-4285-9DE9-F370EEE567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48</xdr:row>
      <xdr:rowOff>0</xdr:rowOff>
    </xdr:from>
    <xdr:to>
      <xdr:col>16</xdr:col>
      <xdr:colOff>304800</xdr:colOff>
      <xdr:row>62</xdr:row>
      <xdr:rowOff>76200</xdr:rowOff>
    </xdr:to>
    <xdr:graphicFrame macro="">
      <xdr:nvGraphicFramePr>
        <xdr:cNvPr id="9" name="Chart 8">
          <a:extLst>
            <a:ext uri="{FF2B5EF4-FFF2-40B4-BE49-F238E27FC236}">
              <a16:creationId xmlns:a16="http://schemas.microsoft.com/office/drawing/2014/main" id="{324ECAD7-0A56-47B1-BF63-21633C6289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57150</xdr:colOff>
      <xdr:row>47</xdr:row>
      <xdr:rowOff>180975</xdr:rowOff>
    </xdr:from>
    <xdr:to>
      <xdr:col>24</xdr:col>
      <xdr:colOff>361950</xdr:colOff>
      <xdr:row>62</xdr:row>
      <xdr:rowOff>66675</xdr:rowOff>
    </xdr:to>
    <xdr:graphicFrame macro="">
      <xdr:nvGraphicFramePr>
        <xdr:cNvPr id="10" name="Chart 9">
          <a:extLst>
            <a:ext uri="{FF2B5EF4-FFF2-40B4-BE49-F238E27FC236}">
              <a16:creationId xmlns:a16="http://schemas.microsoft.com/office/drawing/2014/main" id="{DC099D5A-4F7F-4239-85E0-33692F4178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25</xdr:col>
      <xdr:colOff>38099</xdr:colOff>
      <xdr:row>47</xdr:row>
      <xdr:rowOff>161925</xdr:rowOff>
    </xdr:from>
    <xdr:to>
      <xdr:col>34</xdr:col>
      <xdr:colOff>257174</xdr:colOff>
      <xdr:row>62</xdr:row>
      <xdr:rowOff>47625</xdr:rowOff>
    </xdr:to>
    <xdr:graphicFrame macro="">
      <xdr:nvGraphicFramePr>
        <xdr:cNvPr id="11" name="Chart 10">
          <a:extLst>
            <a:ext uri="{FF2B5EF4-FFF2-40B4-BE49-F238E27FC236}">
              <a16:creationId xmlns:a16="http://schemas.microsoft.com/office/drawing/2014/main" id="{AEA27591-16C3-489A-B70D-71A90EA26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266700</xdr:colOff>
      <xdr:row>65</xdr:row>
      <xdr:rowOff>0</xdr:rowOff>
    </xdr:from>
    <xdr:to>
      <xdr:col>7</xdr:col>
      <xdr:colOff>571500</xdr:colOff>
      <xdr:row>79</xdr:row>
      <xdr:rowOff>76200</xdr:rowOff>
    </xdr:to>
    <xdr:graphicFrame macro="">
      <xdr:nvGraphicFramePr>
        <xdr:cNvPr id="17" name="Chart 11">
          <a:extLst>
            <a:ext uri="{FF2B5EF4-FFF2-40B4-BE49-F238E27FC236}">
              <a16:creationId xmlns:a16="http://schemas.microsoft.com/office/drawing/2014/main" id="{C4026C86-CF85-41B3-9602-01D36F065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276225</xdr:colOff>
      <xdr:row>81</xdr:row>
      <xdr:rowOff>19050</xdr:rowOff>
    </xdr:from>
    <xdr:to>
      <xdr:col>7</xdr:col>
      <xdr:colOff>581025</xdr:colOff>
      <xdr:row>95</xdr:row>
      <xdr:rowOff>95250</xdr:rowOff>
    </xdr:to>
    <xdr:graphicFrame macro="">
      <xdr:nvGraphicFramePr>
        <xdr:cNvPr id="13" name="Chart 12">
          <a:extLst>
            <a:ext uri="{FF2B5EF4-FFF2-40B4-BE49-F238E27FC236}">
              <a16:creationId xmlns:a16="http://schemas.microsoft.com/office/drawing/2014/main" id="{913F7D74-31CC-4F84-8031-EE6E261AF5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228600</xdr:colOff>
      <xdr:row>81</xdr:row>
      <xdr:rowOff>9525</xdr:rowOff>
    </xdr:from>
    <xdr:to>
      <xdr:col>15</xdr:col>
      <xdr:colOff>533400</xdr:colOff>
      <xdr:row>95</xdr:row>
      <xdr:rowOff>85725</xdr:rowOff>
    </xdr:to>
    <xdr:graphicFrame macro="">
      <xdr:nvGraphicFramePr>
        <xdr:cNvPr id="14" name="Chart 13">
          <a:extLst>
            <a:ext uri="{FF2B5EF4-FFF2-40B4-BE49-F238E27FC236}">
              <a16:creationId xmlns:a16="http://schemas.microsoft.com/office/drawing/2014/main" id="{AF22FED3-935C-442E-B168-998581B431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247650</xdr:colOff>
      <xdr:row>97</xdr:row>
      <xdr:rowOff>47625</xdr:rowOff>
    </xdr:from>
    <xdr:to>
      <xdr:col>7</xdr:col>
      <xdr:colOff>552450</xdr:colOff>
      <xdr:row>111</xdr:row>
      <xdr:rowOff>123825</xdr:rowOff>
    </xdr:to>
    <xdr:graphicFrame macro="">
      <xdr:nvGraphicFramePr>
        <xdr:cNvPr id="15" name="Chart 14">
          <a:extLst>
            <a:ext uri="{FF2B5EF4-FFF2-40B4-BE49-F238E27FC236}">
              <a16:creationId xmlns:a16="http://schemas.microsoft.com/office/drawing/2014/main" id="{A0910810-D55E-4B21-8744-084ABECE3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168089</xdr:colOff>
      <xdr:row>97</xdr:row>
      <xdr:rowOff>22412</xdr:rowOff>
    </xdr:from>
    <xdr:to>
      <xdr:col>15</xdr:col>
      <xdr:colOff>472888</xdr:colOff>
      <xdr:row>111</xdr:row>
      <xdr:rowOff>98612</xdr:rowOff>
    </xdr:to>
    <xdr:graphicFrame macro="">
      <xdr:nvGraphicFramePr>
        <xdr:cNvPr id="16" name="Chart 15">
          <a:extLst>
            <a:ext uri="{FF2B5EF4-FFF2-40B4-BE49-F238E27FC236}">
              <a16:creationId xmlns:a16="http://schemas.microsoft.com/office/drawing/2014/main" id="{DE77402D-A152-4775-A1B8-9E9955DD8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152400</xdr:colOff>
      <xdr:row>119</xdr:row>
      <xdr:rowOff>133350</xdr:rowOff>
    </xdr:from>
    <xdr:to>
      <xdr:col>7</xdr:col>
      <xdr:colOff>457200</xdr:colOff>
      <xdr:row>134</xdr:row>
      <xdr:rowOff>19050</xdr:rowOff>
    </xdr:to>
    <xdr:graphicFrame macro="">
      <xdr:nvGraphicFramePr>
        <xdr:cNvPr id="19" name="Chart 16">
          <a:extLst>
            <a:ext uri="{FF2B5EF4-FFF2-40B4-BE49-F238E27FC236}">
              <a16:creationId xmlns:a16="http://schemas.microsoft.com/office/drawing/2014/main" id="{E86737AB-598F-447B-8348-815A679D5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9</xdr:col>
      <xdr:colOff>57150</xdr:colOff>
      <xdr:row>113</xdr:row>
      <xdr:rowOff>76200</xdr:rowOff>
    </xdr:from>
    <xdr:to>
      <xdr:col>31</xdr:col>
      <xdr:colOff>466725</xdr:colOff>
      <xdr:row>134</xdr:row>
      <xdr:rowOff>23814</xdr:rowOff>
    </xdr:to>
    <xdr:graphicFrame macro="">
      <xdr:nvGraphicFramePr>
        <xdr:cNvPr id="20" name="Chart 17">
          <a:extLst>
            <a:ext uri="{FF2B5EF4-FFF2-40B4-BE49-F238E27FC236}">
              <a16:creationId xmlns:a16="http://schemas.microsoft.com/office/drawing/2014/main" id="{6923835E-31A5-4ACC-96FD-2B2B220845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161925</xdr:colOff>
      <xdr:row>136</xdr:row>
      <xdr:rowOff>19050</xdr:rowOff>
    </xdr:from>
    <xdr:to>
      <xdr:col>7</xdr:col>
      <xdr:colOff>466725</xdr:colOff>
      <xdr:row>150</xdr:row>
      <xdr:rowOff>95250</xdr:rowOff>
    </xdr:to>
    <xdr:graphicFrame macro="">
      <xdr:nvGraphicFramePr>
        <xdr:cNvPr id="21" name="Chart 18">
          <a:extLst>
            <a:ext uri="{FF2B5EF4-FFF2-40B4-BE49-F238E27FC236}">
              <a16:creationId xmlns:a16="http://schemas.microsoft.com/office/drawing/2014/main" id="{37642379-340A-40AF-95EA-0F122F8D0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466725</xdr:colOff>
      <xdr:row>136</xdr:row>
      <xdr:rowOff>19050</xdr:rowOff>
    </xdr:from>
    <xdr:to>
      <xdr:col>16</xdr:col>
      <xdr:colOff>161925</xdr:colOff>
      <xdr:row>150</xdr:row>
      <xdr:rowOff>95250</xdr:rowOff>
    </xdr:to>
    <xdr:graphicFrame macro="">
      <xdr:nvGraphicFramePr>
        <xdr:cNvPr id="23" name="Chart 19">
          <a:extLst>
            <a:ext uri="{FF2B5EF4-FFF2-40B4-BE49-F238E27FC236}">
              <a16:creationId xmlns:a16="http://schemas.microsoft.com/office/drawing/2014/main" id="{CBD9D863-B4E8-4D9E-B053-BA7A50A61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17</xdr:col>
      <xdr:colOff>0</xdr:colOff>
      <xdr:row>136</xdr:row>
      <xdr:rowOff>0</xdr:rowOff>
    </xdr:from>
    <xdr:to>
      <xdr:col>24</xdr:col>
      <xdr:colOff>304800</xdr:colOff>
      <xdr:row>150</xdr:row>
      <xdr:rowOff>76200</xdr:rowOff>
    </xdr:to>
    <xdr:graphicFrame macro="">
      <xdr:nvGraphicFramePr>
        <xdr:cNvPr id="25" name="Chart 20">
          <a:extLst>
            <a:ext uri="{FF2B5EF4-FFF2-40B4-BE49-F238E27FC236}">
              <a16:creationId xmlns:a16="http://schemas.microsoft.com/office/drawing/2014/main" id="{10023F98-C112-49ED-B0C2-CA380DE03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25</xdr:col>
      <xdr:colOff>19050</xdr:colOff>
      <xdr:row>136</xdr:row>
      <xdr:rowOff>19050</xdr:rowOff>
    </xdr:from>
    <xdr:to>
      <xdr:col>32</xdr:col>
      <xdr:colOff>323850</xdr:colOff>
      <xdr:row>150</xdr:row>
      <xdr:rowOff>95250</xdr:rowOff>
    </xdr:to>
    <xdr:graphicFrame macro="">
      <xdr:nvGraphicFramePr>
        <xdr:cNvPr id="27" name="Chart 21">
          <a:extLst>
            <a:ext uri="{FF2B5EF4-FFF2-40B4-BE49-F238E27FC236}">
              <a16:creationId xmlns:a16="http://schemas.microsoft.com/office/drawing/2014/main" id="{1F726622-5271-4185-B65E-A7EC5F24F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161925</xdr:colOff>
      <xdr:row>152</xdr:row>
      <xdr:rowOff>104775</xdr:rowOff>
    </xdr:from>
    <xdr:to>
      <xdr:col>7</xdr:col>
      <xdr:colOff>466725</xdr:colOff>
      <xdr:row>166</xdr:row>
      <xdr:rowOff>180975</xdr:rowOff>
    </xdr:to>
    <xdr:graphicFrame macro="">
      <xdr:nvGraphicFramePr>
        <xdr:cNvPr id="28" name="Chart 22">
          <a:extLst>
            <a:ext uri="{FF2B5EF4-FFF2-40B4-BE49-F238E27FC236}">
              <a16:creationId xmlns:a16="http://schemas.microsoft.com/office/drawing/2014/main" id="{5D022F8C-3F2F-4D36-9939-DBA2A6167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104775</xdr:colOff>
      <xdr:row>168</xdr:row>
      <xdr:rowOff>161925</xdr:rowOff>
    </xdr:from>
    <xdr:to>
      <xdr:col>7</xdr:col>
      <xdr:colOff>409575</xdr:colOff>
      <xdr:row>183</xdr:row>
      <xdr:rowOff>47625</xdr:rowOff>
    </xdr:to>
    <xdr:graphicFrame macro="">
      <xdr:nvGraphicFramePr>
        <xdr:cNvPr id="29" name="Chart 23">
          <a:extLst>
            <a:ext uri="{FF2B5EF4-FFF2-40B4-BE49-F238E27FC236}">
              <a16:creationId xmlns:a16="http://schemas.microsoft.com/office/drawing/2014/main" id="{51792F68-FB2E-4F6C-90BB-0B59A539BF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0</xdr:colOff>
      <xdr:row>169</xdr:row>
      <xdr:rowOff>0</xdr:rowOff>
    </xdr:from>
    <xdr:to>
      <xdr:col>15</xdr:col>
      <xdr:colOff>304800</xdr:colOff>
      <xdr:row>183</xdr:row>
      <xdr:rowOff>76200</xdr:rowOff>
    </xdr:to>
    <xdr:graphicFrame macro="">
      <xdr:nvGraphicFramePr>
        <xdr:cNvPr id="31" name="Chart 24">
          <a:extLst>
            <a:ext uri="{FF2B5EF4-FFF2-40B4-BE49-F238E27FC236}">
              <a16:creationId xmlns:a16="http://schemas.microsoft.com/office/drawing/2014/main" id="{DD67DFFA-F2C1-4532-8249-E93B5635E2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16</xdr:col>
      <xdr:colOff>0</xdr:colOff>
      <xdr:row>81</xdr:row>
      <xdr:rowOff>0</xdr:rowOff>
    </xdr:from>
    <xdr:to>
      <xdr:col>23</xdr:col>
      <xdr:colOff>304800</xdr:colOff>
      <xdr:row>95</xdr:row>
      <xdr:rowOff>76200</xdr:rowOff>
    </xdr:to>
    <xdr:graphicFrame macro="">
      <xdr:nvGraphicFramePr>
        <xdr:cNvPr id="22" name="Chart 21">
          <a:extLst>
            <a:ext uri="{FF2B5EF4-FFF2-40B4-BE49-F238E27FC236}">
              <a16:creationId xmlns:a16="http://schemas.microsoft.com/office/drawing/2014/main" id="{0DD446CA-4898-4668-8FB1-55440D855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16</xdr:col>
      <xdr:colOff>123265</xdr:colOff>
      <xdr:row>97</xdr:row>
      <xdr:rowOff>14008</xdr:rowOff>
    </xdr:from>
    <xdr:to>
      <xdr:col>23</xdr:col>
      <xdr:colOff>428065</xdr:colOff>
      <xdr:row>111</xdr:row>
      <xdr:rowOff>90208</xdr:rowOff>
    </xdr:to>
    <xdr:graphicFrame macro="">
      <xdr:nvGraphicFramePr>
        <xdr:cNvPr id="24" name="Chart 23">
          <a:extLst>
            <a:ext uri="{FF2B5EF4-FFF2-40B4-BE49-F238E27FC236}">
              <a16:creationId xmlns:a16="http://schemas.microsoft.com/office/drawing/2014/main" id="{D7A2BD6F-846D-44C1-95F1-1981F926B3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24</xdr:col>
      <xdr:colOff>21291</xdr:colOff>
      <xdr:row>96</xdr:row>
      <xdr:rowOff>179294</xdr:rowOff>
    </xdr:from>
    <xdr:to>
      <xdr:col>31</xdr:col>
      <xdr:colOff>326091</xdr:colOff>
      <xdr:row>111</xdr:row>
      <xdr:rowOff>64994</xdr:rowOff>
    </xdr:to>
    <xdr:graphicFrame macro="">
      <xdr:nvGraphicFramePr>
        <xdr:cNvPr id="26" name="Chart 25">
          <a:extLst>
            <a:ext uri="{FF2B5EF4-FFF2-40B4-BE49-F238E27FC236}">
              <a16:creationId xmlns:a16="http://schemas.microsoft.com/office/drawing/2014/main" id="{F7625D5C-65E7-4FDB-99F5-3D30DE1F8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BEC706-A9C0-4528-81EA-73368614476C}" name="tbl_Staff_Info" displayName="tbl_Staff_Info" ref="A5:I25" totalsRowShown="0" headerRowDxfId="106" dataDxfId="105" headerRowBorderDxfId="103" tableBorderDxfId="104" totalsRowBorderDxfId="102">
  <autoFilter ref="A5:I25" xr:uid="{2CBEC706-A9C0-4528-81EA-73368614476C}"/>
  <tableColumns count="9">
    <tableColumn id="1" xr3:uid="{61942F02-C6C4-4736-BC4D-AE419C725CD3}" name="First name" dataDxfId="101"/>
    <tableColumn id="2" xr3:uid="{E87E89F2-DA2D-4EFB-94C2-AE01ED72D074}" name="Last name" dataDxfId="100"/>
    <tableColumn id="3" xr3:uid="{055948E0-2AB3-4F0A-A20D-A659AFC17686}" name="Role" dataDxfId="99"/>
    <tableColumn id="4" xr3:uid="{DA226DB9-042A-4805-A5CE-FFDA289BFB2F}" name="Gender" dataDxfId="98"/>
    <tableColumn id="5" xr3:uid="{608FF787-E37A-452B-AB09-113874D3EC09}" name="Position" dataDxfId="97"/>
    <tableColumn id="6" xr3:uid="{91AAFA65-8FAE-4E0E-89AF-27D55917D03D}" name="Organization" dataDxfId="96"/>
    <tableColumn id="7" xr3:uid="{3B0C23A6-023E-49C9-A7CC-9DEBB69301A8}" name="Country" dataDxfId="95"/>
    <tableColumn id="8" xr3:uid="{1A70AB9D-E22A-48C7-A1D8-E24175D70CB1}" name="Email" dataDxfId="94"/>
    <tableColumn id="9" xr3:uid="{6EAD231B-0370-436B-8B59-6FE6DABE9F26}" name="Phone number" dataDxfId="9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B9E241D-FC2D-4327-B3A9-F37EAD8A6937}" name="tbl_Instructors" displayName="tbl_Instructors" ref="A5:N25" totalsRowShown="0" headerRowDxfId="92" dataDxfId="91" headerRowBorderDxfId="89" tableBorderDxfId="90" totalsRowBorderDxfId="88">
  <autoFilter ref="A5:N25" xr:uid="{3B9E241D-FC2D-4327-B3A9-F37EAD8A6937}"/>
  <tableColumns count="14">
    <tableColumn id="1" xr3:uid="{951225BF-0B29-456A-B794-06B1098914C1}" name="First name" dataDxfId="87"/>
    <tableColumn id="2" xr3:uid="{D37226FE-042E-4855-8C73-E84EB09B19E6}" name="Last name" dataDxfId="86"/>
    <tableColumn id="3" xr3:uid="{3E202351-C8F9-4D47-A30F-17E585088B58}" name="Gender" dataDxfId="85"/>
    <tableColumn id="4" xr3:uid="{6103AC43-ECA8-4479-BEC2-E98F1AEA449A}" name="Year of birth" dataDxfId="84"/>
    <tableColumn id="5" xr3:uid="{3A1AD3A5-0535-4BDD-8537-C9AD93B6ACC7}" name="Position" dataDxfId="83"/>
    <tableColumn id="6" xr3:uid="{AB6A8478-E5A9-4BED-8235-FA7BD29A302C}" name="Organization" dataDxfId="82"/>
    <tableColumn id="7" xr3:uid="{FC3BBEEF-7F69-40EB-B88A-8B95D1273671}" name="Country" dataDxfId="81"/>
    <tableColumn id="8" xr3:uid="{E93E5667-AD8B-4B87-AD5E-3C0D263EAE47}" name="Type of expert (national/local, international/external)" dataDxfId="80"/>
    <tableColumn id="9" xr3:uid="{6DA8850E-C7CE-4A7E-840D-6C5B06EA311F}" name="One Health Sector" dataDxfId="79"/>
    <tableColumn id="10" xr3:uid="{91CB7CBE-627D-4457-B0BF-2789758CE02F}" name="Business Sector (public vs. private vs. PPP)" dataDxfId="78"/>
    <tableColumn id="11" xr3:uid="{833C92E3-B274-4BBB-8A4E-82C9518DB6CA}" name="Graduate of  a GLLP programme - Yes/No" dataDxfId="77"/>
    <tableColumn id="12" xr3:uid="{D5A181CC-6AEA-4D5D-8426-E0FF678C2787}" name="Email" dataDxfId="76"/>
    <tableColumn id="13" xr3:uid="{BFBDC403-8215-4CED-BE2C-97EB4571F840}" name="Phone number" dataDxfId="75"/>
    <tableColumn id="14" xr3:uid="{79E94663-806D-4D5E-9C31-871239FD0752}" name="Instructor trained to deliver the programme (specific ToT for the programme) (Y/N)" dataDxfId="74"/>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61D8AF8-C81B-4CB6-B59E-3B1E17CC3860}" name="tbl_Mentors" displayName="tbl_Mentors" ref="A5:O25" totalsRowShown="0" headerRowDxfId="73" dataDxfId="72" headerRowBorderDxfId="70" tableBorderDxfId="71" totalsRowBorderDxfId="69">
  <autoFilter ref="A5:O25" xr:uid="{261D8AF8-C81B-4CB6-B59E-3B1E17CC3860}"/>
  <tableColumns count="15">
    <tableColumn id="1" xr3:uid="{A1A326B3-E486-408A-B41E-6B62361A1392}" name="First name" dataDxfId="68"/>
    <tableColumn id="2" xr3:uid="{0A0BCFBD-EF57-4A0F-9374-0E4C30AB436B}" name="Last name" dataDxfId="67"/>
    <tableColumn id="3" xr3:uid="{01F4D831-446F-4F32-A9FD-04EC36456A0E}" name="Gender" dataDxfId="66"/>
    <tableColumn id="4" xr3:uid="{20649007-E015-460D-B18C-9B9613CAE65E}" name="Year of birth" dataDxfId="65"/>
    <tableColumn id="5" xr3:uid="{80C7D855-9B5A-48E5-B0DE-D10B161EF473}" name="Position" dataDxfId="64"/>
    <tableColumn id="6" xr3:uid="{872ED8B0-70F2-4583-A9CC-AC6439765C62}" name="Organization" dataDxfId="63"/>
    <tableColumn id="14" xr3:uid="{750ED66C-EFAD-421A-956B-6C0FAF00F126}" name="Type of expert (national/local, international/external)" dataDxfId="62"/>
    <tableColumn id="7" xr3:uid="{21561AE3-D85C-4B3C-995F-9B0B95A552C4}" name="Country" dataDxfId="61"/>
    <tableColumn id="8" xr3:uid="{17328836-3C67-4181-B831-4BC083D5D9E0}" name="One Health Sector" dataDxfId="60"/>
    <tableColumn id="9" xr3:uid="{B02571C7-6063-49D0-B415-DB235414838B}" name="Business Sector (public vs. private vs. PPP)" dataDxfId="59"/>
    <tableColumn id="10" xr3:uid="{A41CAF92-2D39-44C6-B5EB-91AAE19121C5}" name="Graduate of GLLP-based programme - Yes/No" dataDxfId="58"/>
    <tableColumn id="11" xr3:uid="{199A8A82-1204-4821-98F8-87253917E459}" name="Email" dataDxfId="57"/>
    <tableColumn id="12" xr3:uid="{20EC7D49-DB4E-42DB-AB0F-E38C720D6275}" name="Phone number" dataDxfId="56"/>
    <tableColumn id="13" xr3:uid="{DF4D78B9-0B23-4DBD-9E63-3EA8A83040CB}" name="Number of mentees per mentor" dataDxfId="55"/>
    <tableColumn id="15" xr3:uid="{04827A91-D4C5-4959-B57A-71F477A232CD}" name="Mentor trained to mentor in the programme - ToM (Y/N)" dataDxfId="5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84A701-B853-4DE5-879E-68D6030A915F}" name="tbl_Applicants" displayName="tbl_Applicants" ref="A5:K155" totalsRowShown="0" headerRowDxfId="53" dataDxfId="52" headerRowBorderDxfId="50" tableBorderDxfId="51" totalsRowBorderDxfId="49">
  <autoFilter ref="A5:K155" xr:uid="{7D84A701-B853-4DE5-879E-68D6030A915F}"/>
  <tableColumns count="11">
    <tableColumn id="1" xr3:uid="{B2D765B4-615D-4E0A-8B91-7CD7F645CA17}" name="First name" dataDxfId="48"/>
    <tableColumn id="2" xr3:uid="{7E9A53B5-F7BA-471B-8A0C-230B8B43ADD7}" name="Last name" dataDxfId="47"/>
    <tableColumn id="3" xr3:uid="{DE8ACB32-45CD-4945-ACD7-5DFF601EFA48}" name="Gender" dataDxfId="46"/>
    <tableColumn id="4" xr3:uid="{68B8632A-C002-404A-B4AC-697D4F1F81B5}" name="Year of birth" dataDxfId="45"/>
    <tableColumn id="5" xr3:uid="{4108C910-78B2-409B-A296-EA762A436B44}" name="Position" dataDxfId="44"/>
    <tableColumn id="6" xr3:uid="{4BB1E514-2EDB-4102-B3BB-7AEA2DC96011}" name="Organization" dataDxfId="43"/>
    <tableColumn id="7" xr3:uid="{CBE11EB3-B4BE-4EC7-80AA-19F1DDECC710}" name="Country" dataDxfId="42"/>
    <tableColumn id="8" xr3:uid="{924C1074-85A4-4B34-B3EB-8B898B8B1323}" name="One Health Sector" dataDxfId="41"/>
    <tableColumn id="9" xr3:uid="{7AF9C5C5-3C8E-4BC2-81AE-62098A355EBF}" name="Business Sector (public vs. private vs. PPP)" dataDxfId="40"/>
    <tableColumn id="10" xr3:uid="{DB8B5F53-3EA1-4B0F-AF41-A6B7ED9756AD}" name="Email" dataDxfId="39"/>
    <tableColumn id="11" xr3:uid="{A71DD236-6C44-4406-B5B8-13C1F142862C}" name="Phone number" dataDxfId="38"/>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3C6FAF-BCDA-43A3-B67E-86A098209D14}" name="Table3" displayName="Table3" ref="A7:P32" totalsRowShown="0" headerRowDxfId="36" dataDxfId="35" headerRowBorderDxfId="33" tableBorderDxfId="34" totalsRowBorderDxfId="32">
  <autoFilter ref="A7:P32" xr:uid="{643C6FAF-BCDA-43A3-B67E-86A098209D14}"/>
  <tableColumns count="16">
    <tableColumn id="1" xr3:uid="{18AF3C69-E885-49DF-AC1F-660604C25965}" name="First and last name" dataDxfId="31"/>
    <tableColumn id="3" xr3:uid="{EE1EBAF5-0557-4184-8601-F4AE8D102872}" name="Gender" dataDxfId="30">
      <calculatedColumnFormula array="1">_xlfn.XLOOKUP(Table3[[#This Row],[First and last name]],tbl_Applicants[First name]&amp;" "&amp;tbl_Applicants[Last name],tbl_Applicants[Gender],"?",0)</calculatedColumnFormula>
    </tableColumn>
    <tableColumn id="4" xr3:uid="{37CC5028-43A3-4C9B-9645-F9E863179B75}" name="Year of birth" dataDxfId="29">
      <calculatedColumnFormula array="1">_xlfn.XLOOKUP(Table3[[#This Row],[First and last name]],tbl_Applicants[First name]&amp;" "&amp;tbl_Applicants[Last name],tbl_Applicants[Year of birth],"?",0)</calculatedColumnFormula>
    </tableColumn>
    <tableColumn id="5" xr3:uid="{51B05D81-1F37-40CE-BF7D-8B8C74E2D194}" name="Position" dataDxfId="28">
      <calculatedColumnFormula array="1">_xlfn.XLOOKUP(Table3[[#This Row],[First and last name]],tbl_Applicants[First name]&amp;" "&amp;tbl_Applicants[Last name],tbl_Applicants[Position],"?",0)</calculatedColumnFormula>
    </tableColumn>
    <tableColumn id="6" xr3:uid="{C5D29DE5-B390-4B7D-9E31-D717DD42335A}" name="Organization" dataDxfId="27">
      <calculatedColumnFormula array="1">_xlfn.XLOOKUP(Table3[[#This Row],[First and last name]],tbl_Applicants[First name]&amp;" "&amp;tbl_Applicants[Last name],tbl_Applicants[Organization],"?",0)</calculatedColumnFormula>
    </tableColumn>
    <tableColumn id="7" xr3:uid="{95936B38-9A97-4268-B58A-5B0539A22BE4}" name="One Health Sector" dataDxfId="26">
      <calculatedColumnFormula array="1">_xlfn.XLOOKUP(Table3[[#This Row],[First and last name]],tbl_Applicants[First name]&amp;" "&amp;tbl_Applicants[Last name],tbl_Applicants[One Health Sector],"?",0)</calculatedColumnFormula>
    </tableColumn>
    <tableColumn id="8" xr3:uid="{021C708C-F88A-4842-8BD9-D5E0EAF32191}" name="Business Sector (public vs. private vs. PPP)" dataDxfId="25">
      <calculatedColumnFormula array="1">_xlfn.XLOOKUP(Table3[[#This Row],[First and last name]],tbl_Applicants[First name]&amp;" "&amp;tbl_Applicants[Last name],tbl_Applicants[Business Sector (public vs. private vs. PPP)],"?",0)</calculatedColumnFormula>
    </tableColumn>
    <tableColumn id="9" xr3:uid="{D6EFBE46-A4A0-4B01-9AE5-42A07DBED10D}" name="Email" dataDxfId="24">
      <calculatedColumnFormula array="1">_xlfn.XLOOKUP(Table3[[#This Row],[First and last name]],tbl_Applicants[First name]&amp;" "&amp;tbl_Applicants[Last name],tbl_Applicants[Email],"?",0)</calculatedColumnFormula>
    </tableColumn>
    <tableColumn id="10" xr3:uid="{00C53E54-36CD-4013-8A91-66E7053F5497}" name="Phone number" dataDxfId="23"/>
    <tableColumn id="11" xr3:uid="{FBD0115E-5F24-438E-8D5B-8E5204BD7255}" name="Mentor first name and last name" dataDxfId="22"/>
    <tableColumn id="2" xr3:uid="{58A56B6A-D0DD-47B5-BC80-9BA3424A4369}" name="Documented evidence of participants’ orientation on the programme and expectations (induction session)" dataDxfId="21"/>
    <tableColumn id="12" xr3:uid="{DF775F27-09CB-429E-8904-2CEAB4113E82}" name="A written organizational release is available for the participant" dataDxfId="20"/>
    <tableColumn id="13" xr3:uid="{9C7EF955-CA1C-411A-82CA-4E696A0775C0}" name="Completed all programme requirements for graduation (Y/N)" dataDxfId="19"/>
    <tableColumn id="14" xr3:uid="{2C17544F-86A6-4094-83B0-862FA8C4E30A}" name="Drop out (Y/N)" dataDxfId="18"/>
    <tableColumn id="15" xr3:uid="{6CE1FF88-720A-4DB8-9A51-9B7A4ABC5C76}" name="Drop out reason (if applicable)" dataDxfId="17"/>
    <tableColumn id="16" xr3:uid="{457578D4-8EF1-4D5D-9ADF-968FF11BBA03}" name="If other, specify drop-out reason (if applicable; if not, skip)" dataDxfId="16"/>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BE42D2-C608-4F34-8289-318E1F3C43AB}" name="tbl_Modules" displayName="tbl_Modules" ref="A6:L54" totalsRowShown="0" headerRowDxfId="15" dataDxfId="14" tableBorderDxfId="13">
  <autoFilter ref="A6:L54" xr:uid="{83BE42D2-C608-4F34-8289-318E1F3C43AB}"/>
  <tableColumns count="12">
    <tableColumn id="1" xr3:uid="{D2F0BEF6-3994-45D4-9191-035D6542ECF1}" name="Section" dataDxfId="12"/>
    <tableColumn id="2" xr3:uid="{CA7646BB-41B7-477F-A0C0-2498D600A9B8}" name="GLLP Module name (generic)" dataDxfId="11">
      <calculatedColumnFormula>Language!B751</calculatedColumnFormula>
    </tableColumn>
    <tableColumn id="3" xr3:uid="{28777DFE-914F-4A9E-ADAA-098D04F4F5CA}" name="Programme Module name (copy generic name if similar content is covered)" dataDxfId="10"/>
    <tableColumn id="4" xr3:uid="{E533DFB8-4B17-4194-B07A-58B3E0B1C3DA}" name="Covered or not (Y/N)" dataDxfId="9"/>
    <tableColumn id="5" xr3:uid="{D5674031-A2D7-432F-9133-BDEBEA300B83}" name="Mode of delivery" dataDxfId="8"/>
    <tableColumn id="6" xr3:uid="{BAF4DC01-DBF3-412A-85A5-4C5987507A5F}" name="Date started DD-MM-YYYY" dataDxfId="7"/>
    <tableColumn id="7" xr3:uid="{8F0F9B64-726B-4C28-9CCC-BA4365CF6909}" name="Date completed DD-MM-YYYY" dataDxfId="6"/>
    <tableColumn id="8" xr3:uid="{F25E4CC5-0083-4D6E-B690-0087796A8B65}" name="Instructor 1 that delivered the module" dataDxfId="5"/>
    <tableColumn id="9" xr3:uid="{71D973EC-3CDE-4F0A-9D77-51BB09F30E22}" name="Instructor 2 that delivered the module" dataDxfId="4"/>
    <tableColumn id="10" xr3:uid="{C398E96A-C8B6-4F29-9E39-68987252CACA}" name="Instructor 3 that delivered the module" dataDxfId="3"/>
    <tableColumn id="11" xr3:uid="{28B5C2EF-3969-425B-8650-995ED2A0DA70}" name="Instructor 4 that delivered the module" dataDxfId="2"/>
    <tableColumn id="12" xr3:uid="{8BE400C3-4062-4790-B3B8-E79B467BBEA1}" name="Instructor 5 that delivered the module" dataDxfId="1"/>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gllp@who.in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DB87F-F945-4DB1-A57C-B3C6B48C0B72}">
  <sheetPr>
    <tabColor theme="0"/>
  </sheetPr>
  <dimension ref="A1:W85"/>
  <sheetViews>
    <sheetView tabSelected="1" zoomScaleNormal="100" workbookViewId="0">
      <selection activeCell="B8" sqref="B8"/>
    </sheetView>
  </sheetViews>
  <sheetFormatPr defaultRowHeight="15"/>
  <cols>
    <col min="1" max="1" width="38.7109375" customWidth="1"/>
    <col min="2" max="2" width="117.140625" customWidth="1"/>
  </cols>
  <sheetData>
    <row r="1" spans="1:23">
      <c r="A1" s="206"/>
      <c r="B1" s="206"/>
    </row>
    <row r="2" spans="1:23">
      <c r="A2" s="206"/>
      <c r="B2" s="206"/>
    </row>
    <row r="3" spans="1:23">
      <c r="A3" s="206"/>
      <c r="B3" s="206"/>
    </row>
    <row r="4" spans="1:23">
      <c r="A4" s="206"/>
      <c r="B4" s="206"/>
    </row>
    <row r="5" spans="1:23">
      <c r="A5" s="206"/>
      <c r="B5" s="206"/>
    </row>
    <row r="6" spans="1:23" ht="21">
      <c r="A6" s="213" t="str">
        <f>Language!B4</f>
        <v>GLLP iteration data management tool v1.2</v>
      </c>
      <c r="B6" s="213"/>
    </row>
    <row r="7" spans="1:23">
      <c r="A7" s="207"/>
      <c r="B7" s="207"/>
      <c r="C7" s="24"/>
      <c r="D7" s="24"/>
      <c r="E7" s="24"/>
      <c r="F7" s="24"/>
      <c r="G7" s="24"/>
      <c r="H7" s="24"/>
      <c r="I7" s="24"/>
      <c r="J7" s="24"/>
      <c r="K7" s="24"/>
      <c r="L7" s="24"/>
      <c r="M7" s="24"/>
      <c r="N7" s="24"/>
      <c r="O7" s="24"/>
      <c r="P7" s="24"/>
      <c r="Q7" s="24"/>
      <c r="R7" s="24"/>
      <c r="S7" s="24"/>
      <c r="T7" s="24"/>
      <c r="U7" s="24"/>
      <c r="V7" s="24"/>
      <c r="W7" s="24"/>
    </row>
    <row r="8" spans="1:23">
      <c r="A8" s="38" t="str">
        <f>Language!B5</f>
        <v>Select language ☛</v>
      </c>
      <c r="B8" s="100" t="s">
        <v>0</v>
      </c>
      <c r="C8" s="24"/>
      <c r="D8" s="24"/>
      <c r="E8" s="24"/>
      <c r="F8" s="24"/>
      <c r="G8" s="24"/>
      <c r="H8" s="24"/>
      <c r="I8" s="24"/>
      <c r="J8" s="24"/>
      <c r="K8" s="24"/>
      <c r="L8" s="24"/>
      <c r="M8" s="24"/>
      <c r="N8" s="24"/>
      <c r="O8" s="24"/>
      <c r="P8" s="24"/>
      <c r="Q8" s="24"/>
      <c r="R8" s="24"/>
      <c r="S8" s="24"/>
      <c r="T8" s="24"/>
      <c r="U8" s="24"/>
      <c r="V8" s="24"/>
      <c r="W8" s="24"/>
    </row>
    <row r="9" spans="1:23">
      <c r="A9" s="207"/>
      <c r="B9" s="207"/>
      <c r="C9" s="24"/>
      <c r="D9" s="24"/>
      <c r="E9" s="24"/>
      <c r="F9" s="24"/>
      <c r="G9" s="24"/>
      <c r="H9" s="24"/>
      <c r="I9" s="24"/>
      <c r="J9" s="24"/>
      <c r="K9" s="24"/>
      <c r="L9" s="24"/>
      <c r="M9" s="24"/>
      <c r="N9" s="24"/>
      <c r="O9" s="24"/>
      <c r="P9" s="24"/>
      <c r="Q9" s="24"/>
      <c r="R9" s="24"/>
      <c r="S9" s="24"/>
      <c r="T9" s="24"/>
      <c r="U9" s="24"/>
      <c r="V9" s="24"/>
      <c r="W9" s="24"/>
    </row>
    <row r="10" spans="1:23" ht="111.75" customHeight="1">
      <c r="A10" s="220" t="str">
        <f>Language!B6</f>
        <v>This tool provides a one-stop-shop platform for national entities and implementers to gather, store, manage and analyse all data related to each GLLP iteration. A separate copy of the tool should be used for each iteration.
An iteration refers to a complete cycle of a GLLP programme (one cohort).
This file is protected to prevent unintended modifications to formulas and structure. If changes in the structure of the tool/formulas are required, the tool can be unprotected using the password GLLPv1.22026. However, users are advised to proceed with caution, as the formulas are interlinked and modifications may disrupt the functionality of the tool without immediately visible errors. For any questions or support, please contact</v>
      </c>
      <c r="B10" s="220"/>
      <c r="C10" s="4"/>
      <c r="D10" s="4"/>
      <c r="E10" s="4"/>
      <c r="F10" s="4"/>
      <c r="G10" s="4"/>
      <c r="H10" s="4"/>
      <c r="I10" s="4"/>
      <c r="J10" s="4"/>
      <c r="K10" s="4"/>
      <c r="L10" s="4"/>
      <c r="M10" s="4"/>
      <c r="N10" s="4"/>
      <c r="O10" s="4"/>
      <c r="P10" s="4"/>
      <c r="Q10" s="4"/>
      <c r="R10" s="4"/>
      <c r="S10" s="4"/>
      <c r="T10" s="4"/>
      <c r="U10" s="4"/>
      <c r="V10" s="4"/>
      <c r="W10" s="4"/>
    </row>
    <row r="11" spans="1:23">
      <c r="A11" s="223" t="s">
        <v>1</v>
      </c>
      <c r="B11" s="220"/>
      <c r="C11" s="4"/>
      <c r="D11" s="4"/>
      <c r="E11" s="4"/>
      <c r="F11" s="4"/>
      <c r="G11" s="4"/>
      <c r="H11" s="4"/>
      <c r="I11" s="4"/>
      <c r="J11" s="4"/>
      <c r="K11" s="4"/>
      <c r="L11" s="4"/>
      <c r="M11" s="4"/>
      <c r="N11" s="4"/>
      <c r="O11" s="4"/>
      <c r="P11" s="4"/>
      <c r="Q11" s="4"/>
      <c r="R11" s="4"/>
      <c r="S11" s="4"/>
      <c r="T11" s="4"/>
      <c r="U11" s="4"/>
      <c r="V11" s="4"/>
      <c r="W11" s="4"/>
    </row>
    <row r="12" spans="1:23">
      <c r="A12" s="222"/>
      <c r="B12" s="222"/>
      <c r="C12" s="4"/>
      <c r="D12" s="4"/>
      <c r="E12" s="4"/>
      <c r="F12" s="4"/>
      <c r="G12" s="4"/>
      <c r="H12" s="4"/>
      <c r="I12" s="4"/>
      <c r="J12" s="4"/>
      <c r="K12" s="4"/>
      <c r="L12" s="4"/>
      <c r="M12" s="4"/>
      <c r="N12" s="4"/>
      <c r="O12" s="4"/>
      <c r="P12" s="4"/>
      <c r="Q12" s="4"/>
      <c r="R12" s="4"/>
      <c r="S12" s="4"/>
      <c r="T12" s="4"/>
      <c r="U12" s="4"/>
      <c r="V12" s="4"/>
      <c r="W12" s="4"/>
    </row>
    <row r="13" spans="1:23" ht="43.5" customHeight="1">
      <c r="A13" s="221" t="str">
        <f>Language!B1807</f>
        <v>In this tab, you can find a brief description of each spreadsheet in the tool, the timeline for collection of data in the data management tool and color-coding of the cells in the tool that can help you navigate and quickly find which cells need to be filled out.</v>
      </c>
      <c r="B13" s="221"/>
      <c r="C13" s="4"/>
      <c r="D13" s="4"/>
      <c r="E13" s="4"/>
      <c r="F13" s="4"/>
      <c r="G13" s="4"/>
      <c r="H13" s="4"/>
      <c r="I13" s="4"/>
      <c r="J13" s="4"/>
      <c r="K13" s="4"/>
      <c r="L13" s="4"/>
      <c r="M13" s="4"/>
      <c r="N13" s="4"/>
      <c r="O13" s="4"/>
      <c r="P13" s="4"/>
      <c r="Q13" s="4"/>
      <c r="R13" s="4"/>
      <c r="S13" s="4"/>
      <c r="T13" s="4"/>
      <c r="U13" s="4"/>
      <c r="V13" s="4"/>
      <c r="W13" s="4"/>
    </row>
    <row r="14" spans="1:23">
      <c r="A14" s="222"/>
      <c r="B14" s="222"/>
      <c r="C14" s="24"/>
      <c r="D14" s="24"/>
      <c r="E14" s="24"/>
      <c r="F14" s="24"/>
      <c r="G14" s="24"/>
      <c r="H14" s="24"/>
      <c r="I14" s="24"/>
      <c r="J14" s="24"/>
      <c r="K14" s="24"/>
      <c r="L14" s="24"/>
      <c r="M14" s="24"/>
      <c r="N14" s="24"/>
      <c r="O14" s="24"/>
      <c r="P14" s="24"/>
      <c r="Q14" s="24"/>
      <c r="R14" s="24"/>
      <c r="S14" s="24"/>
      <c r="T14" s="24"/>
      <c r="U14" s="24"/>
      <c r="V14" s="24"/>
      <c r="W14" s="24"/>
    </row>
    <row r="15" spans="1:23" ht="15" customHeight="1">
      <c r="A15" s="219" t="str">
        <f>Language!B7</f>
        <v>Table of contents (the color-coding in the table represents the colors of the tabs)</v>
      </c>
      <c r="B15" s="219"/>
      <c r="C15" s="24"/>
      <c r="D15" s="24"/>
      <c r="E15" s="24"/>
      <c r="F15" s="24"/>
      <c r="G15" s="24"/>
      <c r="H15" s="24"/>
      <c r="I15" s="24"/>
      <c r="J15" s="24"/>
      <c r="K15" s="24"/>
      <c r="L15" s="24"/>
      <c r="M15" s="24"/>
      <c r="N15" s="24"/>
      <c r="O15" s="24"/>
      <c r="P15" s="24"/>
      <c r="Q15" s="24"/>
      <c r="R15" s="24"/>
      <c r="S15" s="24"/>
      <c r="T15" s="24"/>
      <c r="U15" s="24"/>
      <c r="V15" s="24"/>
      <c r="W15" s="24"/>
    </row>
    <row r="16" spans="1:23">
      <c r="A16" s="26" t="str">
        <f>Language!B8</f>
        <v>Spreadsheet name</v>
      </c>
      <c r="B16" s="26" t="str">
        <f>Language!B9</f>
        <v>Purpose</v>
      </c>
      <c r="C16" s="24"/>
      <c r="D16" s="24"/>
      <c r="E16" s="24"/>
      <c r="F16" s="24"/>
      <c r="G16" s="24"/>
      <c r="H16" s="24"/>
      <c r="I16" s="24"/>
      <c r="J16" s="24"/>
      <c r="K16" s="24"/>
      <c r="L16" s="24"/>
      <c r="M16" s="24"/>
      <c r="N16" s="24"/>
      <c r="O16" s="24"/>
      <c r="P16" s="24"/>
      <c r="Q16" s="24"/>
      <c r="R16" s="24"/>
      <c r="S16" s="24"/>
      <c r="T16" s="24"/>
      <c r="U16" s="24"/>
      <c r="V16" s="24"/>
      <c r="W16" s="24"/>
    </row>
    <row r="17" spans="1:23" ht="36" customHeight="1">
      <c r="A17" s="134" t="str">
        <f>Language!B10</f>
        <v>General progr info</v>
      </c>
      <c r="B17" s="25" t="str">
        <f>Language!B37</f>
        <v>This spreadsheet collects general information about an iteration of the programme.</v>
      </c>
      <c r="C17" s="24"/>
      <c r="D17" s="24"/>
      <c r="E17" s="24"/>
      <c r="F17" s="24"/>
      <c r="G17" s="24"/>
      <c r="H17" s="24"/>
      <c r="I17" s="24"/>
      <c r="J17" s="24"/>
      <c r="K17" s="24"/>
      <c r="L17" s="24"/>
      <c r="M17" s="24"/>
      <c r="N17" s="24"/>
      <c r="O17" s="24"/>
      <c r="P17" s="24"/>
      <c r="Q17" s="24"/>
      <c r="R17" s="24"/>
      <c r="S17" s="24"/>
      <c r="T17" s="24"/>
      <c r="U17" s="24"/>
      <c r="V17" s="24"/>
      <c r="W17" s="24"/>
    </row>
    <row r="18" spans="1:23" ht="60">
      <c r="A18" s="135" t="str">
        <f>Language!B11</f>
        <v>Indicators table</v>
      </c>
      <c r="B18" s="25" t="str">
        <f>Language!B38</f>
        <v>This spreadsheet demonstrates all the available indicators as per the Monitoring and Evaluation framework developed by the GLLP Partners. These indicators allow programmes to track their implementations and improve their programmes during the iteration and following its completion. Does not need direct inputs. Indicators change based on the inputs into other spreadsheets.</v>
      </c>
      <c r="C18" s="24"/>
      <c r="D18" s="24"/>
      <c r="E18" s="24"/>
      <c r="F18" s="24"/>
      <c r="G18" s="24"/>
      <c r="H18" s="24"/>
      <c r="I18" s="24"/>
      <c r="J18" s="24"/>
      <c r="K18" s="24"/>
      <c r="L18" s="24"/>
      <c r="M18" s="24"/>
      <c r="N18" s="24"/>
      <c r="O18" s="24"/>
      <c r="P18" s="24"/>
      <c r="Q18" s="24"/>
      <c r="R18" s="24"/>
      <c r="S18" s="24"/>
      <c r="T18" s="24"/>
      <c r="U18" s="24"/>
      <c r="V18" s="24"/>
      <c r="W18" s="24"/>
    </row>
    <row r="19" spans="1:23" ht="45">
      <c r="A19" s="135" t="str">
        <f>Language!B12</f>
        <v>indicators view_group1</v>
      </c>
      <c r="B19" s="25" t="str">
        <f>Language!B39</f>
        <v>This spreadsheet provides graphs on a few of the indicators from Group 1 of the indicators table that can be used to visualize implementation but can also be used for any reporting purposes or application for funding, etc. Does not need direct inputs. Graphs change based on the inputs into other spreadsheets.</v>
      </c>
      <c r="C19" s="24"/>
      <c r="D19" s="24"/>
      <c r="E19" s="24"/>
      <c r="F19" s="24"/>
      <c r="G19" s="24"/>
      <c r="H19" s="24"/>
      <c r="I19" s="24"/>
      <c r="J19" s="24"/>
      <c r="K19" s="24"/>
      <c r="L19" s="24"/>
      <c r="M19" s="24"/>
      <c r="N19" s="24"/>
      <c r="O19" s="24"/>
      <c r="P19" s="24"/>
      <c r="Q19" s="24"/>
      <c r="R19" s="24"/>
      <c r="S19" s="24"/>
      <c r="T19" s="24"/>
      <c r="U19" s="24"/>
      <c r="V19" s="24"/>
      <c r="W19" s="24"/>
    </row>
    <row r="20" spans="1:23" ht="45">
      <c r="A20" s="135" t="str">
        <f>Language!B13</f>
        <v>indicators view_group2</v>
      </c>
      <c r="B20" s="25" t="str">
        <f>Language!B40</f>
        <v>This spreadsheet provides graphs on a few of the indicators from Group 2 of the indicators table that can be used to visualize implementation but can also be used for any reporting purposes or application for funding, etc. Does not need direct inputs. Graphs change based on the inputs into other spreadsheets.</v>
      </c>
      <c r="C20" s="24"/>
      <c r="D20" s="24"/>
      <c r="E20" s="24"/>
      <c r="F20" s="24"/>
      <c r="G20" s="24"/>
      <c r="H20" s="24"/>
      <c r="I20" s="24"/>
      <c r="J20" s="24"/>
      <c r="K20" s="24"/>
      <c r="L20" s="24"/>
      <c r="M20" s="24"/>
      <c r="N20" s="24"/>
      <c r="O20" s="24"/>
      <c r="P20" s="24"/>
      <c r="Q20" s="24"/>
      <c r="R20" s="24"/>
      <c r="S20" s="24"/>
      <c r="T20" s="24"/>
      <c r="U20" s="24"/>
      <c r="V20" s="24"/>
      <c r="W20" s="24"/>
    </row>
    <row r="21" spans="1:23" ht="45">
      <c r="A21" s="135" t="str">
        <f>Language!B14</f>
        <v>indicators view_group3</v>
      </c>
      <c r="B21" s="25" t="str">
        <f>Language!B41</f>
        <v>This spreadsheet provides graphs on a few of the indicators from Group 3 of the indicators table that can be used to visualize implementation but can also be used for any reporting purposes or application for funding, etc. Does not need direct inputs. Graphs change based on the inputs into other spreadsheets.</v>
      </c>
      <c r="C21" s="24"/>
      <c r="D21" s="24"/>
      <c r="E21" s="24"/>
      <c r="F21" s="24"/>
      <c r="G21" s="24"/>
      <c r="H21" s="24"/>
      <c r="I21" s="24"/>
      <c r="J21" s="24"/>
      <c r="K21" s="24"/>
      <c r="L21" s="24"/>
      <c r="M21" s="24"/>
      <c r="N21" s="24"/>
      <c r="O21" s="24"/>
      <c r="P21" s="24"/>
      <c r="Q21" s="24"/>
      <c r="R21" s="24"/>
      <c r="S21" s="24"/>
      <c r="T21" s="24"/>
      <c r="U21" s="24"/>
      <c r="V21" s="24"/>
      <c r="W21" s="24"/>
    </row>
    <row r="22" spans="1:23" ht="35.25" customHeight="1">
      <c r="A22" s="134" t="str">
        <f>Language!B15</f>
        <v>TWG info</v>
      </c>
      <c r="B22" s="25" t="str">
        <f>Language!B42</f>
        <v>This spreadsheet collects information on the Technical Working Group (TWG) members and TWG meetings for the iteration.</v>
      </c>
      <c r="C22" s="24"/>
      <c r="D22" s="24"/>
      <c r="E22" s="24"/>
      <c r="F22" s="24"/>
      <c r="G22" s="24"/>
      <c r="H22" s="24"/>
      <c r="I22" s="24"/>
      <c r="J22" s="24"/>
      <c r="K22" s="24"/>
      <c r="L22" s="24"/>
      <c r="M22" s="24"/>
      <c r="N22" s="24"/>
      <c r="O22" s="24"/>
      <c r="P22" s="24"/>
      <c r="Q22" s="24"/>
      <c r="R22" s="24"/>
      <c r="S22" s="24"/>
      <c r="T22" s="24"/>
      <c r="U22" s="24"/>
      <c r="V22" s="24"/>
      <c r="W22" s="24"/>
    </row>
    <row r="23" spans="1:23" ht="31.5" customHeight="1">
      <c r="A23" s="134" t="str">
        <f>Language!B16</f>
        <v>Programme staff info</v>
      </c>
      <c r="B23" s="25" t="str">
        <f>Language!B43</f>
        <v>This spreadsheet collects information on the programme staff that is managing, coordinating and supporting implementation of the iteration of the programme.</v>
      </c>
      <c r="C23" s="24"/>
      <c r="D23" s="24"/>
      <c r="E23" s="24"/>
      <c r="F23" s="24"/>
      <c r="G23" s="24"/>
      <c r="H23" s="24"/>
      <c r="I23" s="24"/>
      <c r="J23" s="24"/>
      <c r="K23" s="24"/>
      <c r="L23" s="24"/>
      <c r="M23" s="24"/>
      <c r="N23" s="24"/>
      <c r="O23" s="24"/>
      <c r="P23" s="24"/>
      <c r="Q23" s="24"/>
      <c r="R23" s="24"/>
      <c r="S23" s="24"/>
      <c r="T23" s="24"/>
      <c r="U23" s="24"/>
      <c r="V23" s="24"/>
      <c r="W23" s="24"/>
    </row>
    <row r="24" spans="1:23" ht="33" customHeight="1">
      <c r="A24" s="134" t="str">
        <f>Language!B17</f>
        <v>Selection committee info</v>
      </c>
      <c r="B24" s="25" t="str">
        <f>Language!B44</f>
        <v>This spreadsheet collects information on the selection committee that selected participants for the iteration</v>
      </c>
      <c r="C24" s="24"/>
      <c r="D24" s="24"/>
      <c r="E24" s="24"/>
      <c r="F24" s="24"/>
      <c r="G24" s="24"/>
      <c r="H24" s="24"/>
      <c r="I24" s="24"/>
      <c r="J24" s="24"/>
      <c r="K24" s="24"/>
      <c r="L24" s="24"/>
      <c r="M24" s="24"/>
      <c r="N24" s="24"/>
      <c r="O24" s="24"/>
      <c r="P24" s="24"/>
      <c r="Q24" s="24"/>
      <c r="R24" s="24"/>
      <c r="S24" s="24"/>
      <c r="T24" s="24"/>
      <c r="U24" s="24"/>
      <c r="V24" s="24"/>
      <c r="W24" s="24"/>
    </row>
    <row r="25" spans="1:23" ht="30" customHeight="1">
      <c r="A25" s="134" t="str">
        <f>Language!B18</f>
        <v>Instructors' info</v>
      </c>
      <c r="B25" s="25" t="str">
        <f>Language!B45</f>
        <v>This spreadsheet collects information on the instructors that deliver didactic component of the iteration</v>
      </c>
      <c r="C25" s="24"/>
      <c r="D25" s="24"/>
      <c r="E25" s="24"/>
      <c r="F25" s="24"/>
      <c r="G25" s="24"/>
      <c r="H25" s="24"/>
      <c r="I25" s="24"/>
      <c r="J25" s="24"/>
      <c r="K25" s="24"/>
      <c r="L25" s="24"/>
      <c r="M25" s="24"/>
      <c r="N25" s="24"/>
      <c r="O25" s="24"/>
      <c r="P25" s="24"/>
      <c r="Q25" s="24"/>
      <c r="R25" s="24"/>
      <c r="S25" s="24"/>
      <c r="T25" s="24"/>
      <c r="U25" s="24"/>
      <c r="V25" s="24"/>
      <c r="W25" s="24"/>
    </row>
    <row r="26" spans="1:23" ht="30">
      <c r="A26" s="134" t="str">
        <f>Language!B19</f>
        <v>Mentors' info</v>
      </c>
      <c r="B26" s="25" t="str">
        <f>Language!B46</f>
        <v>This spreadsheet collects information on the mentors that support mentoring and project components (small and capstone projects) of the iteration as well as the number of mentees per mentor.</v>
      </c>
      <c r="C26" s="24"/>
      <c r="D26" s="24"/>
      <c r="E26" s="24"/>
      <c r="F26" s="24"/>
      <c r="G26" s="24"/>
      <c r="H26" s="24"/>
      <c r="I26" s="24"/>
      <c r="J26" s="24"/>
      <c r="K26" s="24"/>
      <c r="L26" s="24"/>
      <c r="M26" s="24"/>
      <c r="N26" s="24"/>
      <c r="O26" s="24"/>
      <c r="P26" s="24"/>
      <c r="Q26" s="24"/>
      <c r="R26" s="24"/>
      <c r="S26" s="24"/>
      <c r="T26" s="24"/>
      <c r="U26" s="24"/>
      <c r="V26" s="24"/>
      <c r="W26" s="24"/>
    </row>
    <row r="27" spans="1:23" ht="35.25" customHeight="1">
      <c r="A27" s="134" t="str">
        <f>Language!B20</f>
        <v>Applicants' info</v>
      </c>
      <c r="B27" s="25" t="str">
        <f>Language!B47</f>
        <v>This spreadsheet collects information on all the applicants for the iteration of the programme</v>
      </c>
      <c r="C27" s="24"/>
      <c r="D27" s="24"/>
      <c r="E27" s="24"/>
      <c r="F27" s="24"/>
      <c r="G27" s="24"/>
      <c r="H27" s="24"/>
      <c r="I27" s="24"/>
      <c r="J27" s="24"/>
      <c r="K27" s="24"/>
      <c r="L27" s="24"/>
      <c r="M27" s="24"/>
      <c r="N27" s="24"/>
      <c r="O27" s="24"/>
      <c r="P27" s="24"/>
      <c r="Q27" s="24"/>
      <c r="R27" s="24"/>
      <c r="S27" s="24"/>
      <c r="T27" s="24"/>
      <c r="U27" s="24"/>
      <c r="V27" s="24"/>
      <c r="W27" s="24"/>
    </row>
    <row r="28" spans="1:23" ht="45">
      <c r="A28" s="134" t="str">
        <f>Language!B21</f>
        <v>Participants' info</v>
      </c>
      <c r="B28" s="25" t="str">
        <f>Language!B48</f>
        <v>This spreadsheet collects information on all the participants of the iteration of the programme, including their mentors' names, availability of organizational release forms for participation in the programme, and their subsequent completion or drop-out from the programme.</v>
      </c>
      <c r="C28" s="24"/>
      <c r="D28" s="24"/>
      <c r="E28" s="24"/>
      <c r="F28" s="24"/>
      <c r="G28" s="24"/>
      <c r="H28" s="24"/>
      <c r="I28" s="24"/>
      <c r="J28" s="24"/>
      <c r="K28" s="24"/>
      <c r="L28" s="24"/>
      <c r="M28" s="24"/>
      <c r="N28" s="24"/>
      <c r="O28" s="24"/>
      <c r="P28" s="24"/>
      <c r="Q28" s="24"/>
      <c r="R28" s="24"/>
      <c r="S28" s="24"/>
      <c r="T28" s="24"/>
      <c r="U28" s="24"/>
      <c r="V28" s="24"/>
      <c r="W28" s="24"/>
    </row>
    <row r="29" spans="1:23" ht="30">
      <c r="A29" s="134" t="str">
        <f>Language!B22</f>
        <v>Modules' info</v>
      </c>
      <c r="B29" s="25" t="str">
        <f>Language!B49</f>
        <v>This spreadsheet collects information on the covered modules in the iteration, including mode of delivery and instructors that delivered each of the modules.</v>
      </c>
      <c r="C29" s="24"/>
      <c r="D29" s="24"/>
      <c r="E29" s="24"/>
      <c r="F29" s="24"/>
      <c r="G29" s="24"/>
      <c r="H29" s="24"/>
      <c r="I29" s="24"/>
      <c r="J29" s="24"/>
      <c r="K29" s="24"/>
      <c r="L29" s="24"/>
      <c r="M29" s="24"/>
      <c r="N29" s="24"/>
      <c r="O29" s="24"/>
      <c r="P29" s="24"/>
      <c r="Q29" s="24"/>
      <c r="R29" s="24"/>
      <c r="S29" s="24"/>
      <c r="T29" s="24"/>
      <c r="U29" s="24"/>
      <c r="V29" s="24"/>
      <c r="W29" s="24"/>
    </row>
    <row r="30" spans="1:23" ht="30">
      <c r="A30" s="134" t="str">
        <f>Language!B23</f>
        <v>Didactic sessions</v>
      </c>
      <c r="B30" s="25" t="str">
        <f>Language!B50</f>
        <v>This spreadsheet collects information on the didactic sessions of the iteration, including participants' attendance, and pre- and post-test scores for all the covered modules.</v>
      </c>
      <c r="C30" s="24"/>
      <c r="D30" s="24"/>
      <c r="E30" s="24"/>
      <c r="F30" s="24"/>
      <c r="G30" s="24"/>
      <c r="H30" s="24"/>
      <c r="I30" s="24"/>
      <c r="J30" s="24"/>
      <c r="K30" s="24"/>
      <c r="L30" s="24"/>
      <c r="M30" s="24"/>
      <c r="N30" s="24"/>
      <c r="O30" s="24"/>
      <c r="P30" s="24"/>
      <c r="Q30" s="24"/>
      <c r="R30" s="24"/>
      <c r="S30" s="24"/>
      <c r="T30" s="24"/>
      <c r="U30" s="24"/>
      <c r="V30" s="24"/>
      <c r="W30" s="24"/>
    </row>
    <row r="31" spans="1:23" ht="51.75" customHeight="1">
      <c r="A31" s="134" t="str">
        <f>Language!B24</f>
        <v>Mentoring</v>
      </c>
      <c r="B31" s="25" t="str">
        <f>Language!B51</f>
        <v>This spreadsheet collects information on the mentoring component of the iteration, including on the signed mentoring agreement for each mentee and the number of mentoring meetings per mentee.</v>
      </c>
      <c r="C31" s="24"/>
      <c r="D31" s="24"/>
      <c r="E31" s="24"/>
      <c r="F31" s="24"/>
      <c r="G31" s="24"/>
      <c r="H31" s="24"/>
      <c r="I31" s="24"/>
      <c r="J31" s="24"/>
      <c r="K31" s="24"/>
      <c r="L31" s="24"/>
      <c r="M31" s="24"/>
      <c r="N31" s="24"/>
      <c r="O31" s="24"/>
      <c r="P31" s="24"/>
      <c r="Q31" s="24"/>
      <c r="R31" s="24"/>
      <c r="S31" s="24"/>
      <c r="T31" s="24"/>
      <c r="U31" s="24"/>
      <c r="V31" s="24"/>
      <c r="W31" s="24"/>
    </row>
    <row r="32" spans="1:23" ht="51" customHeight="1">
      <c r="A32" s="134" t="str">
        <f>Language!B25</f>
        <v>Small projects</v>
      </c>
      <c r="B32" s="25" t="str">
        <f>Language!B52</f>
        <v>This spreadsheet collects information on the small projects undertaken by participants in the iteration to support learning of didactic sessions, including the number of small projects and addressed competencies of each small project per participant.</v>
      </c>
      <c r="C32" s="24"/>
      <c r="D32" s="24"/>
      <c r="E32" s="24"/>
      <c r="F32" s="24"/>
      <c r="G32" s="24"/>
      <c r="H32" s="24"/>
      <c r="I32" s="24"/>
      <c r="J32" s="24"/>
      <c r="K32" s="24"/>
      <c r="L32" s="24"/>
      <c r="M32" s="24"/>
      <c r="N32" s="24"/>
      <c r="O32" s="24"/>
      <c r="P32" s="24"/>
      <c r="Q32" s="24"/>
      <c r="R32" s="24"/>
      <c r="S32" s="24"/>
      <c r="T32" s="24"/>
      <c r="U32" s="24"/>
      <c r="V32" s="24"/>
      <c r="W32" s="24"/>
    </row>
    <row r="33" spans="1:23" ht="77.25" customHeight="1">
      <c r="A33" s="134" t="str">
        <f>Language!B26</f>
        <v>Capstone projects</v>
      </c>
      <c r="B33" s="25" t="str">
        <f>Language!B53</f>
        <v>This spreadsheet collects information on the capstone projects undertaken by participants in the iteration to support strengthening of the national laboratory system and apply learnt knowledge and skills. The information includes the titles, addressed competencies, objectives and outcomes of each capstone project per participant, as well as whether a capstone project was based on national needs and whether it is multisectoral or not.</v>
      </c>
      <c r="C33" s="24"/>
      <c r="D33" s="24"/>
      <c r="E33" s="24"/>
      <c r="F33" s="24"/>
      <c r="G33" s="24"/>
      <c r="H33" s="24"/>
      <c r="I33" s="24"/>
      <c r="J33" s="24"/>
      <c r="K33" s="24"/>
      <c r="L33" s="24"/>
      <c r="M33" s="24"/>
      <c r="N33" s="24"/>
      <c r="O33" s="24"/>
      <c r="P33" s="24"/>
      <c r="Q33" s="24"/>
      <c r="R33" s="24"/>
      <c r="S33" s="24"/>
      <c r="T33" s="24"/>
      <c r="U33" s="24"/>
      <c r="V33" s="24"/>
      <c r="W33" s="24"/>
    </row>
    <row r="34" spans="1:23" ht="33.75" customHeight="1">
      <c r="A34" s="136" t="str">
        <f>Language!B27</f>
        <v>Participant module evaluation</v>
      </c>
      <c r="B34" s="216" t="str">
        <f>Language!B54</f>
        <v>These spreadsheets are intended for entering summaries of all responses from the participant, instructor, and mentor evaluation forms (12 forms in total). You will need to collect each of the forms throughout the iteration from participants, instructors and mentors, and enter averages into this tool. To get averages, an additional step is needed before copying the data to the tool. If support is needed for this process, programmes may contact the GLLP Partners at gllp@who.int.  After copying summaries, the spreadsheets in this tool will provide totals and feed into the indicators table and graphs in the Indicators view group 1-3.</v>
      </c>
      <c r="C34" s="24"/>
      <c r="D34" s="24"/>
      <c r="E34" s="24"/>
      <c r="F34" s="24"/>
      <c r="G34" s="24"/>
      <c r="H34" s="24"/>
      <c r="I34" s="24"/>
      <c r="J34" s="24"/>
      <c r="K34" s="24"/>
      <c r="L34" s="24"/>
      <c r="M34" s="24"/>
      <c r="N34" s="24"/>
      <c r="O34" s="24"/>
      <c r="P34" s="24"/>
      <c r="Q34" s="24"/>
      <c r="R34" s="24"/>
      <c r="S34" s="24"/>
      <c r="T34" s="24"/>
      <c r="U34" s="24"/>
      <c r="V34" s="24"/>
      <c r="W34" s="24"/>
    </row>
    <row r="35" spans="1:23" ht="32.25" customHeight="1">
      <c r="A35" s="136" t="str">
        <f>Language!B28</f>
        <v>Participant session evaluation</v>
      </c>
      <c r="B35" s="217"/>
      <c r="C35" s="24"/>
      <c r="D35" s="24"/>
      <c r="E35" s="24"/>
      <c r="F35" s="24"/>
      <c r="G35" s="24"/>
      <c r="H35" s="24"/>
      <c r="I35" s="24"/>
      <c r="J35" s="24"/>
      <c r="K35" s="24"/>
      <c r="L35" s="24"/>
      <c r="M35" s="24"/>
      <c r="N35" s="24"/>
      <c r="O35" s="24"/>
      <c r="P35" s="24"/>
      <c r="Q35" s="24"/>
      <c r="R35" s="24"/>
      <c r="S35" s="24"/>
      <c r="T35" s="24"/>
      <c r="U35" s="24"/>
      <c r="V35" s="24"/>
      <c r="W35" s="24"/>
    </row>
    <row r="36" spans="1:23" ht="33" customHeight="1">
      <c r="A36" s="136" t="str">
        <f>Language!B29</f>
        <v>Other participant evaluations</v>
      </c>
      <c r="B36" s="217"/>
      <c r="C36" s="24"/>
      <c r="D36" s="24"/>
      <c r="E36" s="24"/>
      <c r="F36" s="24"/>
      <c r="G36" s="24"/>
      <c r="H36" s="24"/>
      <c r="I36" s="24"/>
      <c r="J36" s="24"/>
      <c r="K36" s="24"/>
      <c r="L36" s="24"/>
      <c r="M36" s="24"/>
      <c r="N36" s="24"/>
      <c r="O36" s="24"/>
      <c r="P36" s="24"/>
      <c r="Q36" s="24"/>
      <c r="R36" s="24"/>
      <c r="S36" s="24"/>
      <c r="T36" s="24"/>
      <c r="U36" s="24"/>
      <c r="V36" s="24"/>
      <c r="W36" s="24"/>
    </row>
    <row r="37" spans="1:23" ht="30.75" customHeight="1">
      <c r="A37" s="136" t="str">
        <f>Language!B30</f>
        <v>Instructor module evaluati</v>
      </c>
      <c r="B37" s="217"/>
      <c r="C37" s="24"/>
      <c r="D37" s="24"/>
      <c r="E37" s="24"/>
      <c r="F37" s="24"/>
      <c r="G37" s="24"/>
      <c r="H37" s="24"/>
      <c r="I37" s="24"/>
      <c r="J37" s="24"/>
      <c r="K37" s="24"/>
      <c r="L37" s="24"/>
      <c r="M37" s="24"/>
      <c r="N37" s="24"/>
      <c r="O37" s="24"/>
      <c r="P37" s="24"/>
      <c r="Q37" s="24"/>
      <c r="R37" s="24"/>
      <c r="S37" s="24"/>
      <c r="T37" s="24"/>
      <c r="U37" s="24"/>
      <c r="V37" s="24"/>
      <c r="W37" s="24"/>
    </row>
    <row r="38" spans="1:23" ht="29.25" customHeight="1">
      <c r="A38" s="136" t="str">
        <f>Language!B31</f>
        <v xml:space="preserve">Other instructor evaluat </v>
      </c>
      <c r="B38" s="217"/>
      <c r="C38" s="24"/>
      <c r="D38" s="24"/>
      <c r="E38" s="24"/>
      <c r="F38" s="24"/>
      <c r="G38" s="24"/>
      <c r="H38" s="24"/>
      <c r="I38" s="24"/>
      <c r="J38" s="24"/>
      <c r="K38" s="24"/>
      <c r="L38" s="24"/>
      <c r="M38" s="24"/>
      <c r="N38" s="24"/>
      <c r="O38" s="24"/>
      <c r="P38" s="24"/>
      <c r="Q38" s="24"/>
      <c r="R38" s="24"/>
      <c r="S38" s="24"/>
      <c r="T38" s="24"/>
      <c r="U38" s="24"/>
      <c r="V38" s="24"/>
      <c r="W38" s="24"/>
    </row>
    <row r="39" spans="1:23" ht="29.25" customHeight="1">
      <c r="A39" s="136" t="str">
        <f>Language!B32</f>
        <v>Mentor evaluation</v>
      </c>
      <c r="B39" s="218"/>
      <c r="C39" s="24"/>
      <c r="D39" s="24"/>
      <c r="E39" s="24"/>
      <c r="F39" s="24"/>
      <c r="G39" s="24"/>
      <c r="H39" s="24"/>
      <c r="I39" s="24"/>
      <c r="J39" s="24"/>
      <c r="K39" s="24"/>
      <c r="L39" s="24"/>
      <c r="M39" s="24"/>
      <c r="N39" s="24"/>
      <c r="O39" s="24"/>
      <c r="P39" s="24"/>
      <c r="Q39" s="24"/>
      <c r="R39" s="24"/>
      <c r="S39" s="24"/>
      <c r="T39" s="24"/>
      <c r="U39" s="24"/>
      <c r="V39" s="24"/>
      <c r="W39" s="24"/>
    </row>
    <row r="40" spans="1:23" ht="73.5" customHeight="1">
      <c r="A40" s="137" t="str">
        <f>Language!B33</f>
        <v>Initial reporting</v>
      </c>
      <c r="B40" s="216" t="str">
        <f>Language!B55</f>
        <v>These spreadsheets are reporting forms for voluntary reporting to the GLLP Partners. The data collected through these forms are used by the GLLP Partners to monitor implementation across programmes, inform refinement of the Learning Package and supporting documents, and generate evidence for communication and advocacy purposes. 
Initial reporting form is submitted at the beginning of iteration and uses information entered in the following tabs: General progr info, Instructors' info, Mentors' info, Participants' info.
Midprogramme reporting form is submitted in the middle of the iteration and uses information entered in the following tabs: General progr info, Modules’ info, Didactic sessions, Participant module evaluation, Other participant evaluations, Instructor module evaluati, Mentor evaluation. 
Final reporting form is submitted at the end of the iteration and uses information entered in the following tabs: General progr info, Participants’ info, Modules’ info, Didactic sessions, Small projects, Capstone projects, Other participant evaluations, Participant module evaluation, Instructor module evaluati.
Follow up reporting form is submitted approximately six months following the completion of the iteration and uses information entered in the following tabs: General progr info, Other participant evaluations.
The data in the reporting forms is aggregated and is not linked to a particular person. Some of the answers might be prefilled if the iteration tool spreadsheets above were filled out consistently. For other questions, you will need to choose from a drop-down or input response manually.</v>
      </c>
      <c r="C40" s="24"/>
      <c r="D40" s="24"/>
      <c r="E40" s="24"/>
      <c r="F40" s="24"/>
      <c r="G40" s="24"/>
      <c r="H40" s="24"/>
      <c r="I40" s="24"/>
      <c r="J40" s="24"/>
      <c r="K40" s="24"/>
      <c r="L40" s="24"/>
      <c r="M40" s="24"/>
      <c r="N40" s="24"/>
      <c r="O40" s="24"/>
      <c r="P40" s="24"/>
      <c r="Q40" s="24"/>
      <c r="R40" s="24"/>
      <c r="S40" s="24"/>
      <c r="T40" s="24"/>
      <c r="U40" s="24"/>
      <c r="V40" s="24"/>
      <c r="W40" s="24"/>
    </row>
    <row r="41" spans="1:23" ht="80.25" customHeight="1">
      <c r="A41" s="137" t="str">
        <f>Language!B34</f>
        <v>Midprogramme reporting</v>
      </c>
      <c r="B41" s="217"/>
      <c r="C41" s="24"/>
      <c r="D41" s="24"/>
      <c r="E41" s="24"/>
      <c r="F41" s="24"/>
      <c r="G41" s="24"/>
      <c r="H41" s="24"/>
      <c r="I41" s="24"/>
      <c r="J41" s="24"/>
      <c r="K41" s="24"/>
      <c r="L41" s="24"/>
      <c r="M41" s="24"/>
      <c r="N41" s="24"/>
      <c r="O41" s="24"/>
      <c r="P41" s="24"/>
      <c r="Q41" s="24"/>
      <c r="R41" s="24"/>
      <c r="S41" s="24"/>
      <c r="T41" s="24"/>
      <c r="U41" s="24"/>
      <c r="V41" s="24"/>
      <c r="W41" s="24"/>
    </row>
    <row r="42" spans="1:23" ht="82.5" customHeight="1">
      <c r="A42" s="137" t="str">
        <f>Language!B35</f>
        <v>Final reporting</v>
      </c>
      <c r="B42" s="217"/>
      <c r="C42" s="24"/>
      <c r="D42" s="24"/>
      <c r="E42" s="24"/>
      <c r="F42" s="24"/>
      <c r="G42" s="24"/>
      <c r="H42" s="24"/>
      <c r="I42" s="24"/>
      <c r="J42" s="24"/>
      <c r="K42" s="24"/>
      <c r="L42" s="24"/>
      <c r="M42" s="24"/>
      <c r="N42" s="24"/>
      <c r="O42" s="24"/>
      <c r="P42" s="24"/>
      <c r="Q42" s="24"/>
      <c r="R42" s="24"/>
      <c r="S42" s="24"/>
      <c r="T42" s="24"/>
      <c r="U42" s="24"/>
      <c r="V42" s="24"/>
      <c r="W42" s="24"/>
    </row>
    <row r="43" spans="1:23" ht="90" customHeight="1">
      <c r="A43" s="137" t="str">
        <f>Language!B36</f>
        <v>Follow-up reporting</v>
      </c>
      <c r="B43" s="218"/>
    </row>
    <row r="44" spans="1:23">
      <c r="A44" s="225"/>
      <c r="B44" s="225"/>
    </row>
    <row r="45" spans="1:23">
      <c r="A45" s="222"/>
      <c r="B45" s="222"/>
    </row>
    <row r="46" spans="1:23" ht="43.5" customHeight="1">
      <c r="A46" s="226" t="str">
        <f>Language!B1808</f>
        <v>General timeline for data collection in the data iteration tool. Here you can find a summary of when each of the tabs in the tool needs to be filled out. A more detailed information on what exact information in each tab and related timeline can be found at the top of each spreadsheet.</v>
      </c>
      <c r="B46" s="226"/>
    </row>
    <row r="47" spans="1:23">
      <c r="A47" s="214" t="str">
        <f>Language!B1809</f>
        <v>Prior to the start/ in the beginning of the programme (and throughout in case of any changes)</v>
      </c>
      <c r="B47" s="6" t="str">
        <f>Language!B1810</f>
        <v xml:space="preserve">General programme information </v>
      </c>
    </row>
    <row r="48" spans="1:23">
      <c r="A48" s="214"/>
      <c r="B48" s="6" t="str">
        <f>Language!B1811</f>
        <v>TWG info (TWG members)</v>
      </c>
    </row>
    <row r="49" spans="1:2">
      <c r="A49" s="214"/>
      <c r="B49" s="6" t="str">
        <f>Language!B1812</f>
        <v>Programme staff info</v>
      </c>
    </row>
    <row r="50" spans="1:2">
      <c r="A50" s="214"/>
      <c r="B50" s="6" t="str">
        <f>Language!B1813</f>
        <v>Selection committee info</v>
      </c>
    </row>
    <row r="51" spans="1:2">
      <c r="A51" s="214"/>
      <c r="B51" s="6" t="str">
        <f>Language!B1814</f>
        <v>Instructors’ info</v>
      </c>
    </row>
    <row r="52" spans="1:2">
      <c r="A52" s="214"/>
      <c r="B52" s="6" t="str">
        <f>Language!B1815</f>
        <v>Mentors’ info</v>
      </c>
    </row>
    <row r="53" spans="1:2">
      <c r="A53" s="214"/>
      <c r="B53" s="6" t="str">
        <f>Language!B1816</f>
        <v>Applicants’ info</v>
      </c>
    </row>
    <row r="54" spans="1:2">
      <c r="A54" s="214"/>
      <c r="B54" s="6" t="str">
        <f>Language!B1817</f>
        <v>Initial reporting form</v>
      </c>
    </row>
    <row r="55" spans="1:2">
      <c r="A55" s="214" t="str">
        <f>Language!B1818</f>
        <v>Throughout the programme (at different points in the programme - refer to each tab for more details)</v>
      </c>
      <c r="B55" s="6" t="str">
        <f>Language!B1819</f>
        <v>TWG info</v>
      </c>
    </row>
    <row r="56" spans="1:2">
      <c r="A56" s="214"/>
      <c r="B56" s="6" t="str">
        <f>Language!B1820</f>
        <v>Participants’ info</v>
      </c>
    </row>
    <row r="57" spans="1:2">
      <c r="A57" s="214"/>
      <c r="B57" s="6" t="str">
        <f>Language!B1821</f>
        <v>Mentoring</v>
      </c>
    </row>
    <row r="58" spans="1:2">
      <c r="A58" s="214"/>
      <c r="B58" s="6" t="str">
        <f>Language!B1822</f>
        <v xml:space="preserve">Small projects </v>
      </c>
    </row>
    <row r="59" spans="1:2">
      <c r="A59" s="214"/>
      <c r="B59" s="6" t="str">
        <f>Language!B1823</f>
        <v xml:space="preserve">Capstone projects </v>
      </c>
    </row>
    <row r="60" spans="1:2">
      <c r="A60" s="214"/>
      <c r="B60" s="7" t="str">
        <f>Language!B1824</f>
        <v>(!) Review of M&amp;E data, action planning for programme improvement, follow up with and review of action plans</v>
      </c>
    </row>
    <row r="61" spans="1:2">
      <c r="A61" s="214" t="str">
        <f>Language!B1825</f>
        <v>Following each module</v>
      </c>
      <c r="B61" s="6" t="str">
        <f>Language!B1826</f>
        <v>Modules’ info</v>
      </c>
    </row>
    <row r="62" spans="1:2">
      <c r="A62" s="214"/>
      <c r="B62" s="6" t="str">
        <f>Language!B1827</f>
        <v>Didactic sessions</v>
      </c>
    </row>
    <row r="63" spans="1:2">
      <c r="A63" s="214"/>
      <c r="B63" s="6" t="str">
        <f>Language!B1828</f>
        <v>Participant module evaluation</v>
      </c>
    </row>
    <row r="64" spans="1:2">
      <c r="A64" s="214"/>
      <c r="B64" s="6" t="str">
        <f>Language!B1829</f>
        <v>Instructor module evaluation</v>
      </c>
    </row>
    <row r="65" spans="1:2">
      <c r="A65" s="214" t="str">
        <f>Language!B1830</f>
        <v>Following each session</v>
      </c>
      <c r="B65" s="6" t="str">
        <f>Language!B1831</f>
        <v>Participant session evaluation</v>
      </c>
    </row>
    <row r="66" spans="1:2">
      <c r="A66" s="214"/>
      <c r="B66" s="6" t="str">
        <f>Language!B1832</f>
        <v>Other instructor evaluations (Instructor session evaluation)</v>
      </c>
    </row>
    <row r="67" spans="1:2">
      <c r="A67" s="214" t="str">
        <f>Language!B1833</f>
        <v>Middle of the programme*</v>
      </c>
      <c r="B67" s="6" t="str">
        <f>Language!B1834</f>
        <v>Other participant evaluations (Mentee midway mentoring evaluation)</v>
      </c>
    </row>
    <row r="68" spans="1:2">
      <c r="A68" s="214"/>
      <c r="B68" s="6" t="str">
        <f>Language!B1835</f>
        <v xml:space="preserve">Mentor evaluations (Mentor midway mentoring evaluation) </v>
      </c>
    </row>
    <row r="69" spans="1:2">
      <c r="A69" s="214"/>
      <c r="B69" s="6" t="str">
        <f>Language!B1836</f>
        <v>Mid-programme reporting</v>
      </c>
    </row>
    <row r="70" spans="1:2">
      <c r="A70" s="214" t="str">
        <f>Language!B1837</f>
        <v>End of didactic component</v>
      </c>
      <c r="B70" s="6" t="str">
        <f>Language!B1838</f>
        <v>Other participant evaluations (Participant final evaluation form – didactic component)</v>
      </c>
    </row>
    <row r="71" spans="1:2">
      <c r="A71" s="214"/>
      <c r="B71" s="6" t="str">
        <f>Language!B1839</f>
        <v>Other instructor evaluations (Instructor final evaluation)</v>
      </c>
    </row>
    <row r="72" spans="1:2">
      <c r="A72" s="214" t="str">
        <f>Language!B1840</f>
        <v>End of the programme</v>
      </c>
      <c r="B72" s="6" t="str">
        <f>Language!B1841</f>
        <v>Other participant evaluations (Participant final evaluation form – Projects and learning outcome)</v>
      </c>
    </row>
    <row r="73" spans="1:2">
      <c r="A73" s="214"/>
      <c r="B73" s="6" t="str">
        <f>Language!B1842</f>
        <v>Other participant evaluations (Mentee final mentoring evaluation)</v>
      </c>
    </row>
    <row r="74" spans="1:2">
      <c r="A74" s="214"/>
      <c r="B74" s="6" t="str">
        <f>Language!B1843</f>
        <v>Mentor evaluations (Mentor final mentoring evaluation)</v>
      </c>
    </row>
    <row r="75" spans="1:2">
      <c r="A75" s="214"/>
      <c r="B75" s="6" t="str">
        <f>Language!B1844</f>
        <v xml:space="preserve">Final reporting </v>
      </c>
    </row>
    <row r="76" spans="1:2">
      <c r="A76" s="214" t="str">
        <f>Language!B1845</f>
        <v>Six months after completion of the programme</v>
      </c>
      <c r="B76" s="6" t="str">
        <f>Language!B1846</f>
        <v>Other participant evaluations (Participant follow-up)</v>
      </c>
    </row>
    <row r="77" spans="1:2">
      <c r="A77" s="214"/>
      <c r="B77" s="6" t="str">
        <f>Language!B1847</f>
        <v xml:space="preserve">Follow-up reporting </v>
      </c>
    </row>
    <row r="78" spans="1:2">
      <c r="A78" s="215"/>
      <c r="B78" s="215"/>
    </row>
    <row r="79" spans="1:2">
      <c r="A79" s="224" t="str">
        <f>Language!B56</f>
        <v>Below is the color-coding of the cells in the tool that can help you navigate and quickly find which cells need to be filled out. It can be found at the bottom of every spreadsheet</v>
      </c>
      <c r="B79" s="224"/>
    </row>
    <row r="80" spans="1:2">
      <c r="A80" s="38" t="str">
        <f>Language!B57</f>
        <v>Fixed titles and totals</v>
      </c>
      <c r="B80" s="10" t="str">
        <f>Language!B63</f>
        <v>Non-editable - no need for user input.</v>
      </c>
    </row>
    <row r="81" spans="1:2">
      <c r="A81" s="25" t="str">
        <f>Language!B58</f>
        <v>General information and legends</v>
      </c>
      <c r="B81" s="10" t="str">
        <f>Language!B64</f>
        <v>Non-editable - no need for user input.</v>
      </c>
    </row>
    <row r="82" spans="1:2">
      <c r="A82" s="80" t="str">
        <f>Language!B59</f>
        <v>Fixed or formula</v>
      </c>
      <c r="B82" s="10" t="str">
        <f>Language!B65</f>
        <v>Non-editable - no need for user input.</v>
      </c>
    </row>
    <row r="83" spans="1:2">
      <c r="A83" s="51" t="str">
        <f>Language!B60</f>
        <v>Fillable</v>
      </c>
      <c r="B83" s="10" t="str">
        <f>Language!B66</f>
        <v>User input required (free text).</v>
      </c>
    </row>
    <row r="84" spans="1:2">
      <c r="A84" s="78" t="str">
        <f>Language!B61</f>
        <v>Drop-downs</v>
      </c>
      <c r="B84" s="10" t="str">
        <f>Language!B67</f>
        <v>User selection is required.</v>
      </c>
    </row>
    <row r="85" spans="1:2" ht="60">
      <c r="A85" s="81" t="str">
        <f>Language!B62</f>
        <v>Prefilled data</v>
      </c>
      <c r="B85"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SBKCbTyXuzkbHUn+qSqNfhKIEevSGBgowmO5ZFJuuPtpSdt2Gpeq9h/cTUYnlEnqrvJEEmw0FHohKlNBHYXJw==" saltValue="3ujKoNwXqlJFfLNkyeXZ2w==" spinCount="100000" sheet="1" objects="1" scenarios="1" formatColumns="0" formatRows="0"/>
  <mergeCells count="21">
    <mergeCell ref="A79:B79"/>
    <mergeCell ref="A44:B45"/>
    <mergeCell ref="A46:B46"/>
    <mergeCell ref="A76:A77"/>
    <mergeCell ref="A47:A54"/>
    <mergeCell ref="A55:A60"/>
    <mergeCell ref="A61:A64"/>
    <mergeCell ref="A65:A66"/>
    <mergeCell ref="A67:A69"/>
    <mergeCell ref="A70:A71"/>
    <mergeCell ref="A6:B6"/>
    <mergeCell ref="A72:A75"/>
    <mergeCell ref="A78:B78"/>
    <mergeCell ref="B40:B43"/>
    <mergeCell ref="A15:B15"/>
    <mergeCell ref="A10:B10"/>
    <mergeCell ref="B34:B39"/>
    <mergeCell ref="A13:B13"/>
    <mergeCell ref="A12:B12"/>
    <mergeCell ref="A14:B14"/>
    <mergeCell ref="A11:B11"/>
  </mergeCells>
  <phoneticPr fontId="4" type="noConversion"/>
  <hyperlinks>
    <hyperlink ref="A17" location="'General progr info'!A1" display="'General progr info'!A1" xr:uid="{0BF1FAEF-33BE-4A5E-B45B-D77E2A3456B1}"/>
    <hyperlink ref="A18" location="'indicators table'!A1" display="'indicators table'!A1" xr:uid="{DB169280-ACDB-4820-A742-6A6019606732}"/>
    <hyperlink ref="A19" location="'indicators view_group1'!A1" display="'indicators view_group1'!A1" xr:uid="{530AE043-692E-4A8B-B645-0FC70EE7B93F}"/>
    <hyperlink ref="A20" location="'indicators view_group2'!A1" display="'indicators view_group2'!A1" xr:uid="{5568EE6E-1D0B-446C-A1F4-B9F5961696FA}"/>
    <hyperlink ref="A21" location="'indicators view_group3'!A1" display="'indicators view_group3'!A1" xr:uid="{7B406E84-2950-4A58-97F8-6DA285CF03EA}"/>
    <hyperlink ref="A22" location="'TWG info'!A1" display="'TWG info'!A1" xr:uid="{DF314F80-BDD0-42C7-A727-2E2035BE6516}"/>
    <hyperlink ref="A23" location="'Programme staff info'!A1" display="'Programme staff info'!A1" xr:uid="{DA1F4EFD-2320-4A01-89BE-6CFB6B21E0B4}"/>
    <hyperlink ref="A24" location="'Selection committee info'!A1" display="'Selection committee info'!A1" xr:uid="{61E46A04-57E6-4C74-A708-2832A991B9AB}"/>
    <hyperlink ref="A25" location="'Instructors'' info'!A1" display="'Instructors'' info'!A1" xr:uid="{97E36E72-27F3-4218-83BF-7C40B9030796}"/>
    <hyperlink ref="A26" location="'Mentors'' info'!A1" display="'Mentors'' info'!A1" xr:uid="{B6A050C0-C1F0-41F9-8F17-5FE3DF037B27}"/>
    <hyperlink ref="A27" location="'Applicants'' info'!A1" display="'Applicants'' info'!A1" xr:uid="{18767D73-7CFC-477C-8FEF-A80FF42F1338}"/>
    <hyperlink ref="A28" location="'Participants'' info'!A1" display="'Participants'' info'!A1" xr:uid="{9670F2D5-71E6-4687-B4AB-43D4029F57EA}"/>
    <hyperlink ref="A29" location="'Modules'' info'!A1" display="'Modules'' info'!A1" xr:uid="{A16CB223-7AEF-4721-8A19-53D6D965DD65}"/>
    <hyperlink ref="A30" location="'Didactic sessions'!A1" display="'Didactic sessions'!A1" xr:uid="{D0A92997-225C-45B8-A80E-A3AB6BFAAEBC}"/>
    <hyperlink ref="A31" location="Mentoring!A1" display="Mentoring!A1" xr:uid="{1B8EC5CE-1AFD-40B2-955C-500B224479DB}"/>
    <hyperlink ref="A32" location="'Small projects'!A1" display="'Small projects'!A1" xr:uid="{CFE3DC04-D2BB-49A9-B6C8-3D2F4F0A242C}"/>
    <hyperlink ref="A33" location="'Capstone projects'!A1" display="'Capstone projects'!A1" xr:uid="{074D827B-975C-450C-B57D-A44231B7BC52}"/>
    <hyperlink ref="A34" location="'Participant module evaluation'!A1" display="'Participant module evaluation'!A1" xr:uid="{0DA7D42D-3491-4FD7-809B-9137DDB4D03A}"/>
    <hyperlink ref="A35" location="'Participant session evaluation'!A1" display="'Participant session evaluation'!A1" xr:uid="{C7894D97-AFA5-43D4-B475-039F8EA8B764}"/>
    <hyperlink ref="A36" location="'Other participant evaluations'!A1" display="'Other participant evaluations'!A1" xr:uid="{C1EF1088-610F-4D9A-AD08-71743018B03A}"/>
    <hyperlink ref="A37" location="'Instructor module evaluati'!A1" display="'Instructor module evaluati'!A1" xr:uid="{8EA87C0B-8C42-4DD4-A989-52C20F86C506}"/>
    <hyperlink ref="A38" location="'Other instructor evaluat'!A1" display="'Other instructor evaluat'!A1" xr:uid="{F5323036-FB7B-4BC8-989D-39A1AC58FAA9}"/>
    <hyperlink ref="A39" location="'Mentor evaluation'!A1" display="'Mentor evaluation'!A1" xr:uid="{5D643BB5-8BC8-4A0F-90AD-A8409E28198C}"/>
    <hyperlink ref="A40" location="'Initial reporting'!A1" display="'Initial reporting'!A1" xr:uid="{CDFAFD01-6634-43D1-B84F-36FE21974BDA}"/>
    <hyperlink ref="A41" location="'Midprogramme reporting'!A1" display="'Midprogramme reporting'!A1" xr:uid="{DF163260-A69A-4E84-B06F-319CEE1737AD}"/>
    <hyperlink ref="A42" location="'Final reporting'!A1" display="'Final reporting'!A1" xr:uid="{948BF902-B6FD-488D-8A35-DBBA1CCED849}"/>
    <hyperlink ref="A43" location="'Follow-up reporting'!A1" display="'Follow-up reporting'!A1" xr:uid="{EF02EFC1-D37F-4A83-90EE-CAA4BD0330FE}"/>
    <hyperlink ref="A11" r:id="rId1" xr:uid="{BC4788B0-0F3E-4D7F-8237-7CCF01F8FEB8}"/>
  </hyperlink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3513E10-8DBB-4E29-9140-F8490324D949}">
          <x14:formula1>
            <xm:f>Language!$C$3:$D$3</xm:f>
          </x14:formula1>
          <xm:sqref>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41C5-7162-48F4-8138-618E89736FF7}">
  <sheetPr codeName="Sheet5"/>
  <dimension ref="A1:N55"/>
  <sheetViews>
    <sheetView workbookViewId="0">
      <selection activeCell="A6" sqref="A6"/>
    </sheetView>
  </sheetViews>
  <sheetFormatPr defaultRowHeight="15"/>
  <cols>
    <col min="1" max="1" width="21.140625" customWidth="1"/>
    <col min="2" max="2" width="22.42578125" customWidth="1"/>
    <col min="3" max="3" width="22.5703125" customWidth="1"/>
    <col min="4" max="4" width="22.28515625" customWidth="1"/>
    <col min="5" max="5" width="21.42578125" customWidth="1"/>
    <col min="6" max="6" width="18.42578125" customWidth="1"/>
    <col min="7" max="7" width="38.7109375" customWidth="1"/>
    <col min="8" max="8" width="28.140625" customWidth="1"/>
    <col min="9" max="9" width="29.140625" customWidth="1"/>
    <col min="10" max="10" width="28" customWidth="1"/>
    <col min="11" max="11" width="19.28515625" customWidth="1"/>
    <col min="12" max="12" width="19.140625" customWidth="1"/>
    <col min="13" max="13" width="22.28515625" customWidth="1"/>
    <col min="14" max="14" width="25" customWidth="1"/>
  </cols>
  <sheetData>
    <row r="1" spans="1:14">
      <c r="A1" s="8" t="str">
        <f>Language!B667</f>
        <v xml:space="preserve">Instructors' information </v>
      </c>
      <c r="C1" s="18"/>
    </row>
    <row r="2" spans="1:14" ht="15" customHeight="1">
      <c r="A2" s="227" t="str">
        <f>Language!B668</f>
        <v>Spreadsheet description: This spreadsheet collects information on the instructors that deliver the didactic component of the iteration.</v>
      </c>
      <c r="B2" s="227"/>
      <c r="C2" s="227"/>
      <c r="D2" s="227"/>
      <c r="E2" s="227"/>
      <c r="F2" s="227"/>
      <c r="G2" s="227"/>
      <c r="H2" s="5"/>
      <c r="I2" s="5"/>
      <c r="J2" s="5"/>
      <c r="K2" s="5"/>
      <c r="L2" s="5"/>
    </row>
    <row r="3" spans="1:14" ht="105" customHeight="1" thickBot="1">
      <c r="A3" s="227" t="str">
        <f>Language!B669</f>
        <v xml:space="preserve">When to fill in this tab: 
1) Prior to the start of the programme when the instructors have been selected/nominated - complete all details for each instructor (columns A-N). You can refer to color-coding of the cells at the bottom of the spreadsheet.
2) Throughout the programme as needed if information changes or if an instructor leaves the programme or a new instructor is recruited (columns A-N).
Note: Information needs to be updated if there are any changes at any point as it feeds into reporting forms. </v>
      </c>
      <c r="B3" s="227"/>
      <c r="C3" s="227"/>
      <c r="D3" s="227"/>
      <c r="E3" s="227"/>
      <c r="F3" s="227"/>
      <c r="G3" s="227"/>
      <c r="H3" s="5"/>
      <c r="I3" s="5"/>
      <c r="J3" s="5"/>
      <c r="K3" s="5"/>
      <c r="L3" s="5"/>
    </row>
    <row r="4" spans="1:14" ht="93" customHeight="1" thickTop="1">
      <c r="A4" s="87" t="str">
        <f>Language!B1435</f>
        <v>First name</v>
      </c>
      <c r="B4" s="87" t="str">
        <f>Language!B1436</f>
        <v>Last name</v>
      </c>
      <c r="C4" s="87" t="str">
        <f>Language!B1438</f>
        <v>Gender</v>
      </c>
      <c r="D4" s="87" t="str">
        <f>Language!B1445</f>
        <v>Year of birth</v>
      </c>
      <c r="E4" s="87" t="str">
        <f>Language!B1439</f>
        <v>Position</v>
      </c>
      <c r="F4" s="87" t="str">
        <f>Language!B1440</f>
        <v>Organization</v>
      </c>
      <c r="G4" s="87" t="str">
        <f>Language!B1441</f>
        <v>Country</v>
      </c>
      <c r="H4" s="87" t="str">
        <f>Language!B1446</f>
        <v>Type of expert (national/local, international/external)</v>
      </c>
      <c r="I4" s="87" t="str">
        <f>Language!B1447</f>
        <v>One Health Sector</v>
      </c>
      <c r="J4" s="87" t="str">
        <f>Language!B1448</f>
        <v>Business Sector (public vs. private vs. PPP)</v>
      </c>
      <c r="K4" s="87" t="str">
        <f>Language!B1449</f>
        <v>Graduate of a GLLP programme - Yes/No</v>
      </c>
      <c r="L4" s="87" t="str">
        <f>Language!B1450</f>
        <v>Email</v>
      </c>
      <c r="M4" s="87" t="str">
        <f>Language!B1451</f>
        <v>Phone number</v>
      </c>
      <c r="N4" s="87" t="str">
        <f>Language!B1452</f>
        <v>Instructor trained to deliver the programme (specific ToT for the programme) (Y/N)</v>
      </c>
    </row>
    <row r="5" spans="1:14" ht="60.75" thickBot="1">
      <c r="A5" s="142" t="s">
        <v>70</v>
      </c>
      <c r="B5" s="138" t="s">
        <v>71</v>
      </c>
      <c r="C5" s="138" t="s">
        <v>73</v>
      </c>
      <c r="D5" s="138" t="s">
        <v>80</v>
      </c>
      <c r="E5" s="138" t="s">
        <v>74</v>
      </c>
      <c r="F5" s="138" t="s">
        <v>75</v>
      </c>
      <c r="G5" s="138" t="s">
        <v>76</v>
      </c>
      <c r="H5" s="138" t="s">
        <v>81</v>
      </c>
      <c r="I5" s="138" t="s">
        <v>82</v>
      </c>
      <c r="J5" s="138" t="s">
        <v>83</v>
      </c>
      <c r="K5" s="138" t="s">
        <v>84</v>
      </c>
      <c r="L5" s="138" t="s">
        <v>77</v>
      </c>
      <c r="M5" s="138" t="s">
        <v>78</v>
      </c>
      <c r="N5" s="143" t="s">
        <v>85</v>
      </c>
    </row>
    <row r="6" spans="1:14" ht="15.75" thickTop="1">
      <c r="A6" s="144"/>
      <c r="B6" s="104"/>
      <c r="C6" s="106"/>
      <c r="D6" s="104"/>
      <c r="E6" s="104"/>
      <c r="F6" s="104"/>
      <c r="G6" s="104"/>
      <c r="H6" s="106"/>
      <c r="I6" s="106"/>
      <c r="J6" s="106"/>
      <c r="K6" s="106"/>
      <c r="L6" s="104"/>
      <c r="M6" s="104"/>
      <c r="N6" s="145"/>
    </row>
    <row r="7" spans="1:14">
      <c r="A7" s="144"/>
      <c r="B7" s="104"/>
      <c r="C7" s="106"/>
      <c r="D7" s="104"/>
      <c r="E7" s="104"/>
      <c r="F7" s="104"/>
      <c r="G7" s="104"/>
      <c r="H7" s="106"/>
      <c r="I7" s="106"/>
      <c r="J7" s="106"/>
      <c r="K7" s="106"/>
      <c r="L7" s="104"/>
      <c r="M7" s="104"/>
      <c r="N7" s="146"/>
    </row>
    <row r="8" spans="1:14">
      <c r="A8" s="144"/>
      <c r="B8" s="104"/>
      <c r="C8" s="106"/>
      <c r="D8" s="104"/>
      <c r="E8" s="104"/>
      <c r="F8" s="104"/>
      <c r="G8" s="104"/>
      <c r="H8" s="106"/>
      <c r="I8" s="106"/>
      <c r="J8" s="106"/>
      <c r="K8" s="106"/>
      <c r="L8" s="104"/>
      <c r="M8" s="104"/>
      <c r="N8" s="146"/>
    </row>
    <row r="9" spans="1:14">
      <c r="A9" s="144"/>
      <c r="B9" s="104"/>
      <c r="C9" s="106"/>
      <c r="D9" s="104"/>
      <c r="E9" s="104"/>
      <c r="F9" s="104"/>
      <c r="G9" s="104"/>
      <c r="H9" s="106"/>
      <c r="I9" s="106"/>
      <c r="J9" s="106"/>
      <c r="K9" s="106"/>
      <c r="L9" s="104"/>
      <c r="M9" s="104"/>
      <c r="N9" s="146"/>
    </row>
    <row r="10" spans="1:14">
      <c r="A10" s="144"/>
      <c r="B10" s="104"/>
      <c r="C10" s="106"/>
      <c r="D10" s="104"/>
      <c r="E10" s="104"/>
      <c r="F10" s="104"/>
      <c r="G10" s="104"/>
      <c r="H10" s="106"/>
      <c r="I10" s="106"/>
      <c r="J10" s="106"/>
      <c r="K10" s="106"/>
      <c r="L10" s="104"/>
      <c r="M10" s="104"/>
      <c r="N10" s="146"/>
    </row>
    <row r="11" spans="1:14">
      <c r="A11" s="144"/>
      <c r="B11" s="104"/>
      <c r="C11" s="106"/>
      <c r="D11" s="104"/>
      <c r="E11" s="104"/>
      <c r="F11" s="104"/>
      <c r="G11" s="104"/>
      <c r="H11" s="106"/>
      <c r="I11" s="106"/>
      <c r="J11" s="106"/>
      <c r="K11" s="106"/>
      <c r="L11" s="104"/>
      <c r="M11" s="104"/>
      <c r="N11" s="146"/>
    </row>
    <row r="12" spans="1:14">
      <c r="A12" s="144"/>
      <c r="B12" s="104"/>
      <c r="C12" s="106"/>
      <c r="D12" s="104"/>
      <c r="E12" s="104"/>
      <c r="F12" s="104"/>
      <c r="G12" s="104"/>
      <c r="H12" s="106"/>
      <c r="I12" s="106"/>
      <c r="J12" s="106"/>
      <c r="K12" s="106"/>
      <c r="L12" s="104"/>
      <c r="M12" s="104"/>
      <c r="N12" s="146"/>
    </row>
    <row r="13" spans="1:14">
      <c r="A13" s="144"/>
      <c r="B13" s="104"/>
      <c r="C13" s="106"/>
      <c r="D13" s="104"/>
      <c r="E13" s="104"/>
      <c r="F13" s="104"/>
      <c r="G13" s="104"/>
      <c r="H13" s="106"/>
      <c r="I13" s="106"/>
      <c r="J13" s="106"/>
      <c r="K13" s="106"/>
      <c r="L13" s="104"/>
      <c r="M13" s="104"/>
      <c r="N13" s="146"/>
    </row>
    <row r="14" spans="1:14">
      <c r="A14" s="144"/>
      <c r="B14" s="104"/>
      <c r="C14" s="106"/>
      <c r="D14" s="104"/>
      <c r="E14" s="104"/>
      <c r="F14" s="104"/>
      <c r="G14" s="104"/>
      <c r="H14" s="106"/>
      <c r="I14" s="106"/>
      <c r="J14" s="106"/>
      <c r="K14" s="106"/>
      <c r="L14" s="104"/>
      <c r="M14" s="104"/>
      <c r="N14" s="146"/>
    </row>
    <row r="15" spans="1:14">
      <c r="A15" s="144"/>
      <c r="B15" s="104"/>
      <c r="C15" s="106"/>
      <c r="D15" s="104"/>
      <c r="E15" s="104"/>
      <c r="F15" s="104"/>
      <c r="G15" s="104"/>
      <c r="H15" s="106"/>
      <c r="I15" s="106"/>
      <c r="J15" s="106"/>
      <c r="K15" s="106"/>
      <c r="L15" s="104"/>
      <c r="M15" s="104"/>
      <c r="N15" s="146"/>
    </row>
    <row r="16" spans="1:14">
      <c r="A16" s="144"/>
      <c r="B16" s="104"/>
      <c r="C16" s="106"/>
      <c r="D16" s="104"/>
      <c r="E16" s="104"/>
      <c r="F16" s="104"/>
      <c r="G16" s="104"/>
      <c r="H16" s="106"/>
      <c r="I16" s="106"/>
      <c r="J16" s="106"/>
      <c r="K16" s="106"/>
      <c r="L16" s="104"/>
      <c r="M16" s="104"/>
      <c r="N16" s="146"/>
    </row>
    <row r="17" spans="1:14">
      <c r="A17" s="144"/>
      <c r="B17" s="104"/>
      <c r="C17" s="106"/>
      <c r="D17" s="104"/>
      <c r="E17" s="104"/>
      <c r="F17" s="104"/>
      <c r="G17" s="104"/>
      <c r="H17" s="106"/>
      <c r="I17" s="106"/>
      <c r="J17" s="106"/>
      <c r="K17" s="106"/>
      <c r="L17" s="104"/>
      <c r="M17" s="104"/>
      <c r="N17" s="146"/>
    </row>
    <row r="18" spans="1:14">
      <c r="A18" s="144"/>
      <c r="B18" s="104"/>
      <c r="C18" s="106"/>
      <c r="D18" s="104"/>
      <c r="E18" s="104"/>
      <c r="F18" s="104"/>
      <c r="G18" s="104"/>
      <c r="H18" s="106"/>
      <c r="I18" s="106"/>
      <c r="J18" s="106"/>
      <c r="K18" s="106"/>
      <c r="L18" s="104"/>
      <c r="M18" s="104"/>
      <c r="N18" s="146"/>
    </row>
    <row r="19" spans="1:14">
      <c r="A19" s="144"/>
      <c r="B19" s="104"/>
      <c r="C19" s="106"/>
      <c r="D19" s="104"/>
      <c r="E19" s="104"/>
      <c r="F19" s="104"/>
      <c r="G19" s="104"/>
      <c r="H19" s="106"/>
      <c r="I19" s="106"/>
      <c r="J19" s="106"/>
      <c r="K19" s="106"/>
      <c r="L19" s="104"/>
      <c r="M19" s="104"/>
      <c r="N19" s="146"/>
    </row>
    <row r="20" spans="1:14">
      <c r="A20" s="144"/>
      <c r="B20" s="104"/>
      <c r="C20" s="106"/>
      <c r="D20" s="104"/>
      <c r="E20" s="104"/>
      <c r="F20" s="104"/>
      <c r="G20" s="104"/>
      <c r="H20" s="106"/>
      <c r="I20" s="106"/>
      <c r="J20" s="106"/>
      <c r="K20" s="106"/>
      <c r="L20" s="104"/>
      <c r="M20" s="104"/>
      <c r="N20" s="146"/>
    </row>
    <row r="21" spans="1:14">
      <c r="A21" s="144"/>
      <c r="B21" s="104"/>
      <c r="C21" s="106"/>
      <c r="D21" s="104"/>
      <c r="E21" s="104"/>
      <c r="F21" s="104"/>
      <c r="G21" s="104"/>
      <c r="H21" s="106"/>
      <c r="I21" s="106"/>
      <c r="J21" s="106"/>
      <c r="K21" s="106"/>
      <c r="L21" s="104"/>
      <c r="M21" s="104"/>
      <c r="N21" s="146"/>
    </row>
    <row r="22" spans="1:14">
      <c r="A22" s="144"/>
      <c r="B22" s="104"/>
      <c r="C22" s="106"/>
      <c r="D22" s="104"/>
      <c r="E22" s="104"/>
      <c r="F22" s="104"/>
      <c r="G22" s="104"/>
      <c r="H22" s="106"/>
      <c r="I22" s="106"/>
      <c r="J22" s="106"/>
      <c r="K22" s="106"/>
      <c r="L22" s="104"/>
      <c r="M22" s="104"/>
      <c r="N22" s="146"/>
    </row>
    <row r="23" spans="1:14">
      <c r="A23" s="144"/>
      <c r="B23" s="104"/>
      <c r="C23" s="106"/>
      <c r="D23" s="104"/>
      <c r="E23" s="104"/>
      <c r="F23" s="104"/>
      <c r="G23" s="104"/>
      <c r="H23" s="106"/>
      <c r="I23" s="106"/>
      <c r="J23" s="106"/>
      <c r="K23" s="106"/>
      <c r="L23" s="104"/>
      <c r="M23" s="104"/>
      <c r="N23" s="146"/>
    </row>
    <row r="24" spans="1:14">
      <c r="A24" s="144"/>
      <c r="B24" s="104"/>
      <c r="C24" s="106"/>
      <c r="D24" s="104"/>
      <c r="E24" s="104"/>
      <c r="F24" s="104"/>
      <c r="G24" s="104"/>
      <c r="H24" s="106"/>
      <c r="I24" s="106"/>
      <c r="J24" s="106"/>
      <c r="K24" s="106"/>
      <c r="L24" s="104"/>
      <c r="M24" s="104"/>
      <c r="N24" s="146"/>
    </row>
    <row r="25" spans="1:14">
      <c r="A25" s="147"/>
      <c r="B25" s="108"/>
      <c r="C25" s="109"/>
      <c r="D25" s="108"/>
      <c r="E25" s="108"/>
      <c r="F25" s="108"/>
      <c r="G25" s="108"/>
      <c r="H25" s="109"/>
      <c r="I25" s="109"/>
      <c r="J25" s="109"/>
      <c r="K25" s="109"/>
      <c r="L25" s="108"/>
      <c r="M25" s="108"/>
      <c r="N25" s="148"/>
    </row>
    <row r="27" spans="1:14" ht="15.75" thickBot="1"/>
    <row r="28" spans="1:14" ht="78" customHeight="1" thickTop="1" thickBot="1">
      <c r="A28" s="27" t="str">
        <f>Language!B99</f>
        <v>Sector</v>
      </c>
      <c r="B28" s="27" t="str">
        <f>Language!B670</f>
        <v>Number of instructors per sector</v>
      </c>
      <c r="C28" s="27" t="str">
        <f>Language!B671</f>
        <v>Percentage of instructors per sector</v>
      </c>
      <c r="D28" s="27" t="str">
        <f>Language!B672</f>
        <v>Number of instructors trained per sector</v>
      </c>
      <c r="E28" s="27" t="str">
        <f>Language!B673</f>
        <v>Percentage of instructors trained per sector</v>
      </c>
      <c r="F28" s="27" t="str">
        <f>Language!B674</f>
        <v>Number of graduates among instructors per sector</v>
      </c>
      <c r="G28" s="27" t="str">
        <f>Language!B675</f>
        <v>Percentage of graduates among instructors per sector</v>
      </c>
      <c r="J28" s="31"/>
      <c r="K28" s="31" t="s">
        <v>86</v>
      </c>
      <c r="L28" s="31" t="s">
        <v>87</v>
      </c>
    </row>
    <row r="29" spans="1:14" ht="16.5" thickTop="1" thickBot="1">
      <c r="A29" s="27" t="str">
        <f>Language!B100</f>
        <v>Human health</v>
      </c>
      <c r="B29" s="28">
        <f>COUNTIF(I6:I25, 'Drop-downs'!F7)</f>
        <v>0</v>
      </c>
      <c r="C29" s="32" t="str" cm="1">
        <f t="array" ref="C29">IFERROR(B29/ SUMPRODUCT((I6:I25='Drop-downs'!F7) + (I6:I25='Drop-downs'!F8) + (I6:I25='Drop-downs'!F9) + (I6:I25='Drop-downs'!F10)), "")</f>
        <v/>
      </c>
      <c r="D29" s="28">
        <f>COUNTIFS(N6:N25, 'Drop-downs'!I7, I6:I25, 'Drop-downs'!F7)</f>
        <v>0</v>
      </c>
      <c r="E29" s="32" t="str">
        <f>IFERROR(D29/COUNTIF(N6:N25, 'Drop-downs'!I7),"")</f>
        <v/>
      </c>
      <c r="F29" s="28">
        <f>COUNTIFS(K6:K25, 'Drop-downs'!I7, I6:I25, 'Drop-downs'!F7)</f>
        <v>0</v>
      </c>
      <c r="G29" s="32" t="str">
        <f>IFERROR(F29/COUNTIF(K6:K25, 'Drop-downs'!I7),"")</f>
        <v/>
      </c>
      <c r="J29" s="31" t="s">
        <v>88</v>
      </c>
      <c r="K29" s="28">
        <f>COUNTIF(H6:H25,'Drop-downs'!I72)</f>
        <v>0</v>
      </c>
      <c r="L29" s="32" t="str">
        <f>IFERROR(K29/B33,"")</f>
        <v/>
      </c>
    </row>
    <row r="30" spans="1:14" ht="16.5" thickTop="1" thickBot="1">
      <c r="A30" s="27" t="str">
        <f>Language!B101</f>
        <v>Animal health</v>
      </c>
      <c r="B30" s="28">
        <f>COUNTIF(I6:I25, 'Drop-downs'!F8)</f>
        <v>0</v>
      </c>
      <c r="C30" s="32" t="str" cm="1">
        <f t="array" ref="C30">IFERROR(B30/ SUMPRODUCT((I6:I25='Drop-downs'!F7) + (I6:I25='Drop-downs'!F8) + (I6:I25='Drop-downs'!F9) + (I6:I25='Drop-downs'!F10)), "")</f>
        <v/>
      </c>
      <c r="D30" s="28">
        <f>COUNTIFS(N6:N25, 'Drop-downs'!I7, I6:I25, 'Drop-downs'!F8)</f>
        <v>0</v>
      </c>
      <c r="E30" s="32" t="str">
        <f>IFERROR(D30/COUNTIF(N6:N25, 'Drop-downs'!I7),"")</f>
        <v/>
      </c>
      <c r="F30" s="28">
        <f>COUNTIFS(K6:K25, 'Drop-downs'!I7, I6:I25, 'Drop-downs'!F8)</f>
        <v>0</v>
      </c>
      <c r="G30" s="32" t="str">
        <f>IFERROR(F30/COUNTIF(K6:K25, 'Drop-downs'!I7),"")</f>
        <v/>
      </c>
      <c r="J30" s="31" t="s">
        <v>89</v>
      </c>
      <c r="K30" s="28">
        <f>COUNTIF(H6:H25,'Drop-downs'!I73)</f>
        <v>0</v>
      </c>
      <c r="L30" s="32" t="str">
        <f>IFERROR(K30/B33,"")</f>
        <v/>
      </c>
    </row>
    <row r="31" spans="1:14" ht="16.5" thickTop="1" thickBot="1">
      <c r="A31" s="27" t="str">
        <f>Language!B102</f>
        <v>Environmental health</v>
      </c>
      <c r="B31" s="28">
        <f>COUNTIF(I6:I25, 'Drop-downs'!F9)</f>
        <v>0</v>
      </c>
      <c r="C31" s="32" t="str" cm="1">
        <f t="array" ref="C31">IFERROR(B31/ SUMPRODUCT((I6:I25='Drop-downs'!F7) + (I6:I25='Drop-downs'!F8) + (I6:I25='Drop-downs'!F9) + (I6:I25='Drop-downs'!F10)), "")</f>
        <v/>
      </c>
      <c r="D31" s="28">
        <f>COUNTIFS(N6:N25, 'Drop-downs'!I7, I6:I25, 'Drop-downs'!F9)</f>
        <v>0</v>
      </c>
      <c r="E31" s="32" t="str">
        <f>IFERROR(D31/COUNTIF(N6:N25, 'Drop-downs'!I7),"")</f>
        <v/>
      </c>
      <c r="F31" s="28">
        <f>COUNTIFS(K6:K25, 'Drop-downs'!I7, I6:I25, 'Drop-downs'!F9)</f>
        <v>0</v>
      </c>
      <c r="G31" s="32" t="str">
        <f>IFERROR(F31/COUNTIF(K6:K25, 'Drop-downs'!I7),"")</f>
        <v/>
      </c>
    </row>
    <row r="32" spans="1:14" ht="16.5" thickTop="1" thickBot="1">
      <c r="A32" s="27" t="str">
        <f>Language!B103</f>
        <v>Other</v>
      </c>
      <c r="B32" s="28">
        <f>COUNTIF(I6:I25, 'Drop-downs'!F10)</f>
        <v>0</v>
      </c>
      <c r="C32" s="32" t="str" cm="1">
        <f t="array" ref="C32">IFERROR(B32/ SUMPRODUCT((I6:I25='Drop-downs'!F7) + (I6:I25='Drop-downs'!F8) + (I6:I25='Drop-downs'!F9) + (I6:I25='Drop-downs'!F10)), "")</f>
        <v/>
      </c>
      <c r="D32" s="28">
        <f>COUNTIFS(N6:N25, 'Drop-downs'!I7, I6:I25, 'Drop-downs'!F10)</f>
        <v>0</v>
      </c>
      <c r="E32" s="32" t="str">
        <f>IFERROR(D32/COUNTIF(N6:N25, 'Drop-downs'!I7),"")</f>
        <v/>
      </c>
      <c r="F32" s="28">
        <f>COUNTIFS(K6:K25, 'Drop-downs'!I7, I6:I25, 'Drop-downs'!F10)</f>
        <v>0</v>
      </c>
      <c r="G32" s="32" t="str">
        <f>IFERROR(F32/COUNTIF(K6:K25, 'Drop-downs'!I7),"")</f>
        <v/>
      </c>
    </row>
    <row r="33" spans="1:7" ht="16.5" thickTop="1" thickBot="1">
      <c r="A33" s="27" t="str">
        <f>Language!B279</f>
        <v>Total</v>
      </c>
      <c r="B33" s="29">
        <f>SUM(B29:B32)</f>
        <v>0</v>
      </c>
      <c r="C33" s="13"/>
      <c r="D33" s="29">
        <f>SUM(D29:D32)</f>
        <v>0</v>
      </c>
      <c r="F33" s="29">
        <f>SUM(F29:F32)</f>
        <v>0</v>
      </c>
    </row>
    <row r="34" spans="1:7" ht="16.5" thickTop="1" thickBot="1"/>
    <row r="35" spans="1:7" ht="75.75" customHeight="1" thickTop="1" thickBot="1">
      <c r="A35" s="27" t="str">
        <f>Language!B104</f>
        <v>Gender</v>
      </c>
      <c r="B35" s="27" t="str">
        <f>Language!B676</f>
        <v>Number of instructors per gender</v>
      </c>
      <c r="C35" s="27" t="str">
        <f>Language!B677</f>
        <v>Percentage of instructors per gender</v>
      </c>
      <c r="D35" s="27" t="str">
        <f>Language!B678</f>
        <v>Number of instructors trained per gender</v>
      </c>
      <c r="E35" s="27" t="str">
        <f>Language!B679</f>
        <v>Percentage of instructors trained per gender</v>
      </c>
      <c r="F35" s="27" t="str">
        <f>Language!B680</f>
        <v>Number of graduates among instructors per gender</v>
      </c>
      <c r="G35" s="27" t="str">
        <f>Language!B681</f>
        <v>Percentage of graduates among instructors per gender</v>
      </c>
    </row>
    <row r="36" spans="1:7" ht="16.5" thickTop="1" thickBot="1">
      <c r="A36" s="27" t="str">
        <f>Language!B105</f>
        <v>Female</v>
      </c>
      <c r="B36" s="28">
        <f>COUNTIF(C6:C25, 'Drop-downs'!F13)</f>
        <v>0</v>
      </c>
      <c r="C36" s="32" t="str" cm="1">
        <f t="array" ref="C36">IFERROR(B36/ SUMPRODUCT((C6:C25='Drop-downs'!F13) + (C6:C25='Drop-downs'!F14) + (C6:C25='Drop-downs'!F15) + (C6:C25='Drop-downs'!F16)), "")</f>
        <v/>
      </c>
      <c r="D36" s="28">
        <f>COUNTIFS(N6:N25, 'Drop-downs'!I7, C6:C25, 'Drop-downs'!F13)</f>
        <v>0</v>
      </c>
      <c r="E36" s="32" t="str">
        <f>IFERROR(D36/COUNTIF(N6:N25, 'Drop-downs'!I7),"")</f>
        <v/>
      </c>
      <c r="F36" s="28">
        <f>COUNTIFS(K6:K25, 'Drop-downs'!I7, C6:C25, 'Drop-downs'!F13)</f>
        <v>0</v>
      </c>
      <c r="G36" s="32" t="str">
        <f>IFERROR(F36/COUNTIF(K6:K25, 'Drop-downs'!I7),"")</f>
        <v/>
      </c>
    </row>
    <row r="37" spans="1:7" ht="16.5" thickTop="1" thickBot="1">
      <c r="A37" s="27" t="str">
        <f>Language!B106</f>
        <v>Male</v>
      </c>
      <c r="B37" s="28">
        <f>COUNTIF(C6:C25, 'Drop-downs'!F14)</f>
        <v>0</v>
      </c>
      <c r="C37" s="32" t="str" cm="1">
        <f t="array" ref="C37">IFERROR(B37/ SUMPRODUCT((C6:C25='Drop-downs'!F13) + (C6:C25='Drop-downs'!F14) + (C6:C25='Drop-downs'!F15) + (C6:C25='Drop-downs'!F16)), "")</f>
        <v/>
      </c>
      <c r="D37" s="28">
        <f>COUNTIFS(N6:N25, 'Drop-downs'!I7, C6:C25, 'Drop-downs'!F14)</f>
        <v>0</v>
      </c>
      <c r="E37" s="32" t="str">
        <f>IFERROR(D37/COUNTIF(N6:N25, 'Drop-downs'!I7),"")</f>
        <v/>
      </c>
      <c r="F37" s="28">
        <f>COUNTIFS(K6:K25, 'Drop-downs'!I7, C6:C25, 'Drop-downs'!F14)</f>
        <v>0</v>
      </c>
      <c r="G37" s="32" t="str">
        <f>IFERROR(F37/COUNTIF(K6:K25, 'Drop-downs'!I7),"")</f>
        <v/>
      </c>
    </row>
    <row r="38" spans="1:7" ht="16.5" thickTop="1" thickBot="1">
      <c r="A38" s="27" t="str">
        <f>Language!B107</f>
        <v>Non-binary</v>
      </c>
      <c r="B38" s="28">
        <f>COUNTIF(C6:C25, 'Drop-downs'!F15)</f>
        <v>0</v>
      </c>
      <c r="C38" s="32" t="str" cm="1">
        <f t="array" ref="C38">IFERROR(B38/ SUMPRODUCT((C6:C25='Drop-downs'!F13) + (C6:C25='Drop-downs'!F14) + (C6:C25='Drop-downs'!F15) + (C6:C25='Drop-downs'!F16)), "")</f>
        <v/>
      </c>
      <c r="D38" s="28">
        <f>COUNTIFS(N6:N25, 'Drop-downs'!I7, C6:C25, 'Drop-downs'!F15)</f>
        <v>0</v>
      </c>
      <c r="E38" s="32" t="str">
        <f>IFERROR(D38/COUNTIF(N6:N25, 'Drop-downs'!I7),"")</f>
        <v/>
      </c>
      <c r="F38" s="28">
        <f>COUNTIFS(K6:K25, 'Drop-downs'!I7, C6:C25, 'Drop-downs'!F15)</f>
        <v>0</v>
      </c>
      <c r="G38" s="32" t="str">
        <f>IFERROR(F38/COUNTIF(K6:K25, 'Drop-downs'!I7),"")</f>
        <v/>
      </c>
    </row>
    <row r="39" spans="1:7" ht="16.5" thickTop="1" thickBot="1">
      <c r="A39" s="27" t="str">
        <f>Language!B108</f>
        <v>Prefer not to say</v>
      </c>
      <c r="B39" s="28">
        <f>COUNTIF(C6:C25, 'Drop-downs'!F16)</f>
        <v>0</v>
      </c>
      <c r="C39" s="32" t="str" cm="1">
        <f t="array" ref="C39">IFERROR(B39/ SUMPRODUCT((C6:C25='Drop-downs'!F13) + (C6:C25='Drop-downs'!F14) + (C6:C25='Drop-downs'!F15) + (C6:C25='Drop-downs'!F16)), "")</f>
        <v/>
      </c>
      <c r="D39" s="28">
        <f>COUNTIFS(N6:N25, 'Drop-downs'!I7, C6:C25, 'Drop-downs'!F16)</f>
        <v>0</v>
      </c>
      <c r="E39" s="32" t="str">
        <f>IFERROR(D39/COUNTIF(N6:N25, 'Drop-downs'!I7),"")</f>
        <v/>
      </c>
      <c r="F39" s="28">
        <f>COUNTIFS(K6:K25, 'Drop-downs'!I7, C6:C25, 'Drop-downs'!F16)</f>
        <v>0</v>
      </c>
      <c r="G39" s="32" t="str">
        <f>IFERROR(F39/COUNTIF(K6:K25, 'Drop-downs'!I7),"")</f>
        <v/>
      </c>
    </row>
    <row r="40" spans="1:7" ht="16.5" thickTop="1" thickBot="1">
      <c r="A40" s="27" t="str">
        <f>Language!B279</f>
        <v>Total</v>
      </c>
      <c r="B40" s="29">
        <f>SUM(B36:B39)</f>
        <v>0</v>
      </c>
      <c r="C40" s="13"/>
      <c r="D40" s="29">
        <f>SUM(D36:D39)</f>
        <v>0</v>
      </c>
      <c r="F40" s="29">
        <f>SUM(F36:F39)</f>
        <v>0</v>
      </c>
    </row>
    <row r="41" spans="1:7" ht="16.5" thickTop="1" thickBot="1"/>
    <row r="42" spans="1:7" ht="76.5" customHeight="1" thickTop="1" thickBot="1">
      <c r="A42" s="27" t="str">
        <f>Language!B109</f>
        <v>Business sector</v>
      </c>
      <c r="B42" s="27" t="str">
        <f>Language!B682</f>
        <v>Number of instructors per business sector</v>
      </c>
      <c r="C42" s="27" t="str">
        <f>Language!B683</f>
        <v>Percentage of instructors per business sector</v>
      </c>
      <c r="D42" s="27" t="str">
        <f>Language!B684</f>
        <v>Number of instructors trained per business sector</v>
      </c>
      <c r="E42" s="27" t="str">
        <f>Language!B685</f>
        <v>Percentage of instructors trained per business sector</v>
      </c>
      <c r="F42" s="27" t="str">
        <f>Language!B686</f>
        <v>Number of graduates among instructors per business sector</v>
      </c>
      <c r="G42" s="27" t="str">
        <f>Language!B687</f>
        <v>Percentage of graduates among instructors per business sector</v>
      </c>
    </row>
    <row r="43" spans="1:7" ht="16.5" thickTop="1" thickBot="1">
      <c r="A43" s="27" t="str">
        <f>Language!B110</f>
        <v>Public</v>
      </c>
      <c r="B43" s="28">
        <f>COUNTIF(J6:J25, 'Drop-downs'!F19)</f>
        <v>0</v>
      </c>
      <c r="C43" s="32" t="str" cm="1">
        <f t="array" ref="C43">IFERROR(B43/ SUMPRODUCT((J6:J25='Drop-downs'!F19) + (J6:J25='Drop-downs'!F20) + (J6:J25='Drop-downs'!F21)), "")</f>
        <v/>
      </c>
      <c r="D43" s="28">
        <f>COUNTIFS(N6:N25, 'Drop-downs'!I7, J6:J25, 'Drop-downs'!F19)</f>
        <v>0</v>
      </c>
      <c r="E43" s="32" t="str">
        <f>IFERROR(D43/COUNTIF(N6:N25, 'Drop-downs'!I7),"")</f>
        <v/>
      </c>
      <c r="F43" s="28">
        <f>COUNTIFS(K6:K25, 'Drop-downs'!I7, J6:J25, 'Drop-downs'!F19)</f>
        <v>0</v>
      </c>
      <c r="G43" s="32" t="str">
        <f>IFERROR(F43/COUNTIF(K6:K25, 'Drop-downs'!I7),"")</f>
        <v/>
      </c>
    </row>
    <row r="44" spans="1:7" ht="16.5" thickTop="1" thickBot="1">
      <c r="A44" s="27" t="str">
        <f>Language!B111</f>
        <v>Private</v>
      </c>
      <c r="B44" s="28">
        <f>COUNTIF(J6:J25, 'Drop-downs'!F20)</f>
        <v>0</v>
      </c>
      <c r="C44" s="32" t="str" cm="1">
        <f t="array" ref="C44">IFERROR(B44/ SUMPRODUCT((J6:J25='Drop-downs'!F19) + (J6:J25='Drop-downs'!F20) + (J6:J25='Drop-downs'!F21)), "")</f>
        <v/>
      </c>
      <c r="D44" s="28">
        <f>COUNTIFS(N6:N25, 'Drop-downs'!I7, J6:J25, 'Drop-downs'!F20)</f>
        <v>0</v>
      </c>
      <c r="E44" s="32" t="str">
        <f>IFERROR(D44/COUNTIF(N6:N25, 'Drop-downs'!I7),"")</f>
        <v/>
      </c>
      <c r="F44" s="28">
        <f>COUNTIFS(K6:K25, 'Drop-downs'!I7, J6:J25, 'Drop-downs'!F20)</f>
        <v>0</v>
      </c>
      <c r="G44" s="32" t="str">
        <f>IFERROR(F44/COUNTIF(K6:K25, 'Drop-downs'!I7),"")</f>
        <v/>
      </c>
    </row>
    <row r="45" spans="1:7" ht="31.5" thickTop="1" thickBot="1">
      <c r="A45" s="27" t="str">
        <f>Language!B112</f>
        <v>Public-private partnerships</v>
      </c>
      <c r="B45" s="28">
        <f>COUNTIF(J6:J25, 'Drop-downs'!F21)</f>
        <v>0</v>
      </c>
      <c r="C45" s="32" t="str" cm="1">
        <f t="array" ref="C45">IFERROR(B45/ SUMPRODUCT((J6:J25='Drop-downs'!F19) + (J6:J25='Drop-downs'!F20) + (J6:J25='Drop-downs'!F21)), "")</f>
        <v/>
      </c>
      <c r="D45" s="28">
        <f>COUNTIFS(N6:N25, 'Drop-downs'!I7, J6:J25, 'Drop-downs'!F21)</f>
        <v>0</v>
      </c>
      <c r="E45" s="32" t="str">
        <f>IFERROR(D45/COUNTIF(N6:N25, 'Drop-downs'!I7),"")</f>
        <v/>
      </c>
      <c r="F45" s="28">
        <f>COUNTIFS(K6:K25, 'Drop-downs'!I7, J6:J25, 'Drop-downs'!F21)</f>
        <v>0</v>
      </c>
      <c r="G45" s="32" t="str">
        <f>IFERROR(F45/COUNTIF(K6:K25, 'Drop-downs'!I7),"")</f>
        <v/>
      </c>
    </row>
    <row r="46" spans="1:7" ht="16.5" thickTop="1" thickBot="1">
      <c r="A46" s="27" t="str">
        <f>Language!B279</f>
        <v>Total</v>
      </c>
      <c r="B46" s="29">
        <f>SUM(B43:B45)</f>
        <v>0</v>
      </c>
      <c r="D46" s="29">
        <f>SUM(D43:D45)</f>
        <v>0</v>
      </c>
      <c r="F46" s="29">
        <f>SUM(F43:F45)</f>
        <v>0</v>
      </c>
    </row>
    <row r="47" spans="1:7" ht="15.75" thickTop="1"/>
    <row r="49" spans="1:2">
      <c r="A49" s="8" t="str">
        <f>Language!$B$56</f>
        <v>Below is the color-coding of the cells in the tool that can help you navigate and quickly find which cells need to be filled out. It can be found at the bottom of every spreadsheet</v>
      </c>
    </row>
    <row r="50" spans="1:2" ht="30">
      <c r="A50" s="38" t="str">
        <f>Language!$B$57</f>
        <v>Fixed titles and totals</v>
      </c>
      <c r="B50" s="10" t="str">
        <f>Language!$B$63</f>
        <v>Non-editable - no need for user input.</v>
      </c>
    </row>
    <row r="51" spans="1:2" ht="30">
      <c r="A51" s="25" t="str">
        <f>Language!$B$58</f>
        <v>General information and legends</v>
      </c>
      <c r="B51" s="10" t="str">
        <f>Language!$B$64</f>
        <v>Non-editable - no need for user input.</v>
      </c>
    </row>
    <row r="52" spans="1:2" ht="30">
      <c r="A52" s="80" t="str">
        <f>Language!$B$59</f>
        <v>Fixed or formula</v>
      </c>
      <c r="B52" s="10" t="str">
        <f>Language!$B$65</f>
        <v>Non-editable - no need for user input.</v>
      </c>
    </row>
    <row r="53" spans="1:2" ht="30">
      <c r="A53" s="51" t="str">
        <f>Language!$B$60</f>
        <v>Fillable</v>
      </c>
      <c r="B53" s="10" t="str">
        <f>Language!$B$66</f>
        <v>User input required (free text).</v>
      </c>
    </row>
    <row r="54" spans="1:2" ht="30">
      <c r="A54" s="78" t="str">
        <f>Language!$B$61</f>
        <v>Drop-downs</v>
      </c>
      <c r="B54" s="10" t="str">
        <f>Language!$B$67</f>
        <v>User selection is required.</v>
      </c>
    </row>
    <row r="55" spans="1:2" ht="285">
      <c r="A55" s="81" t="str">
        <f>Language!$B$62</f>
        <v>Prefilled data</v>
      </c>
      <c r="B55"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fTA5z4Ebe5GcVfFtDgeUcGunbvwOMfOIc7Nk1HYUxHj3A4iDV+VPb48v0eXdRI6cf6bH7lu6GceyYBQoXkeNJw==" saltValue="z496m9ODWlChtPDj1V4JRw==" spinCount="100000" sheet="1" objects="1" scenarios="1" formatColumns="0" formatRows="0" autoFilter="0"/>
  <mergeCells count="2">
    <mergeCell ref="A2:G2"/>
    <mergeCell ref="A3:G3"/>
  </mergeCells>
  <phoneticPr fontId="4" type="noConversion"/>
  <dataValidations count="1">
    <dataValidation allowBlank="1" showInputMessage="1" showErrorMessage="1" prompt="Only select &quot;Yes&quot; if the instructor is national (not international), and if he/she was trained to deliver the programme (Training of trainers, ToT)" sqref="N5" xr:uid="{F970B645-3E35-412F-BF3D-D5A311698C70}"/>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8C36CA50-5C33-40E0-8D06-C277FEFC2BB1}">
          <x14:formula1>
            <xm:f>'Drop-downs'!$F$13:$F$16</xm:f>
          </x14:formula1>
          <xm:sqref>C6:C25</xm:sqref>
        </x14:dataValidation>
        <x14:dataValidation type="list" allowBlank="1" showInputMessage="1" showErrorMessage="1" xr:uid="{1F94EDCD-64DD-4696-8676-8E2AE9F1A2C2}">
          <x14:formula1>
            <xm:f>'Drop-downs'!$F$7:$F$10</xm:f>
          </x14:formula1>
          <xm:sqref>I6:I25</xm:sqref>
        </x14:dataValidation>
        <x14:dataValidation type="list" allowBlank="1" showInputMessage="1" showErrorMessage="1" xr:uid="{2957840D-4712-489E-9DB9-3CF863D2881D}">
          <x14:formula1>
            <xm:f>'Drop-downs'!$F$19:$F$21</xm:f>
          </x14:formula1>
          <xm:sqref>J6:J25</xm:sqref>
        </x14:dataValidation>
        <x14:dataValidation type="list" allowBlank="1" showInputMessage="1" showErrorMessage="1" xr:uid="{30A70439-FB1D-406D-943D-9E67804FD140}">
          <x14:formula1>
            <xm:f>'Drop-downs'!$I$7:$I$8</xm:f>
          </x14:formula1>
          <xm:sqref>N6:N25</xm:sqref>
        </x14:dataValidation>
        <x14:dataValidation type="list" allowBlank="1" showInputMessage="1" showErrorMessage="1" xr:uid="{6FAC2334-1B34-475C-946E-D3DFA4CE9509}">
          <x14:formula1>
            <xm:f>'Drop-downs'!$I$7:$I$9</xm:f>
          </x14:formula1>
          <xm:sqref>K6:K25</xm:sqref>
        </x14:dataValidation>
        <x14:dataValidation type="list" allowBlank="1" showInputMessage="1" showErrorMessage="1" xr:uid="{8DF81CB4-71E0-4C16-ADCC-3015D5C10F08}">
          <x14:formula1>
            <xm:f>'Drop-downs'!$I$72:$I$73</xm:f>
          </x14:formula1>
          <xm:sqref>H6:H25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ECEFE-3A09-4051-AA2F-39BAF6F44C0F}">
  <sheetPr codeName="Sheet6"/>
  <dimension ref="A1:O56"/>
  <sheetViews>
    <sheetView workbookViewId="0">
      <selection activeCell="A6" sqref="A6"/>
    </sheetView>
  </sheetViews>
  <sheetFormatPr defaultRowHeight="15"/>
  <cols>
    <col min="1" max="1" width="27" customWidth="1"/>
    <col min="2" max="2" width="23" customWidth="1"/>
    <col min="3" max="3" width="22" customWidth="1"/>
    <col min="4" max="4" width="13.5703125" customWidth="1"/>
    <col min="5" max="5" width="14.5703125" customWidth="1"/>
    <col min="6" max="6" width="15" customWidth="1"/>
    <col min="7" max="7" width="20.140625" customWidth="1"/>
    <col min="8" max="8" width="20.42578125" customWidth="1"/>
    <col min="9" max="9" width="21.7109375" customWidth="1"/>
    <col min="10" max="10" width="23.85546875" customWidth="1"/>
    <col min="11" max="11" width="29.7109375" customWidth="1"/>
    <col min="12" max="12" width="25.42578125" customWidth="1"/>
    <col min="13" max="13" width="19.28515625" customWidth="1"/>
    <col min="14" max="14" width="21.5703125" customWidth="1"/>
    <col min="15" max="15" width="28.5703125" customWidth="1"/>
  </cols>
  <sheetData>
    <row r="1" spans="1:15">
      <c r="A1" s="8" t="str">
        <f>Language!B688</f>
        <v xml:space="preserve">Mentors' information </v>
      </c>
      <c r="C1" s="18"/>
    </row>
    <row r="2" spans="1:15" ht="69" customHeight="1">
      <c r="A2" s="227" t="str">
        <f>Language!B689</f>
        <v>Spreadsheet description: This spreadsheet collects information on the mentors that support mentoring and project components (small and capstone projects) of the iteration. If the same experts serve as both instructors and mentors, please still complete the section as if they were separate individuals. This is necessary to ensure accurate statistical representation in the indicators table and graphs.</v>
      </c>
      <c r="B2" s="227"/>
      <c r="C2" s="227"/>
      <c r="D2" s="227"/>
      <c r="E2" s="227"/>
      <c r="F2" s="227"/>
      <c r="G2" s="227"/>
      <c r="H2" s="227"/>
      <c r="I2" s="227"/>
      <c r="J2" s="5"/>
      <c r="K2" s="5"/>
      <c r="L2" s="5"/>
    </row>
    <row r="3" spans="1:15" ht="108" customHeight="1">
      <c r="A3" s="227" t="str">
        <f>Language!B690</f>
        <v xml:space="preserve">When to fill in this tab: 
1) Prior to the start of the programme when the mentors have been selected/nominated - complete all details for each mentor (columns A-O). You can refer to color-coding of the cells at the bottom of the spreadsheet.
2) Throughout the programme as needed if information changes or if a mentor leaves the programme or a new mentor is recruited (columns A-O).
Note: Information needs to be updated if there are any changes at any point as it feeds into reporting forms. </v>
      </c>
      <c r="B3" s="227"/>
      <c r="C3" s="227"/>
      <c r="D3" s="227"/>
      <c r="E3" s="227"/>
      <c r="F3" s="227"/>
      <c r="G3" s="227"/>
      <c r="H3" s="227"/>
      <c r="I3" s="227"/>
      <c r="J3" s="5"/>
      <c r="K3" s="5"/>
      <c r="L3" s="5"/>
    </row>
    <row r="4" spans="1:15" ht="80.25" customHeight="1" thickBot="1">
      <c r="A4" s="31" t="str">
        <f>Language!B1435</f>
        <v>First name</v>
      </c>
      <c r="B4" s="84" t="str">
        <f>Language!B1436</f>
        <v>Last name</v>
      </c>
      <c r="C4" s="84" t="str">
        <f>Language!B1438</f>
        <v>Gender</v>
      </c>
      <c r="D4" s="84" t="str">
        <f>Language!B1445</f>
        <v>Year of birth</v>
      </c>
      <c r="E4" s="84" t="str">
        <f>Language!B1439</f>
        <v>Position</v>
      </c>
      <c r="F4" s="84" t="str">
        <f>Language!B1440</f>
        <v>Organization</v>
      </c>
      <c r="G4" s="84" t="str">
        <f>Language!B1446</f>
        <v>Type of expert (national/local, international/external)</v>
      </c>
      <c r="H4" s="84" t="str">
        <f>Language!B1441</f>
        <v>Country</v>
      </c>
      <c r="I4" s="84" t="str">
        <f>Language!B1447</f>
        <v>One Health Sector</v>
      </c>
      <c r="J4" s="84" t="str">
        <f>Language!B1448</f>
        <v>Business Sector (public vs. private vs. PPP)</v>
      </c>
      <c r="K4" s="84" t="str">
        <f>Language!B1449</f>
        <v>Graduate of a GLLP programme - Yes/No</v>
      </c>
      <c r="L4" s="84" t="str">
        <f>Language!B1450</f>
        <v>Email</v>
      </c>
      <c r="M4" s="84" t="str">
        <f>Language!B1451</f>
        <v>Phone number</v>
      </c>
      <c r="N4" s="84" t="str">
        <f>Language!B1453</f>
        <v>Number of mentees per mentor</v>
      </c>
      <c r="O4" s="85" t="str">
        <f>Language!B1454</f>
        <v>Mentor trained to mentor in the programme - ToM (Y/N)</v>
      </c>
    </row>
    <row r="5" spans="1:15" ht="61.5" thickTop="1" thickBot="1">
      <c r="A5" s="149" t="s">
        <v>70</v>
      </c>
      <c r="B5" s="139" t="s">
        <v>71</v>
      </c>
      <c r="C5" s="139" t="s">
        <v>73</v>
      </c>
      <c r="D5" s="139" t="s">
        <v>80</v>
      </c>
      <c r="E5" s="139" t="s">
        <v>74</v>
      </c>
      <c r="F5" s="139" t="s">
        <v>75</v>
      </c>
      <c r="G5" s="139" t="s">
        <v>81</v>
      </c>
      <c r="H5" s="139" t="s">
        <v>76</v>
      </c>
      <c r="I5" s="138" t="s">
        <v>82</v>
      </c>
      <c r="J5" s="138" t="s">
        <v>83</v>
      </c>
      <c r="K5" s="138" t="s">
        <v>90</v>
      </c>
      <c r="L5" s="138" t="s">
        <v>77</v>
      </c>
      <c r="M5" s="138" t="s">
        <v>78</v>
      </c>
      <c r="N5" s="138" t="s">
        <v>91</v>
      </c>
      <c r="O5" s="143" t="s">
        <v>92</v>
      </c>
    </row>
    <row r="6" spans="1:15" ht="15.75" thickTop="1">
      <c r="A6" s="144"/>
      <c r="B6" s="104"/>
      <c r="C6" s="106"/>
      <c r="D6" s="104"/>
      <c r="E6" s="104"/>
      <c r="F6" s="104"/>
      <c r="G6" s="106"/>
      <c r="H6" s="104"/>
      <c r="I6" s="110"/>
      <c r="J6" s="110"/>
      <c r="K6" s="110"/>
      <c r="L6" s="107"/>
      <c r="M6" s="107"/>
      <c r="N6" s="107"/>
      <c r="O6" s="145"/>
    </row>
    <row r="7" spans="1:15">
      <c r="A7" s="144"/>
      <c r="B7" s="104"/>
      <c r="C7" s="106"/>
      <c r="D7" s="104"/>
      <c r="E7" s="104"/>
      <c r="F7" s="104"/>
      <c r="G7" s="106"/>
      <c r="H7" s="104"/>
      <c r="I7" s="106"/>
      <c r="J7" s="106"/>
      <c r="K7" s="106"/>
      <c r="L7" s="104"/>
      <c r="M7" s="104"/>
      <c r="N7" s="104"/>
      <c r="O7" s="145"/>
    </row>
    <row r="8" spans="1:15">
      <c r="A8" s="144"/>
      <c r="B8" s="104"/>
      <c r="C8" s="106"/>
      <c r="D8" s="104"/>
      <c r="E8" s="104"/>
      <c r="F8" s="104"/>
      <c r="G8" s="106"/>
      <c r="H8" s="104"/>
      <c r="I8" s="106"/>
      <c r="J8" s="106"/>
      <c r="K8" s="106"/>
      <c r="L8" s="104"/>
      <c r="M8" s="104"/>
      <c r="N8" s="104"/>
      <c r="O8" s="145"/>
    </row>
    <row r="9" spans="1:15">
      <c r="A9" s="144"/>
      <c r="B9" s="104"/>
      <c r="C9" s="106"/>
      <c r="D9" s="104"/>
      <c r="E9" s="104"/>
      <c r="F9" s="104"/>
      <c r="G9" s="106"/>
      <c r="H9" s="104"/>
      <c r="I9" s="106"/>
      <c r="J9" s="106"/>
      <c r="K9" s="106"/>
      <c r="L9" s="104"/>
      <c r="M9" s="104"/>
      <c r="N9" s="104"/>
      <c r="O9" s="145"/>
    </row>
    <row r="10" spans="1:15">
      <c r="A10" s="144"/>
      <c r="B10" s="104"/>
      <c r="C10" s="106"/>
      <c r="D10" s="104"/>
      <c r="E10" s="104"/>
      <c r="F10" s="104"/>
      <c r="G10" s="106"/>
      <c r="H10" s="104"/>
      <c r="I10" s="106"/>
      <c r="J10" s="106"/>
      <c r="K10" s="106"/>
      <c r="L10" s="104"/>
      <c r="M10" s="104"/>
      <c r="N10" s="104"/>
      <c r="O10" s="145"/>
    </row>
    <row r="11" spans="1:15">
      <c r="A11" s="144"/>
      <c r="B11" s="104"/>
      <c r="C11" s="106"/>
      <c r="D11" s="104"/>
      <c r="E11" s="104"/>
      <c r="F11" s="104"/>
      <c r="G11" s="106"/>
      <c r="H11" s="104"/>
      <c r="I11" s="106"/>
      <c r="J11" s="106"/>
      <c r="K11" s="106"/>
      <c r="L11" s="104"/>
      <c r="M11" s="104"/>
      <c r="N11" s="104"/>
      <c r="O11" s="145"/>
    </row>
    <row r="12" spans="1:15">
      <c r="A12" s="144"/>
      <c r="B12" s="104"/>
      <c r="C12" s="106"/>
      <c r="D12" s="104"/>
      <c r="E12" s="104"/>
      <c r="F12" s="104"/>
      <c r="G12" s="106"/>
      <c r="H12" s="104"/>
      <c r="I12" s="106"/>
      <c r="J12" s="106"/>
      <c r="K12" s="106"/>
      <c r="L12" s="104"/>
      <c r="M12" s="104"/>
      <c r="N12" s="104"/>
      <c r="O12" s="145"/>
    </row>
    <row r="13" spans="1:15">
      <c r="A13" s="144"/>
      <c r="B13" s="104"/>
      <c r="C13" s="106"/>
      <c r="D13" s="104"/>
      <c r="E13" s="104"/>
      <c r="F13" s="104"/>
      <c r="G13" s="106"/>
      <c r="H13" s="104"/>
      <c r="I13" s="106"/>
      <c r="J13" s="106"/>
      <c r="K13" s="106"/>
      <c r="L13" s="104"/>
      <c r="M13" s="104"/>
      <c r="N13" s="104"/>
      <c r="O13" s="145"/>
    </row>
    <row r="14" spans="1:15">
      <c r="A14" s="144"/>
      <c r="B14" s="104"/>
      <c r="C14" s="106"/>
      <c r="D14" s="104"/>
      <c r="E14" s="104"/>
      <c r="F14" s="104"/>
      <c r="G14" s="106"/>
      <c r="H14" s="104"/>
      <c r="I14" s="106"/>
      <c r="J14" s="106"/>
      <c r="K14" s="106"/>
      <c r="L14" s="104"/>
      <c r="M14" s="104"/>
      <c r="N14" s="104"/>
      <c r="O14" s="145"/>
    </row>
    <row r="15" spans="1:15">
      <c r="A15" s="144"/>
      <c r="B15" s="104"/>
      <c r="C15" s="106"/>
      <c r="D15" s="104"/>
      <c r="E15" s="104"/>
      <c r="F15" s="104"/>
      <c r="G15" s="106"/>
      <c r="H15" s="104"/>
      <c r="I15" s="106"/>
      <c r="J15" s="106"/>
      <c r="K15" s="106"/>
      <c r="L15" s="104"/>
      <c r="M15" s="104"/>
      <c r="N15" s="104"/>
      <c r="O15" s="145"/>
    </row>
    <row r="16" spans="1:15">
      <c r="A16" s="144"/>
      <c r="B16" s="104"/>
      <c r="C16" s="106"/>
      <c r="D16" s="104"/>
      <c r="E16" s="104"/>
      <c r="F16" s="104"/>
      <c r="G16" s="106"/>
      <c r="H16" s="104"/>
      <c r="I16" s="106"/>
      <c r="J16" s="106"/>
      <c r="K16" s="106"/>
      <c r="L16" s="104"/>
      <c r="M16" s="104"/>
      <c r="N16" s="104"/>
      <c r="O16" s="145"/>
    </row>
    <row r="17" spans="1:15">
      <c r="A17" s="144"/>
      <c r="B17" s="104"/>
      <c r="C17" s="106"/>
      <c r="D17" s="104"/>
      <c r="E17" s="104"/>
      <c r="F17" s="104"/>
      <c r="G17" s="106"/>
      <c r="H17" s="104"/>
      <c r="I17" s="106"/>
      <c r="J17" s="106"/>
      <c r="K17" s="106"/>
      <c r="L17" s="104"/>
      <c r="M17" s="104"/>
      <c r="N17" s="104"/>
      <c r="O17" s="145"/>
    </row>
    <row r="18" spans="1:15">
      <c r="A18" s="144"/>
      <c r="B18" s="104"/>
      <c r="C18" s="106"/>
      <c r="D18" s="104"/>
      <c r="E18" s="104"/>
      <c r="F18" s="104"/>
      <c r="G18" s="106"/>
      <c r="H18" s="104"/>
      <c r="I18" s="106"/>
      <c r="J18" s="106"/>
      <c r="K18" s="106"/>
      <c r="L18" s="104"/>
      <c r="M18" s="104"/>
      <c r="N18" s="104"/>
      <c r="O18" s="145"/>
    </row>
    <row r="19" spans="1:15">
      <c r="A19" s="144"/>
      <c r="B19" s="104"/>
      <c r="C19" s="106"/>
      <c r="D19" s="104"/>
      <c r="E19" s="104"/>
      <c r="F19" s="104"/>
      <c r="G19" s="106"/>
      <c r="H19" s="104"/>
      <c r="I19" s="106"/>
      <c r="J19" s="106"/>
      <c r="K19" s="106"/>
      <c r="L19" s="104"/>
      <c r="M19" s="104"/>
      <c r="N19" s="104"/>
      <c r="O19" s="145"/>
    </row>
    <row r="20" spans="1:15">
      <c r="A20" s="144"/>
      <c r="B20" s="104"/>
      <c r="C20" s="106"/>
      <c r="D20" s="104"/>
      <c r="E20" s="104"/>
      <c r="F20" s="104"/>
      <c r="G20" s="106"/>
      <c r="H20" s="104"/>
      <c r="I20" s="106"/>
      <c r="J20" s="106"/>
      <c r="K20" s="106"/>
      <c r="L20" s="104"/>
      <c r="M20" s="104"/>
      <c r="N20" s="104"/>
      <c r="O20" s="145"/>
    </row>
    <row r="21" spans="1:15">
      <c r="A21" s="144"/>
      <c r="B21" s="104"/>
      <c r="C21" s="106"/>
      <c r="D21" s="104"/>
      <c r="E21" s="104"/>
      <c r="F21" s="104"/>
      <c r="G21" s="106"/>
      <c r="H21" s="104"/>
      <c r="I21" s="106"/>
      <c r="J21" s="106"/>
      <c r="K21" s="106"/>
      <c r="L21" s="104"/>
      <c r="M21" s="104"/>
      <c r="N21" s="104"/>
      <c r="O21" s="145"/>
    </row>
    <row r="22" spans="1:15">
      <c r="A22" s="144"/>
      <c r="B22" s="104"/>
      <c r="C22" s="106"/>
      <c r="D22" s="104"/>
      <c r="E22" s="104"/>
      <c r="F22" s="104"/>
      <c r="G22" s="106"/>
      <c r="H22" s="104"/>
      <c r="I22" s="106"/>
      <c r="J22" s="106"/>
      <c r="K22" s="106"/>
      <c r="L22" s="104"/>
      <c r="M22" s="104"/>
      <c r="N22" s="104"/>
      <c r="O22" s="145"/>
    </row>
    <row r="23" spans="1:15">
      <c r="A23" s="144"/>
      <c r="B23" s="104"/>
      <c r="C23" s="106"/>
      <c r="D23" s="104"/>
      <c r="E23" s="104"/>
      <c r="F23" s="104"/>
      <c r="G23" s="106"/>
      <c r="H23" s="104"/>
      <c r="I23" s="106"/>
      <c r="J23" s="106"/>
      <c r="K23" s="106"/>
      <c r="L23" s="104"/>
      <c r="M23" s="104"/>
      <c r="N23" s="104"/>
      <c r="O23" s="145"/>
    </row>
    <row r="24" spans="1:15">
      <c r="A24" s="144"/>
      <c r="B24" s="104"/>
      <c r="C24" s="106"/>
      <c r="D24" s="104"/>
      <c r="E24" s="104"/>
      <c r="F24" s="104"/>
      <c r="G24" s="106"/>
      <c r="H24" s="104"/>
      <c r="I24" s="106"/>
      <c r="J24" s="106"/>
      <c r="K24" s="106"/>
      <c r="L24" s="104"/>
      <c r="M24" s="104"/>
      <c r="N24" s="104"/>
      <c r="O24" s="145"/>
    </row>
    <row r="25" spans="1:15">
      <c r="A25" s="147"/>
      <c r="B25" s="108"/>
      <c r="C25" s="109"/>
      <c r="D25" s="108"/>
      <c r="E25" s="108"/>
      <c r="F25" s="108"/>
      <c r="G25" s="109"/>
      <c r="H25" s="108"/>
      <c r="I25" s="109"/>
      <c r="J25" s="109"/>
      <c r="K25" s="109"/>
      <c r="L25" s="108"/>
      <c r="M25" s="108"/>
      <c r="N25" s="108"/>
      <c r="O25" s="150"/>
    </row>
    <row r="26" spans="1:15">
      <c r="A26" s="65"/>
    </row>
    <row r="27" spans="1:15" ht="75" customHeight="1" thickBot="1">
      <c r="A27" s="31" t="str">
        <f>Language!B99</f>
        <v>Sector</v>
      </c>
      <c r="B27" s="31" t="str">
        <f>Language!B691</f>
        <v>Number of mentors per sector</v>
      </c>
      <c r="C27" s="31" t="str">
        <f>Language!B692</f>
        <v>Percentage of mentors per sector</v>
      </c>
      <c r="D27" s="31" t="str">
        <f>Language!B693</f>
        <v>Number of mentors trained per sector</v>
      </c>
      <c r="E27" s="31" t="str">
        <f>Language!B694</f>
        <v>Percentage of mentors trained per sector</v>
      </c>
      <c r="F27" s="31" t="str">
        <f>Language!B695</f>
        <v>Number of graduates among mentors per sector</v>
      </c>
      <c r="G27" s="31" t="str">
        <f>Language!B696</f>
        <v>Percentage of graduates among mentors per sector</v>
      </c>
    </row>
    <row r="28" spans="1:15" ht="91.5" thickTop="1" thickBot="1">
      <c r="A28" s="31" t="str">
        <f>Language!B100</f>
        <v>Human health</v>
      </c>
      <c r="B28" s="28">
        <f>COUNTIF(I6:I25, 'Drop-downs'!F7)</f>
        <v>0</v>
      </c>
      <c r="C28" s="32" t="str" cm="1">
        <f t="array" ref="C28">IFERROR(B28/ SUMPRODUCT((I6:I25='Drop-downs'!F7) + (I6:I25='Drop-downs'!F8) + (I6:I25='Drop-downs'!F9) + (I6:I25='Drop-downs'!F10)), "")</f>
        <v/>
      </c>
      <c r="D28" s="28">
        <f>COUNTIFS(O6:O25, 'Drop-downs'!I7, I6:I25, 'Drop-downs'!F7)</f>
        <v>0</v>
      </c>
      <c r="E28" s="32" t="str">
        <f>IFERROR(D28/COUNTIF(O6:O25, 'Drop-downs'!I7),"")</f>
        <v/>
      </c>
      <c r="F28" s="28">
        <f>COUNTIFS(K6:K25, 'Drop-downs'!I7, I6:I25, 'Drop-downs'!F7)</f>
        <v>0</v>
      </c>
      <c r="G28" s="32" t="str">
        <f>IFERROR(F28/COUNTIF(K6:K25, 'Drop-downs'!I7),"")</f>
        <v/>
      </c>
      <c r="I28" s="31" t="str">
        <f>Language!B709</f>
        <v>Maximum number of mentees per mentor (the number of the mentees of the mentor that has most mentees)</v>
      </c>
      <c r="J28" s="28">
        <f>MAX(N6:N25)</f>
        <v>0</v>
      </c>
    </row>
    <row r="29" spans="1:15" ht="16.5" thickTop="1" thickBot="1">
      <c r="A29" s="31" t="str">
        <f>Language!B101</f>
        <v>Animal health</v>
      </c>
      <c r="B29" s="28">
        <f>COUNTIF(I6:I25, 'Drop-downs'!F8)</f>
        <v>0</v>
      </c>
      <c r="C29" s="32" t="str" cm="1">
        <f t="array" ref="C29">IFERROR(B29/ SUMPRODUCT((I6:I25='Drop-downs'!F7) + (I6:I25='Drop-downs'!F8) + (I6:I25='Drop-downs'!F9) + (I6:I25='Drop-downs'!F10)), "")</f>
        <v/>
      </c>
      <c r="D29" s="28">
        <f>COUNTIFS(O6:O25, 'Drop-downs'!I7, I6:I25, 'Drop-downs'!F8)</f>
        <v>0</v>
      </c>
      <c r="E29" s="32" t="str">
        <f>IFERROR(D29/COUNTIF(O6:O25, 'Drop-downs'!I7),"")</f>
        <v/>
      </c>
      <c r="F29" s="28">
        <f>COUNTIFS(K6:K25, 'Drop-downs'!I7, I6:I25, 'Drop-downs'!F8)</f>
        <v>0</v>
      </c>
      <c r="G29" s="32" t="str">
        <f>IFERROR(F29/COUNTIF(K6:K25, 'Drop-downs'!I7),"")</f>
        <v/>
      </c>
    </row>
    <row r="30" spans="1:15" ht="16.5" thickTop="1" thickBot="1">
      <c r="A30" s="31" t="str">
        <f>Language!B102</f>
        <v>Environmental health</v>
      </c>
      <c r="B30" s="28">
        <f>COUNTIF(I6:I25, 'Drop-downs'!F9)</f>
        <v>0</v>
      </c>
      <c r="C30" s="32" t="str" cm="1">
        <f t="array" ref="C30">IFERROR(B30/ SUMPRODUCT((I6:I25='Drop-downs'!F7) + (I6:I25='Drop-downs'!F8) + (I6:I25='Drop-downs'!F9) + (I6:I25='Drop-downs'!F10)), "")</f>
        <v/>
      </c>
      <c r="D30" s="28">
        <f>COUNTIFS(O6:O25, 'Drop-downs'!I7, I6:I25, 'Drop-downs'!F9)</f>
        <v>0</v>
      </c>
      <c r="E30" s="32" t="str">
        <f>IFERROR(D30/COUNTIF(O6:O25, 'Drop-downs'!I7),"")</f>
        <v/>
      </c>
      <c r="F30" s="28">
        <f>COUNTIFS(K6:K25, 'Drop-downs'!I7, I6:I25, 'Drop-downs'!F9)</f>
        <v>0</v>
      </c>
      <c r="G30" s="32" t="str">
        <f>IFERROR(F30/COUNTIF(K6:K25, 'Drop-downs'!I7),"")</f>
        <v/>
      </c>
    </row>
    <row r="31" spans="1:15" ht="66" customHeight="1" thickTop="1" thickBot="1">
      <c r="A31" s="31" t="str">
        <f>Language!B103</f>
        <v>Other</v>
      </c>
      <c r="B31" s="28">
        <f>COUNTIF(I6:I25, 'Drop-downs'!F10)</f>
        <v>0</v>
      </c>
      <c r="C31" s="32" t="str" cm="1">
        <f t="array" ref="C31">IFERROR(B31/ SUMPRODUCT((I6:I25='Drop-downs'!F7) + (I6:I25='Drop-downs'!F8) + (I6:I25='Drop-downs'!F9) + (I6:I25='Drop-downs'!F10)), "")</f>
        <v/>
      </c>
      <c r="D31" s="28">
        <f>COUNTIFS(O6:O25, 'Drop-downs'!I7, I6:I25, 'Drop-downs'!F10)</f>
        <v>0</v>
      </c>
      <c r="E31" s="32" t="str">
        <f>IFERROR(D31/COUNTIF(O6:O25, 'Drop-downs'!I7),"")</f>
        <v/>
      </c>
      <c r="F31" s="28">
        <f>COUNTIFS(K6:K25, 'Drop-downs'!I7, I6:I25, 'Drop-downs'!F10)</f>
        <v>0</v>
      </c>
      <c r="G31" s="32" t="str">
        <f>IFERROR(F31/COUNTIF(K6:K25, 'Drop-downs'!I7),"")</f>
        <v/>
      </c>
      <c r="I31" s="31"/>
      <c r="J31" s="31" t="str">
        <f>Language!B710</f>
        <v>Number of mentors by type (national/international)</v>
      </c>
      <c r="K31" s="31" t="str">
        <f>Language!B711</f>
        <v>Percentage of mentors by level (national/international)</v>
      </c>
    </row>
    <row r="32" spans="1:15" ht="16.5" thickTop="1" thickBot="1">
      <c r="A32" s="31" t="str">
        <f>Language!B279</f>
        <v>Total</v>
      </c>
      <c r="B32" s="29">
        <f>SUM(B28:B31)</f>
        <v>0</v>
      </c>
      <c r="C32" s="13"/>
      <c r="D32" s="29">
        <f>SUM(D28:D31)</f>
        <v>0</v>
      </c>
      <c r="F32" s="29">
        <f>SUM(F28:F31)</f>
        <v>0</v>
      </c>
      <c r="I32" s="31" t="str">
        <f>Language!B712</f>
        <v>National</v>
      </c>
      <c r="J32" s="28">
        <f>COUNTIF(G6:G25,'Drop-downs'!I72)</f>
        <v>0</v>
      </c>
      <c r="K32" s="32" t="str">
        <f>IFERROR(J32/B32,"")</f>
        <v/>
      </c>
    </row>
    <row r="33" spans="1:11" ht="16.5" thickTop="1" thickBot="1">
      <c r="I33" s="31" t="str">
        <f>Language!B713</f>
        <v>International</v>
      </c>
      <c r="J33" s="28">
        <f>COUNTIF(G6:G25,'Drop-downs'!I73)</f>
        <v>0</v>
      </c>
      <c r="K33" s="32" t="str">
        <f>IFERROR(J33/B32,"")</f>
        <v/>
      </c>
    </row>
    <row r="34" spans="1:11" ht="74.25" customHeight="1" thickTop="1" thickBot="1">
      <c r="A34" s="31" t="str">
        <f>Language!B104</f>
        <v>Gender</v>
      </c>
      <c r="B34" s="31" t="str">
        <f>Language!B697</f>
        <v>Number of mentors per gender</v>
      </c>
      <c r="C34" s="31" t="str">
        <f>Language!B698</f>
        <v>Percentage of mentors per gender</v>
      </c>
      <c r="D34" s="31" t="str">
        <f>Language!B699</f>
        <v>Number of mentors trained per gender</v>
      </c>
      <c r="E34" s="31" t="str">
        <f>Language!B700</f>
        <v>Percentage of mentors trained per gender</v>
      </c>
      <c r="F34" s="31" t="str">
        <f>Language!B701</f>
        <v>Number of graduates among mentors per gender</v>
      </c>
      <c r="G34" s="31" t="str">
        <f>Language!B702</f>
        <v>Percentage of graduates among mentors per gender</v>
      </c>
    </row>
    <row r="35" spans="1:11" ht="16.5" thickTop="1" thickBot="1">
      <c r="A35" s="31" t="str">
        <f>Language!B105</f>
        <v>Female</v>
      </c>
      <c r="B35" s="28">
        <f>COUNTIF(C6:C25, 'Drop-downs'!F13)</f>
        <v>0</v>
      </c>
      <c r="C35" s="32" t="str" cm="1">
        <f t="array" ref="C35">IFERROR(B35/ SUMPRODUCT((C6:C25='Drop-downs'!F13) + (C6:C25='Drop-downs'!F14) + (C6:C25='Drop-downs'!F15) + (C6:C25='Drop-downs'!F16)), "")</f>
        <v/>
      </c>
      <c r="D35" s="28">
        <f>COUNTIFS(O6:O25, 'Drop-downs'!I7, C6:C25, 'Drop-downs'!F13)</f>
        <v>0</v>
      </c>
      <c r="E35" s="32" t="str">
        <f>IFERROR(D35/COUNTIF(O6:O25, 'Drop-downs'!I7),"")</f>
        <v/>
      </c>
      <c r="F35" s="28">
        <f>COUNTIFS(K6:K25, 'Drop-downs'!I7, C6:C25, 'Drop-downs'!F13)</f>
        <v>0</v>
      </c>
      <c r="G35" s="32" t="str">
        <f>IFERROR(F35/COUNTIF(K6:K25, 'Drop-downs'!I7),"")</f>
        <v/>
      </c>
    </row>
    <row r="36" spans="1:11" ht="16.5" thickTop="1" thickBot="1">
      <c r="A36" s="31" t="str">
        <f>Language!B106</f>
        <v>Male</v>
      </c>
      <c r="B36" s="28">
        <f>COUNTIF(C6:C25, 'Drop-downs'!F14)</f>
        <v>0</v>
      </c>
      <c r="C36" s="32" t="str" cm="1">
        <f t="array" ref="C36">IFERROR(B36/ SUMPRODUCT((C6:C25='Drop-downs'!F13) + (C6:C25='Drop-downs'!F14) + (C6:C25='Drop-downs'!F15) + (C6:C25='Drop-downs'!F16)), "")</f>
        <v/>
      </c>
      <c r="D36" s="28">
        <f>COUNTIFS(O6:O25, 'Drop-downs'!I7, C6:C25, 'Drop-downs'!F14)</f>
        <v>0</v>
      </c>
      <c r="E36" s="32" t="str">
        <f>IFERROR(D36/COUNTIF(O6:O25, 'Drop-downs'!I7),"")</f>
        <v/>
      </c>
      <c r="F36" s="28">
        <f>COUNTIFS(K6:K25, 'Drop-downs'!I7, C6:C25, 'Drop-downs'!F14)</f>
        <v>0</v>
      </c>
      <c r="G36" s="32" t="str">
        <f>IFERROR(F36/COUNTIF(K6:K25, 'Drop-downs'!I7),"")</f>
        <v/>
      </c>
    </row>
    <row r="37" spans="1:11" ht="16.5" thickTop="1" thickBot="1">
      <c r="A37" s="31" t="str">
        <f>Language!B107</f>
        <v>Non-binary</v>
      </c>
      <c r="B37" s="28">
        <f>COUNTIF(C6:C25, 'Drop-downs'!F15)</f>
        <v>0</v>
      </c>
      <c r="C37" s="32" t="str" cm="1">
        <f t="array" ref="C37">IFERROR(B37/ SUMPRODUCT((C6:C25='Drop-downs'!F13) + (C6:C25='Drop-downs'!F14) + (C6:C25='Drop-downs'!F15) + (C6:C25='Drop-downs'!F16)), "")</f>
        <v/>
      </c>
      <c r="D37" s="28">
        <f>COUNTIFS(O6:O25, 'Drop-downs'!I7, C6:C25, 'Drop-downs'!F15)</f>
        <v>0</v>
      </c>
      <c r="E37" s="32" t="str">
        <f>IFERROR(D37/COUNTIF(O6:O25, 'Drop-downs'!I7),"")</f>
        <v/>
      </c>
      <c r="F37" s="28">
        <f>COUNTIFS(K6:K25, 'Drop-downs'!I7, C6:C25, 'Drop-downs'!F15)</f>
        <v>0</v>
      </c>
      <c r="G37" s="32" t="str">
        <f>IFERROR(F37/COUNTIF(K6:K25, 'Drop-downs'!I7),"")</f>
        <v/>
      </c>
    </row>
    <row r="38" spans="1:11" ht="16.5" thickTop="1" thickBot="1">
      <c r="A38" s="31" t="str">
        <f>Language!B108</f>
        <v>Prefer not to say</v>
      </c>
      <c r="B38" s="28">
        <f>COUNTIF(C6:C25, 'Drop-downs'!F16)</f>
        <v>0</v>
      </c>
      <c r="C38" s="32" t="str" cm="1">
        <f t="array" ref="C38">IFERROR(B38/ SUMPRODUCT((C6:C25='Drop-downs'!F13) + (C6:C25='Drop-downs'!F14) + (C6:C25='Drop-downs'!F15) + (C6:C25='Drop-downs'!F16)), "")</f>
        <v/>
      </c>
      <c r="D38" s="28">
        <f>COUNTIFS(O6:O25, 'Drop-downs'!I7, C6:C25, 'Drop-downs'!F16)</f>
        <v>0</v>
      </c>
      <c r="E38" s="32" t="str">
        <f>IFERROR(D38/COUNTIF(O6:O25, 'Drop-downs'!I7),"")</f>
        <v/>
      </c>
      <c r="F38" s="28">
        <f>COUNTIFS(K6:K25, 'Drop-downs'!I7, C6:C25, 'Drop-downs'!F16)</f>
        <v>0</v>
      </c>
      <c r="G38" s="32" t="str">
        <f>IFERROR(F38/COUNTIF(K6:K25, 'Drop-downs'!I7),"")</f>
        <v/>
      </c>
    </row>
    <row r="39" spans="1:11" ht="16.5" thickTop="1" thickBot="1">
      <c r="A39" s="31" t="str">
        <f>Language!B279</f>
        <v>Total</v>
      </c>
      <c r="B39" s="29">
        <f>SUM(B35:B38)</f>
        <v>0</v>
      </c>
      <c r="C39" s="13"/>
      <c r="D39" s="29">
        <f>SUM(D35:D38)</f>
        <v>0</v>
      </c>
      <c r="F39" s="29">
        <f>SUM(F35:F38)</f>
        <v>0</v>
      </c>
    </row>
    <row r="40" spans="1:11" ht="15.75" thickTop="1"/>
    <row r="41" spans="1:11" ht="93.75" customHeight="1" thickBot="1">
      <c r="A41" s="31" t="str">
        <f>Language!B109</f>
        <v>Business sector</v>
      </c>
      <c r="B41" s="31" t="str">
        <f>Language!B703</f>
        <v>Number of mentors per business sector</v>
      </c>
      <c r="C41" s="31" t="str">
        <f>Language!B704</f>
        <v>Percentage of mentors per business sector</v>
      </c>
      <c r="D41" s="31" t="str">
        <f>Language!B705</f>
        <v>Number of mentors trained per business sector</v>
      </c>
      <c r="E41" s="31" t="str">
        <f>Language!B706</f>
        <v>Percentage of mentors trained per business sector</v>
      </c>
      <c r="F41" s="31" t="str">
        <f>Language!B707</f>
        <v>Number of graduates among mentors per business sector</v>
      </c>
      <c r="G41" s="31" t="str">
        <f>Language!B708</f>
        <v>Percentage of graduates among mentors per business sector</v>
      </c>
    </row>
    <row r="42" spans="1:11" ht="16.5" thickTop="1" thickBot="1">
      <c r="A42" s="31" t="str">
        <f>Language!B110</f>
        <v>Public</v>
      </c>
      <c r="B42" s="28">
        <f>COUNTIF(J6:J25, 'Drop-downs'!F19)</f>
        <v>0</v>
      </c>
      <c r="C42" s="32" t="str" cm="1">
        <f t="array" ref="C42">IFERROR(B42/ SUMPRODUCT((J6:J25='Drop-downs'!F19) + (J6:J25='Drop-downs'!F20) + (J6:J25='Drop-downs'!F21)), "")</f>
        <v/>
      </c>
      <c r="D42" s="28">
        <f>COUNTIFS(O6:O25, 'Drop-downs'!I7, J6:J25, 'Drop-downs'!F19)</f>
        <v>0</v>
      </c>
      <c r="E42" s="32" t="str">
        <f>IFERROR(D42/COUNTIF(O6:O25, 'Drop-downs'!I7),"")</f>
        <v/>
      </c>
      <c r="F42" s="28">
        <f>COUNTIFS(K6:K25, 'Drop-downs'!I7, J6:J25, 'Drop-downs'!F19)</f>
        <v>0</v>
      </c>
      <c r="G42" s="32" t="str">
        <f>IFERROR(F42/COUNTIF(K6:K25, 'Drop-downs'!I7),"")</f>
        <v/>
      </c>
    </row>
    <row r="43" spans="1:11" ht="16.5" thickTop="1" thickBot="1">
      <c r="A43" s="31" t="str">
        <f>Language!B111</f>
        <v>Private</v>
      </c>
      <c r="B43" s="28">
        <f>COUNTIF(J6:J25, 'Drop-downs'!F20)</f>
        <v>0</v>
      </c>
      <c r="C43" s="32" t="str" cm="1">
        <f t="array" ref="C43">IFERROR(B43/ SUMPRODUCT((J6:J25='Drop-downs'!F19) + (J6:J25='Drop-downs'!F20) + (J6:J25='Drop-downs'!F21)), "")</f>
        <v/>
      </c>
      <c r="D43" s="28">
        <f>COUNTIFS(O6:O25, 'Drop-downs'!I7, J6:J25, 'Drop-downs'!F20)</f>
        <v>0</v>
      </c>
      <c r="E43" s="32" t="str">
        <f>IFERROR(D43/COUNTIF(O6:O25, 'Drop-downs'!I7),"")</f>
        <v/>
      </c>
      <c r="F43" s="28">
        <f>COUNTIFS(K6:K25, 'Drop-downs'!I7, J6:J25, 'Drop-downs'!F20)</f>
        <v>0</v>
      </c>
      <c r="G43" s="32" t="str">
        <f>IFERROR(F43/COUNTIF(K6:K25, 'Drop-downs'!I7),"")</f>
        <v/>
      </c>
    </row>
    <row r="44" spans="1:11" ht="16.5" thickTop="1" thickBot="1">
      <c r="A44" s="31" t="str">
        <f>Language!B112</f>
        <v>Public-private partnerships</v>
      </c>
      <c r="B44" s="28">
        <f>COUNTIF(J6:J25, 'Drop-downs'!F21)</f>
        <v>0</v>
      </c>
      <c r="C44" s="32" t="str" cm="1">
        <f t="array" ref="C44">IFERROR(B44/ SUMPRODUCT((J6:J25='Drop-downs'!F19) + (J6:J25='Drop-downs'!F20) + (J6:J25='Drop-downs'!F21)), "")</f>
        <v/>
      </c>
      <c r="D44" s="28">
        <f>COUNTIFS(O6:O25, 'Drop-downs'!I7, J6:J25, 'Drop-downs'!F21)</f>
        <v>0</v>
      </c>
      <c r="E44" s="32" t="str">
        <f>IFERROR(D44/COUNTIF(O6:O25, 'Drop-downs'!I7),"")</f>
        <v/>
      </c>
      <c r="F44" s="28">
        <f>COUNTIFS(K6:K25, 'Drop-downs'!I7, J6:J25, 'Drop-downs'!F21)</f>
        <v>0</v>
      </c>
      <c r="G44" s="32" t="str">
        <f>IFERROR(F44/COUNTIF(K6:K25, 'Drop-downs'!I7),"")</f>
        <v/>
      </c>
    </row>
    <row r="45" spans="1:11" ht="16.5" thickTop="1" thickBot="1">
      <c r="A45" s="31" t="str">
        <f>Language!B279</f>
        <v>Total</v>
      </c>
      <c r="B45" s="29">
        <f>SUM(B42:B44)</f>
        <v>0</v>
      </c>
      <c r="C45" s="13"/>
      <c r="D45" s="29">
        <f>SUM(D42:D44)</f>
        <v>0</v>
      </c>
      <c r="F45" s="29">
        <f>SUM(F42:F44)</f>
        <v>0</v>
      </c>
    </row>
    <row r="46" spans="1:11" ht="15.75" thickTop="1"/>
    <row r="50" spans="1:2">
      <c r="A50" s="8" t="str">
        <f>Language!$B$56</f>
        <v>Below is the color-coding of the cells in the tool that can help you navigate and quickly find which cells need to be filled out. It can be found at the bottom of every spreadsheet</v>
      </c>
    </row>
    <row r="51" spans="1:2" ht="30">
      <c r="A51" s="38" t="str">
        <f>Language!$B$57</f>
        <v>Fixed titles and totals</v>
      </c>
      <c r="B51" s="10" t="str">
        <f>Language!$B$63</f>
        <v>Non-editable - no need for user input.</v>
      </c>
    </row>
    <row r="52" spans="1:2" ht="30">
      <c r="A52" s="25" t="str">
        <f>Language!$B$58</f>
        <v>General information and legends</v>
      </c>
      <c r="B52" s="10" t="str">
        <f>Language!$B$64</f>
        <v>Non-editable - no need for user input.</v>
      </c>
    </row>
    <row r="53" spans="1:2" ht="30">
      <c r="A53" s="80" t="str">
        <f>Language!$B$59</f>
        <v>Fixed or formula</v>
      </c>
      <c r="B53" s="10" t="str">
        <f>Language!$B$65</f>
        <v>Non-editable - no need for user input.</v>
      </c>
    </row>
    <row r="54" spans="1:2" ht="30">
      <c r="A54" s="51" t="str">
        <f>Language!$B$60</f>
        <v>Fillable</v>
      </c>
      <c r="B54" s="10" t="str">
        <f>Language!$B$66</f>
        <v>User input required (free text).</v>
      </c>
    </row>
    <row r="55" spans="1:2" ht="30">
      <c r="A55" s="78" t="str">
        <f>Language!$B$61</f>
        <v>Drop-downs</v>
      </c>
      <c r="B55" s="10" t="str">
        <f>Language!$B$67</f>
        <v>User selection is required.</v>
      </c>
    </row>
    <row r="56" spans="1:2" ht="285">
      <c r="A56" s="81" t="str">
        <f>Language!$B$62</f>
        <v>Prefilled data</v>
      </c>
      <c r="B56"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FEuO96oqfzccmex8/E4eG0qR+eg8p4QNvRoqllu1wjOh9qLfI2biBxQQ/j2sFF3qnuQNQzRPlHlK/rdJFVGBdA==" saltValue="doBwwXvjUs2Vq4Bi6pLNYg==" spinCount="100000" sheet="1" objects="1" scenarios="1" formatColumns="0" formatRows="0" autoFilter="0"/>
  <mergeCells count="2">
    <mergeCell ref="A2:I2"/>
    <mergeCell ref="A3:I3"/>
  </mergeCells>
  <phoneticPr fontId="4" type="noConversion"/>
  <dataValidations count="1">
    <dataValidation allowBlank="1" showInputMessage="1" showErrorMessage="1" prompt="Only select &quot;Yes&quot; if the mentor is national (not international), and if he/she was trained to mentor in the programme (Training of mentors, ToM)" sqref="O4:O5" xr:uid="{9FAD43C3-6163-4686-B8F9-32920A9AA4C6}"/>
  </dataValidations>
  <pageMargins left="0.7" right="0.7" top="0.75" bottom="0.75" header="0.3" footer="0.3"/>
  <pageSetup orientation="portrait" horizontalDpi="1200" verticalDpi="1200"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0C670263-5B51-493B-9CBE-0A03B4415E97}">
          <x14:formula1>
            <xm:f>'Drop-downs'!$F$13:$F$16</xm:f>
          </x14:formula1>
          <xm:sqref>C6:C25</xm:sqref>
        </x14:dataValidation>
        <x14:dataValidation type="list" allowBlank="1" showInputMessage="1" showErrorMessage="1" xr:uid="{66C0081E-DA26-465C-BBE5-7E19069F7576}">
          <x14:formula1>
            <xm:f>'Drop-downs'!$F$19:$F$21</xm:f>
          </x14:formula1>
          <xm:sqref>J6:J25</xm:sqref>
        </x14:dataValidation>
        <x14:dataValidation type="list" allowBlank="1" showInputMessage="1" showErrorMessage="1" xr:uid="{ACAC8EAD-8A3C-4054-BCC6-28568F6AD9B6}">
          <x14:formula1>
            <xm:f>'Drop-downs'!$I$7:$I$8</xm:f>
          </x14:formula1>
          <xm:sqref>O6:O25</xm:sqref>
        </x14:dataValidation>
        <x14:dataValidation type="list" allowBlank="1" showInputMessage="1" showErrorMessage="1" xr:uid="{7688EDE3-2600-4C5E-B2C3-1196D52DD514}">
          <x14:formula1>
            <xm:f>'Drop-downs'!$I$7:$I$9</xm:f>
          </x14:formula1>
          <xm:sqref>K6:K25</xm:sqref>
        </x14:dataValidation>
        <x14:dataValidation type="list" allowBlank="1" showInputMessage="1" showErrorMessage="1" xr:uid="{AE44A591-FE44-439F-A31C-3030B5B300F7}">
          <x14:formula1>
            <xm:f>'Drop-downs'!$I$72:$I$73</xm:f>
          </x14:formula1>
          <xm:sqref>G6:G25</xm:sqref>
        </x14:dataValidation>
        <x14:dataValidation type="list" allowBlank="1" showInputMessage="1" showErrorMessage="1" xr:uid="{3D55372C-3BAA-4F8A-8323-825F47E77323}">
          <x14:formula1>
            <xm:f>'Drop-downs'!$F$7:$F$10</xm:f>
          </x14:formula1>
          <xm:sqref>I6:I25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77F08-AAAF-48AD-9784-B1505A443728}">
  <dimension ref="A1:L184"/>
  <sheetViews>
    <sheetView workbookViewId="0">
      <selection activeCell="A6" sqref="A6"/>
    </sheetView>
  </sheetViews>
  <sheetFormatPr defaultRowHeight="15"/>
  <cols>
    <col min="1" max="1" width="27.140625" customWidth="1"/>
    <col min="2" max="2" width="24.7109375" customWidth="1"/>
    <col min="3" max="3" width="22.28515625" customWidth="1"/>
    <col min="4" max="4" width="22.42578125" customWidth="1"/>
    <col min="5" max="5" width="23.5703125" customWidth="1"/>
    <col min="6" max="6" width="19.42578125" customWidth="1"/>
    <col min="7" max="7" width="18" customWidth="1"/>
    <col min="8" max="8" width="38.28515625" customWidth="1"/>
    <col min="9" max="9" width="29.7109375" customWidth="1"/>
    <col min="10" max="10" width="25.140625" customWidth="1"/>
    <col min="11" max="11" width="22.7109375" customWidth="1"/>
  </cols>
  <sheetData>
    <row r="1" spans="1:12">
      <c r="A1" s="8" t="str">
        <f>Language!B714</f>
        <v xml:space="preserve">Applicants' information </v>
      </c>
      <c r="C1" s="18"/>
      <c r="I1" s="18"/>
    </row>
    <row r="2" spans="1:12" ht="30" customHeight="1">
      <c r="A2" s="227" t="str">
        <f>Language!B715</f>
        <v>Spreadsheet description: This spreadsheet collects information on all the applicants for the iteration of the programme. If participants were not selected or there were no applications, fill in the information for participants only.</v>
      </c>
      <c r="B2" s="227"/>
      <c r="C2" s="227"/>
      <c r="D2" s="227"/>
      <c r="E2" s="227"/>
      <c r="F2" s="227"/>
      <c r="G2" s="227"/>
      <c r="H2" s="5"/>
      <c r="I2" s="5"/>
      <c r="J2" s="5"/>
      <c r="K2" s="5"/>
      <c r="L2" s="5"/>
    </row>
    <row r="3" spans="1:12" ht="123" customHeight="1" thickBot="1">
      <c r="A3" s="272" t="str">
        <f>Language!B716</f>
        <v xml:space="preserve">When to fill in this tab: 
1) Prior to the start of the programme when applications have been processed (for all applicants in case there were applications/candidates) or when participants have been nominated (for all participants in case there were no other candidates/selection) - complete all details of each (columns A-K). You can refer to color-coding of the cells at the bottom of the spreadsheet.
2) Throughout the programme as needed if information changes for any of the selected/nominated participants (columns A-K). This information is fed into the Participants' info tab.
Note: Information needs to be updated if there are any changes at any point as it feeds into reporting forms. </v>
      </c>
      <c r="B3" s="272"/>
      <c r="C3" s="272"/>
      <c r="D3" s="272"/>
      <c r="E3" s="272"/>
      <c r="F3" s="272"/>
      <c r="G3" s="272"/>
      <c r="H3" s="5"/>
      <c r="I3" s="5"/>
      <c r="J3" s="5"/>
      <c r="K3" s="5"/>
      <c r="L3" s="5"/>
    </row>
    <row r="4" spans="1:12" ht="60.75" customHeight="1" thickTop="1" thickBot="1">
      <c r="A4" s="30" t="str">
        <f>Language!B1435</f>
        <v>First name</v>
      </c>
      <c r="B4" s="30" t="str">
        <f>Language!B1436</f>
        <v>Last name</v>
      </c>
      <c r="C4" s="30" t="str">
        <f>Language!B1438</f>
        <v>Gender</v>
      </c>
      <c r="D4" s="30" t="str">
        <f>Language!B1445</f>
        <v>Year of birth</v>
      </c>
      <c r="E4" s="30" t="str">
        <f>Language!B1439</f>
        <v>Position</v>
      </c>
      <c r="F4" s="30" t="str">
        <f>Language!B1440</f>
        <v>Organization</v>
      </c>
      <c r="G4" s="30" t="str">
        <f>Language!B1441</f>
        <v>Country</v>
      </c>
      <c r="H4" s="84" t="str">
        <f>Language!B1447</f>
        <v>One Health Sector</v>
      </c>
      <c r="I4" s="84" t="str">
        <f>Language!B1448</f>
        <v>Business Sector (public vs. private vs. PPP)</v>
      </c>
      <c r="J4" s="84" t="str">
        <f>Language!B1450</f>
        <v>Email</v>
      </c>
      <c r="K4" s="85" t="str">
        <f>Language!B1451</f>
        <v>Phone number</v>
      </c>
    </row>
    <row r="5" spans="1:12" ht="31.5" thickTop="1" thickBot="1">
      <c r="A5" s="149" t="s">
        <v>70</v>
      </c>
      <c r="B5" s="139" t="s">
        <v>71</v>
      </c>
      <c r="C5" s="139" t="s">
        <v>73</v>
      </c>
      <c r="D5" s="139" t="s">
        <v>80</v>
      </c>
      <c r="E5" s="139" t="s">
        <v>74</v>
      </c>
      <c r="F5" s="139" t="s">
        <v>75</v>
      </c>
      <c r="G5" s="139" t="s">
        <v>76</v>
      </c>
      <c r="H5" s="138" t="s">
        <v>82</v>
      </c>
      <c r="I5" s="138" t="s">
        <v>83</v>
      </c>
      <c r="J5" s="138" t="s">
        <v>77</v>
      </c>
      <c r="K5" s="143" t="s">
        <v>78</v>
      </c>
    </row>
    <row r="6" spans="1:12" ht="15.75" thickTop="1">
      <c r="A6" s="144"/>
      <c r="B6" s="104"/>
      <c r="C6" s="106"/>
      <c r="D6" s="104"/>
      <c r="E6" s="104"/>
      <c r="F6" s="104"/>
      <c r="G6" s="104"/>
      <c r="H6" s="110"/>
      <c r="I6" s="110"/>
      <c r="J6" s="111"/>
      <c r="K6" s="151"/>
    </row>
    <row r="7" spans="1:12">
      <c r="A7" s="144"/>
      <c r="B7" s="104"/>
      <c r="C7" s="106"/>
      <c r="D7" s="104"/>
      <c r="E7" s="104"/>
      <c r="F7" s="104"/>
      <c r="G7" s="104"/>
      <c r="H7" s="106"/>
      <c r="I7" s="106"/>
      <c r="J7" s="112"/>
      <c r="K7" s="152"/>
    </row>
    <row r="8" spans="1:12">
      <c r="A8" s="144"/>
      <c r="B8" s="104"/>
      <c r="C8" s="106"/>
      <c r="D8" s="104"/>
      <c r="E8" s="104"/>
      <c r="F8" s="104"/>
      <c r="G8" s="104"/>
      <c r="H8" s="106"/>
      <c r="I8" s="106"/>
      <c r="J8" s="112"/>
      <c r="K8" s="152"/>
    </row>
    <row r="9" spans="1:12">
      <c r="A9" s="144"/>
      <c r="B9" s="104"/>
      <c r="C9" s="106"/>
      <c r="D9" s="104"/>
      <c r="E9" s="104"/>
      <c r="F9" s="104"/>
      <c r="G9" s="104"/>
      <c r="H9" s="106"/>
      <c r="I9" s="106"/>
      <c r="J9" s="112"/>
      <c r="K9" s="152"/>
    </row>
    <row r="10" spans="1:12">
      <c r="A10" s="144"/>
      <c r="B10" s="104"/>
      <c r="C10" s="106"/>
      <c r="D10" s="104"/>
      <c r="E10" s="104"/>
      <c r="F10" s="104"/>
      <c r="G10" s="104"/>
      <c r="H10" s="106"/>
      <c r="I10" s="106"/>
      <c r="J10" s="112"/>
      <c r="K10" s="152"/>
    </row>
    <row r="11" spans="1:12">
      <c r="A11" s="144"/>
      <c r="B11" s="104"/>
      <c r="C11" s="106"/>
      <c r="D11" s="104"/>
      <c r="E11" s="104"/>
      <c r="F11" s="104"/>
      <c r="G11" s="104"/>
      <c r="H11" s="106"/>
      <c r="I11" s="106"/>
      <c r="J11" s="112"/>
      <c r="K11" s="152"/>
    </row>
    <row r="12" spans="1:12">
      <c r="A12" s="144"/>
      <c r="B12" s="104"/>
      <c r="C12" s="106"/>
      <c r="D12" s="104"/>
      <c r="E12" s="104"/>
      <c r="F12" s="104"/>
      <c r="G12" s="104"/>
      <c r="H12" s="106"/>
      <c r="I12" s="106"/>
      <c r="J12" s="112"/>
      <c r="K12" s="152"/>
    </row>
    <row r="13" spans="1:12">
      <c r="A13" s="144"/>
      <c r="B13" s="104"/>
      <c r="C13" s="106"/>
      <c r="D13" s="104"/>
      <c r="E13" s="104"/>
      <c r="F13" s="104"/>
      <c r="G13" s="104"/>
      <c r="H13" s="106"/>
      <c r="I13" s="106"/>
      <c r="J13" s="112"/>
      <c r="K13" s="152"/>
    </row>
    <row r="14" spans="1:12">
      <c r="A14" s="144"/>
      <c r="B14" s="104"/>
      <c r="C14" s="106"/>
      <c r="D14" s="104"/>
      <c r="E14" s="104"/>
      <c r="F14" s="104"/>
      <c r="G14" s="104"/>
      <c r="H14" s="106"/>
      <c r="I14" s="106"/>
      <c r="J14" s="112"/>
      <c r="K14" s="152"/>
    </row>
    <row r="15" spans="1:12">
      <c r="A15" s="144"/>
      <c r="B15" s="104"/>
      <c r="C15" s="106"/>
      <c r="D15" s="104"/>
      <c r="E15" s="104"/>
      <c r="F15" s="104"/>
      <c r="G15" s="104"/>
      <c r="H15" s="106"/>
      <c r="I15" s="106"/>
      <c r="J15" s="112"/>
      <c r="K15" s="152"/>
    </row>
    <row r="16" spans="1:12">
      <c r="A16" s="144"/>
      <c r="B16" s="104"/>
      <c r="C16" s="106"/>
      <c r="D16" s="104"/>
      <c r="E16" s="104"/>
      <c r="F16" s="104"/>
      <c r="G16" s="104"/>
      <c r="H16" s="106"/>
      <c r="I16" s="106"/>
      <c r="J16" s="112"/>
      <c r="K16" s="152"/>
    </row>
    <row r="17" spans="1:11">
      <c r="A17" s="144"/>
      <c r="B17" s="104"/>
      <c r="C17" s="106"/>
      <c r="D17" s="104"/>
      <c r="E17" s="104"/>
      <c r="F17" s="104"/>
      <c r="G17" s="104"/>
      <c r="H17" s="106"/>
      <c r="I17" s="106"/>
      <c r="J17" s="112"/>
      <c r="K17" s="152"/>
    </row>
    <row r="18" spans="1:11">
      <c r="A18" s="144"/>
      <c r="B18" s="104"/>
      <c r="C18" s="106"/>
      <c r="D18" s="104"/>
      <c r="E18" s="104"/>
      <c r="F18" s="104"/>
      <c r="G18" s="104"/>
      <c r="H18" s="106"/>
      <c r="I18" s="106"/>
      <c r="J18" s="112"/>
      <c r="K18" s="152"/>
    </row>
    <row r="19" spans="1:11">
      <c r="A19" s="144"/>
      <c r="B19" s="104"/>
      <c r="C19" s="106"/>
      <c r="D19" s="104"/>
      <c r="E19" s="104"/>
      <c r="F19" s="104"/>
      <c r="G19" s="104"/>
      <c r="H19" s="106"/>
      <c r="I19" s="106"/>
      <c r="J19" s="112"/>
      <c r="K19" s="152"/>
    </row>
    <row r="20" spans="1:11">
      <c r="A20" s="144"/>
      <c r="B20" s="104"/>
      <c r="C20" s="106"/>
      <c r="D20" s="104"/>
      <c r="E20" s="104"/>
      <c r="F20" s="104"/>
      <c r="G20" s="104"/>
      <c r="H20" s="106"/>
      <c r="I20" s="106"/>
      <c r="J20" s="112"/>
      <c r="K20" s="152"/>
    </row>
    <row r="21" spans="1:11">
      <c r="A21" s="144"/>
      <c r="B21" s="104"/>
      <c r="C21" s="106"/>
      <c r="D21" s="104"/>
      <c r="E21" s="104"/>
      <c r="F21" s="104"/>
      <c r="G21" s="104"/>
      <c r="H21" s="106"/>
      <c r="I21" s="106"/>
      <c r="J21" s="112"/>
      <c r="K21" s="152"/>
    </row>
    <row r="22" spans="1:11">
      <c r="A22" s="144"/>
      <c r="B22" s="104"/>
      <c r="C22" s="106"/>
      <c r="D22" s="104"/>
      <c r="E22" s="104"/>
      <c r="F22" s="104"/>
      <c r="G22" s="104"/>
      <c r="H22" s="106"/>
      <c r="I22" s="106"/>
      <c r="J22" s="112"/>
      <c r="K22" s="152"/>
    </row>
    <row r="23" spans="1:11">
      <c r="A23" s="144"/>
      <c r="B23" s="104"/>
      <c r="C23" s="106"/>
      <c r="D23" s="104"/>
      <c r="E23" s="104"/>
      <c r="F23" s="104"/>
      <c r="G23" s="104"/>
      <c r="H23" s="106"/>
      <c r="I23" s="106"/>
      <c r="J23" s="112"/>
      <c r="K23" s="152"/>
    </row>
    <row r="24" spans="1:11">
      <c r="A24" s="144"/>
      <c r="B24" s="104"/>
      <c r="C24" s="106"/>
      <c r="D24" s="104"/>
      <c r="E24" s="104"/>
      <c r="F24" s="104"/>
      <c r="G24" s="104"/>
      <c r="H24" s="106"/>
      <c r="I24" s="106"/>
      <c r="J24" s="112"/>
      <c r="K24" s="152"/>
    </row>
    <row r="25" spans="1:11">
      <c r="A25" s="144"/>
      <c r="B25" s="104"/>
      <c r="C25" s="106"/>
      <c r="D25" s="104"/>
      <c r="E25" s="104"/>
      <c r="F25" s="104"/>
      <c r="G25" s="104"/>
      <c r="H25" s="106"/>
      <c r="I25" s="106"/>
      <c r="J25" s="112"/>
      <c r="K25" s="152"/>
    </row>
    <row r="26" spans="1:11">
      <c r="A26" s="144"/>
      <c r="B26" s="104"/>
      <c r="C26" s="106"/>
      <c r="D26" s="104"/>
      <c r="E26" s="104"/>
      <c r="F26" s="104"/>
      <c r="G26" s="104"/>
      <c r="H26" s="106"/>
      <c r="I26" s="106"/>
      <c r="J26" s="112"/>
      <c r="K26" s="152"/>
    </row>
    <row r="27" spans="1:11">
      <c r="A27" s="144"/>
      <c r="B27" s="104"/>
      <c r="C27" s="106"/>
      <c r="D27" s="104"/>
      <c r="E27" s="104"/>
      <c r="F27" s="104"/>
      <c r="G27" s="104"/>
      <c r="H27" s="106"/>
      <c r="I27" s="106"/>
      <c r="J27" s="112"/>
      <c r="K27" s="152"/>
    </row>
    <row r="28" spans="1:11">
      <c r="A28" s="144"/>
      <c r="B28" s="104"/>
      <c r="C28" s="106"/>
      <c r="D28" s="104"/>
      <c r="E28" s="104"/>
      <c r="F28" s="104"/>
      <c r="G28" s="104"/>
      <c r="H28" s="106"/>
      <c r="I28" s="106"/>
      <c r="J28" s="112"/>
      <c r="K28" s="152"/>
    </row>
    <row r="29" spans="1:11">
      <c r="A29" s="144"/>
      <c r="B29" s="104"/>
      <c r="C29" s="106"/>
      <c r="D29" s="104"/>
      <c r="E29" s="104"/>
      <c r="F29" s="104"/>
      <c r="G29" s="104"/>
      <c r="H29" s="106"/>
      <c r="I29" s="106"/>
      <c r="J29" s="112"/>
      <c r="K29" s="152"/>
    </row>
    <row r="30" spans="1:11">
      <c r="A30" s="144"/>
      <c r="B30" s="104"/>
      <c r="C30" s="106"/>
      <c r="D30" s="104"/>
      <c r="E30" s="104"/>
      <c r="F30" s="104"/>
      <c r="G30" s="104"/>
      <c r="H30" s="106"/>
      <c r="I30" s="106"/>
      <c r="J30" s="112"/>
      <c r="K30" s="152"/>
    </row>
    <row r="31" spans="1:11">
      <c r="A31" s="144"/>
      <c r="B31" s="104"/>
      <c r="C31" s="106"/>
      <c r="D31" s="104"/>
      <c r="E31" s="104"/>
      <c r="F31" s="104"/>
      <c r="G31" s="104"/>
      <c r="H31" s="106"/>
      <c r="I31" s="106"/>
      <c r="J31" s="112"/>
      <c r="K31" s="152"/>
    </row>
    <row r="32" spans="1:11">
      <c r="A32" s="144"/>
      <c r="B32" s="104"/>
      <c r="C32" s="106"/>
      <c r="D32" s="104"/>
      <c r="E32" s="104"/>
      <c r="F32" s="104"/>
      <c r="G32" s="104"/>
      <c r="H32" s="106"/>
      <c r="I32" s="106"/>
      <c r="J32" s="112"/>
      <c r="K32" s="152"/>
    </row>
    <row r="33" spans="1:11">
      <c r="A33" s="144"/>
      <c r="B33" s="104"/>
      <c r="C33" s="106"/>
      <c r="D33" s="104"/>
      <c r="E33" s="104"/>
      <c r="F33" s="104"/>
      <c r="G33" s="104"/>
      <c r="H33" s="106"/>
      <c r="I33" s="106"/>
      <c r="J33" s="112"/>
      <c r="K33" s="152"/>
    </row>
    <row r="34" spans="1:11">
      <c r="A34" s="144"/>
      <c r="B34" s="104"/>
      <c r="C34" s="106"/>
      <c r="D34" s="104"/>
      <c r="E34" s="104"/>
      <c r="F34" s="104"/>
      <c r="G34" s="104"/>
      <c r="H34" s="106"/>
      <c r="I34" s="106"/>
      <c r="J34" s="112"/>
      <c r="K34" s="152"/>
    </row>
    <row r="35" spans="1:11">
      <c r="A35" s="144"/>
      <c r="B35" s="104"/>
      <c r="C35" s="106"/>
      <c r="D35" s="104"/>
      <c r="E35" s="104"/>
      <c r="F35" s="104"/>
      <c r="G35" s="104"/>
      <c r="H35" s="106"/>
      <c r="I35" s="106"/>
      <c r="J35" s="112"/>
      <c r="K35" s="152"/>
    </row>
    <row r="36" spans="1:11">
      <c r="A36" s="144"/>
      <c r="B36" s="104"/>
      <c r="C36" s="106"/>
      <c r="D36" s="104"/>
      <c r="E36" s="104"/>
      <c r="F36" s="104"/>
      <c r="G36" s="104"/>
      <c r="H36" s="106"/>
      <c r="I36" s="106"/>
      <c r="J36" s="112"/>
      <c r="K36" s="152"/>
    </row>
    <row r="37" spans="1:11">
      <c r="A37" s="144"/>
      <c r="B37" s="104"/>
      <c r="C37" s="106"/>
      <c r="D37" s="104"/>
      <c r="E37" s="104"/>
      <c r="F37" s="104"/>
      <c r="G37" s="104"/>
      <c r="H37" s="106"/>
      <c r="I37" s="106"/>
      <c r="J37" s="112"/>
      <c r="K37" s="152"/>
    </row>
    <row r="38" spans="1:11">
      <c r="A38" s="144"/>
      <c r="B38" s="104"/>
      <c r="C38" s="106"/>
      <c r="D38" s="104"/>
      <c r="E38" s="104"/>
      <c r="F38" s="104"/>
      <c r="G38" s="104"/>
      <c r="H38" s="106"/>
      <c r="I38" s="106"/>
      <c r="J38" s="112"/>
      <c r="K38" s="152"/>
    </row>
    <row r="39" spans="1:11">
      <c r="A39" s="144"/>
      <c r="B39" s="104"/>
      <c r="C39" s="106"/>
      <c r="D39" s="104"/>
      <c r="E39" s="104"/>
      <c r="F39" s="104"/>
      <c r="G39" s="104"/>
      <c r="H39" s="106"/>
      <c r="I39" s="106"/>
      <c r="J39" s="112"/>
      <c r="K39" s="152"/>
    </row>
    <row r="40" spans="1:11">
      <c r="A40" s="144"/>
      <c r="B40" s="104"/>
      <c r="C40" s="106"/>
      <c r="D40" s="104"/>
      <c r="E40" s="104"/>
      <c r="F40" s="104"/>
      <c r="G40" s="104"/>
      <c r="H40" s="106"/>
      <c r="I40" s="106"/>
      <c r="J40" s="112"/>
      <c r="K40" s="152"/>
    </row>
    <row r="41" spans="1:11">
      <c r="A41" s="144"/>
      <c r="B41" s="104"/>
      <c r="C41" s="106"/>
      <c r="D41" s="104"/>
      <c r="E41" s="104"/>
      <c r="F41" s="104"/>
      <c r="G41" s="104"/>
      <c r="H41" s="106"/>
      <c r="I41" s="106"/>
      <c r="J41" s="112"/>
      <c r="K41" s="152"/>
    </row>
    <row r="42" spans="1:11">
      <c r="A42" s="144"/>
      <c r="B42" s="104"/>
      <c r="C42" s="106"/>
      <c r="D42" s="104"/>
      <c r="E42" s="104"/>
      <c r="F42" s="104"/>
      <c r="G42" s="104"/>
      <c r="H42" s="106"/>
      <c r="I42" s="106"/>
      <c r="J42" s="112"/>
      <c r="K42" s="152"/>
    </row>
    <row r="43" spans="1:11">
      <c r="A43" s="144"/>
      <c r="B43" s="104"/>
      <c r="C43" s="106"/>
      <c r="D43" s="104"/>
      <c r="E43" s="104"/>
      <c r="F43" s="104"/>
      <c r="G43" s="104"/>
      <c r="H43" s="106"/>
      <c r="I43" s="106"/>
      <c r="J43" s="112"/>
      <c r="K43" s="152"/>
    </row>
    <row r="44" spans="1:11">
      <c r="A44" s="144"/>
      <c r="B44" s="104"/>
      <c r="C44" s="106"/>
      <c r="D44" s="104"/>
      <c r="E44" s="104"/>
      <c r="F44" s="104"/>
      <c r="G44" s="104"/>
      <c r="H44" s="106"/>
      <c r="I44" s="106"/>
      <c r="J44" s="112"/>
      <c r="K44" s="152"/>
    </row>
    <row r="45" spans="1:11">
      <c r="A45" s="144"/>
      <c r="B45" s="104"/>
      <c r="C45" s="106"/>
      <c r="D45" s="104"/>
      <c r="E45" s="104"/>
      <c r="F45" s="104"/>
      <c r="G45" s="104"/>
      <c r="H45" s="106"/>
      <c r="I45" s="106"/>
      <c r="J45" s="112"/>
      <c r="K45" s="152"/>
    </row>
    <row r="46" spans="1:11">
      <c r="A46" s="144"/>
      <c r="B46" s="104"/>
      <c r="C46" s="106"/>
      <c r="D46" s="104"/>
      <c r="E46" s="104"/>
      <c r="F46" s="104"/>
      <c r="G46" s="104"/>
      <c r="H46" s="106"/>
      <c r="I46" s="106"/>
      <c r="J46" s="112"/>
      <c r="K46" s="152"/>
    </row>
    <row r="47" spans="1:11">
      <c r="A47" s="144"/>
      <c r="B47" s="104"/>
      <c r="C47" s="106"/>
      <c r="D47" s="104"/>
      <c r="E47" s="104"/>
      <c r="F47" s="104"/>
      <c r="G47" s="104"/>
      <c r="H47" s="106"/>
      <c r="I47" s="106"/>
      <c r="J47" s="112"/>
      <c r="K47" s="152"/>
    </row>
    <row r="48" spans="1:11">
      <c r="A48" s="144"/>
      <c r="B48" s="104"/>
      <c r="C48" s="106"/>
      <c r="D48" s="104"/>
      <c r="E48" s="104"/>
      <c r="F48" s="104"/>
      <c r="G48" s="104"/>
      <c r="H48" s="106"/>
      <c r="I48" s="106"/>
      <c r="J48" s="112"/>
      <c r="K48" s="152"/>
    </row>
    <row r="49" spans="1:11">
      <c r="A49" s="144"/>
      <c r="B49" s="104"/>
      <c r="C49" s="106"/>
      <c r="D49" s="104"/>
      <c r="E49" s="104"/>
      <c r="F49" s="104"/>
      <c r="G49" s="104"/>
      <c r="H49" s="106"/>
      <c r="I49" s="106"/>
      <c r="J49" s="112"/>
      <c r="K49" s="152"/>
    </row>
    <row r="50" spans="1:11">
      <c r="A50" s="144"/>
      <c r="B50" s="104"/>
      <c r="C50" s="106"/>
      <c r="D50" s="104"/>
      <c r="E50" s="104"/>
      <c r="F50" s="104"/>
      <c r="G50" s="104"/>
      <c r="H50" s="106"/>
      <c r="I50" s="106"/>
      <c r="J50" s="112"/>
      <c r="K50" s="152"/>
    </row>
    <row r="51" spans="1:11">
      <c r="A51" s="144"/>
      <c r="B51" s="104"/>
      <c r="C51" s="106"/>
      <c r="D51" s="104"/>
      <c r="E51" s="104"/>
      <c r="F51" s="104"/>
      <c r="G51" s="104"/>
      <c r="H51" s="106"/>
      <c r="I51" s="106"/>
      <c r="J51" s="112"/>
      <c r="K51" s="152"/>
    </row>
    <row r="52" spans="1:11">
      <c r="A52" s="144"/>
      <c r="B52" s="104"/>
      <c r="C52" s="106"/>
      <c r="D52" s="104"/>
      <c r="E52" s="104"/>
      <c r="F52" s="104"/>
      <c r="G52" s="104"/>
      <c r="H52" s="106"/>
      <c r="I52" s="106"/>
      <c r="J52" s="112"/>
      <c r="K52" s="152"/>
    </row>
    <row r="53" spans="1:11">
      <c r="A53" s="144"/>
      <c r="B53" s="104"/>
      <c r="C53" s="106"/>
      <c r="D53" s="104"/>
      <c r="E53" s="104"/>
      <c r="F53" s="104"/>
      <c r="G53" s="104"/>
      <c r="H53" s="106"/>
      <c r="I53" s="106"/>
      <c r="J53" s="113"/>
      <c r="K53" s="153"/>
    </row>
    <row r="54" spans="1:11">
      <c r="A54" s="144"/>
      <c r="B54" s="104"/>
      <c r="C54" s="106"/>
      <c r="D54" s="104"/>
      <c r="E54" s="104"/>
      <c r="F54" s="104"/>
      <c r="G54" s="104"/>
      <c r="H54" s="106"/>
      <c r="I54" s="106"/>
      <c r="J54" s="113"/>
      <c r="K54" s="153"/>
    </row>
    <row r="55" spans="1:11">
      <c r="A55" s="144"/>
      <c r="B55" s="104"/>
      <c r="C55" s="106"/>
      <c r="D55" s="104"/>
      <c r="E55" s="104"/>
      <c r="F55" s="104"/>
      <c r="G55" s="104"/>
      <c r="H55" s="106"/>
      <c r="I55" s="106"/>
      <c r="J55" s="113"/>
      <c r="K55" s="153"/>
    </row>
    <row r="56" spans="1:11">
      <c r="A56" s="144"/>
      <c r="B56" s="104"/>
      <c r="C56" s="106"/>
      <c r="D56" s="104"/>
      <c r="E56" s="104"/>
      <c r="F56" s="104"/>
      <c r="G56" s="104"/>
      <c r="H56" s="106"/>
      <c r="I56" s="106"/>
      <c r="J56" s="113"/>
      <c r="K56" s="153"/>
    </row>
    <row r="57" spans="1:11">
      <c r="A57" s="144"/>
      <c r="B57" s="104"/>
      <c r="C57" s="106"/>
      <c r="D57" s="104"/>
      <c r="E57" s="104"/>
      <c r="F57" s="104"/>
      <c r="G57" s="104"/>
      <c r="H57" s="106"/>
      <c r="I57" s="106"/>
      <c r="J57" s="113"/>
      <c r="K57" s="153"/>
    </row>
    <row r="58" spans="1:11">
      <c r="A58" s="144"/>
      <c r="B58" s="104"/>
      <c r="C58" s="106"/>
      <c r="D58" s="104"/>
      <c r="E58" s="104"/>
      <c r="F58" s="104"/>
      <c r="G58" s="104"/>
      <c r="H58" s="106"/>
      <c r="I58" s="106"/>
      <c r="J58" s="113"/>
      <c r="K58" s="153"/>
    </row>
    <row r="59" spans="1:11">
      <c r="A59" s="144"/>
      <c r="B59" s="104"/>
      <c r="C59" s="106"/>
      <c r="D59" s="104"/>
      <c r="E59" s="104"/>
      <c r="F59" s="104"/>
      <c r="G59" s="104"/>
      <c r="H59" s="106"/>
      <c r="I59" s="106"/>
      <c r="J59" s="113"/>
      <c r="K59" s="153"/>
    </row>
    <row r="60" spans="1:11">
      <c r="A60" s="144"/>
      <c r="B60" s="104"/>
      <c r="C60" s="106"/>
      <c r="D60" s="104"/>
      <c r="E60" s="104"/>
      <c r="F60" s="104"/>
      <c r="G60" s="104"/>
      <c r="H60" s="106"/>
      <c r="I60" s="106"/>
      <c r="J60" s="113"/>
      <c r="K60" s="153"/>
    </row>
    <row r="61" spans="1:11">
      <c r="A61" s="144"/>
      <c r="B61" s="104"/>
      <c r="C61" s="106"/>
      <c r="D61" s="104"/>
      <c r="E61" s="104"/>
      <c r="F61" s="104"/>
      <c r="G61" s="104"/>
      <c r="H61" s="106"/>
      <c r="I61" s="106"/>
      <c r="J61" s="113"/>
      <c r="K61" s="153"/>
    </row>
    <row r="62" spans="1:11">
      <c r="A62" s="144"/>
      <c r="B62" s="104"/>
      <c r="C62" s="106"/>
      <c r="D62" s="104"/>
      <c r="E62" s="104"/>
      <c r="F62" s="104"/>
      <c r="G62" s="104"/>
      <c r="H62" s="106"/>
      <c r="I62" s="106"/>
      <c r="J62" s="113"/>
      <c r="K62" s="153"/>
    </row>
    <row r="63" spans="1:11">
      <c r="A63" s="144"/>
      <c r="B63" s="104"/>
      <c r="C63" s="106"/>
      <c r="D63" s="104"/>
      <c r="E63" s="104"/>
      <c r="F63" s="104"/>
      <c r="G63" s="104"/>
      <c r="H63" s="106"/>
      <c r="I63" s="106"/>
      <c r="J63" s="113"/>
      <c r="K63" s="153"/>
    </row>
    <row r="64" spans="1:11">
      <c r="A64" s="144"/>
      <c r="B64" s="104"/>
      <c r="C64" s="106"/>
      <c r="D64" s="104"/>
      <c r="E64" s="104"/>
      <c r="F64" s="104"/>
      <c r="G64" s="104"/>
      <c r="H64" s="106"/>
      <c r="I64" s="106"/>
      <c r="J64" s="113"/>
      <c r="K64" s="153"/>
    </row>
    <row r="65" spans="1:11">
      <c r="A65" s="144"/>
      <c r="B65" s="104"/>
      <c r="C65" s="106"/>
      <c r="D65" s="104"/>
      <c r="E65" s="104"/>
      <c r="F65" s="104"/>
      <c r="G65" s="104"/>
      <c r="H65" s="106"/>
      <c r="I65" s="106"/>
      <c r="J65" s="113"/>
      <c r="K65" s="153"/>
    </row>
    <row r="66" spans="1:11">
      <c r="A66" s="144"/>
      <c r="B66" s="104"/>
      <c r="C66" s="106"/>
      <c r="D66" s="104"/>
      <c r="E66" s="104"/>
      <c r="F66" s="104"/>
      <c r="G66" s="104"/>
      <c r="H66" s="106"/>
      <c r="I66" s="106"/>
      <c r="J66" s="113"/>
      <c r="K66" s="153"/>
    </row>
    <row r="67" spans="1:11">
      <c r="A67" s="144"/>
      <c r="B67" s="104"/>
      <c r="C67" s="106"/>
      <c r="D67" s="104"/>
      <c r="E67" s="104"/>
      <c r="F67" s="104"/>
      <c r="G67" s="104"/>
      <c r="H67" s="106"/>
      <c r="I67" s="106"/>
      <c r="J67" s="113"/>
      <c r="K67" s="153"/>
    </row>
    <row r="68" spans="1:11">
      <c r="A68" s="144"/>
      <c r="B68" s="104"/>
      <c r="C68" s="106"/>
      <c r="D68" s="104"/>
      <c r="E68" s="104"/>
      <c r="F68" s="104"/>
      <c r="G68" s="104"/>
      <c r="H68" s="106"/>
      <c r="I68" s="106"/>
      <c r="J68" s="113"/>
      <c r="K68" s="153"/>
    </row>
    <row r="69" spans="1:11">
      <c r="A69" s="144"/>
      <c r="B69" s="104"/>
      <c r="C69" s="106"/>
      <c r="D69" s="104"/>
      <c r="E69" s="104"/>
      <c r="F69" s="104"/>
      <c r="G69" s="104"/>
      <c r="H69" s="106"/>
      <c r="I69" s="106"/>
      <c r="J69" s="113"/>
      <c r="K69" s="153"/>
    </row>
    <row r="70" spans="1:11">
      <c r="A70" s="144"/>
      <c r="B70" s="104"/>
      <c r="C70" s="106"/>
      <c r="D70" s="104"/>
      <c r="E70" s="104"/>
      <c r="F70" s="104"/>
      <c r="G70" s="104"/>
      <c r="H70" s="106"/>
      <c r="I70" s="106"/>
      <c r="J70" s="113"/>
      <c r="K70" s="153"/>
    </row>
    <row r="71" spans="1:11">
      <c r="A71" s="144"/>
      <c r="B71" s="104"/>
      <c r="C71" s="106"/>
      <c r="D71" s="104"/>
      <c r="E71" s="104"/>
      <c r="F71" s="104"/>
      <c r="G71" s="104"/>
      <c r="H71" s="106"/>
      <c r="I71" s="106"/>
      <c r="J71" s="113"/>
      <c r="K71" s="153"/>
    </row>
    <row r="72" spans="1:11">
      <c r="A72" s="144"/>
      <c r="B72" s="104"/>
      <c r="C72" s="106"/>
      <c r="D72" s="104"/>
      <c r="E72" s="104"/>
      <c r="F72" s="104"/>
      <c r="G72" s="104"/>
      <c r="H72" s="106"/>
      <c r="I72" s="106"/>
      <c r="J72" s="113"/>
      <c r="K72" s="153"/>
    </row>
    <row r="73" spans="1:11">
      <c r="A73" s="144"/>
      <c r="B73" s="104"/>
      <c r="C73" s="106"/>
      <c r="D73" s="104"/>
      <c r="E73" s="104"/>
      <c r="F73" s="104"/>
      <c r="G73" s="104"/>
      <c r="H73" s="106"/>
      <c r="I73" s="106"/>
      <c r="J73" s="113"/>
      <c r="K73" s="153"/>
    </row>
    <row r="74" spans="1:11">
      <c r="A74" s="144"/>
      <c r="B74" s="104"/>
      <c r="C74" s="106"/>
      <c r="D74" s="104"/>
      <c r="E74" s="104"/>
      <c r="F74" s="104"/>
      <c r="G74" s="104"/>
      <c r="H74" s="106"/>
      <c r="I74" s="106"/>
      <c r="J74" s="113"/>
      <c r="K74" s="153"/>
    </row>
    <row r="75" spans="1:11">
      <c r="A75" s="144"/>
      <c r="B75" s="104"/>
      <c r="C75" s="106"/>
      <c r="D75" s="104"/>
      <c r="E75" s="104"/>
      <c r="F75" s="104"/>
      <c r="G75" s="104"/>
      <c r="H75" s="106"/>
      <c r="I75" s="106"/>
      <c r="J75" s="113"/>
      <c r="K75" s="153"/>
    </row>
    <row r="76" spans="1:11">
      <c r="A76" s="144"/>
      <c r="B76" s="104"/>
      <c r="C76" s="106"/>
      <c r="D76" s="104"/>
      <c r="E76" s="104"/>
      <c r="F76" s="104"/>
      <c r="G76" s="104"/>
      <c r="H76" s="106"/>
      <c r="I76" s="106"/>
      <c r="J76" s="113"/>
      <c r="K76" s="153"/>
    </row>
    <row r="77" spans="1:11">
      <c r="A77" s="144"/>
      <c r="B77" s="104"/>
      <c r="C77" s="106"/>
      <c r="D77" s="104"/>
      <c r="E77" s="104"/>
      <c r="F77" s="104"/>
      <c r="G77" s="104"/>
      <c r="H77" s="106"/>
      <c r="I77" s="106"/>
      <c r="J77" s="113"/>
      <c r="K77" s="153"/>
    </row>
    <row r="78" spans="1:11">
      <c r="A78" s="144"/>
      <c r="B78" s="104"/>
      <c r="C78" s="106"/>
      <c r="D78" s="104"/>
      <c r="E78" s="104"/>
      <c r="F78" s="104"/>
      <c r="G78" s="104"/>
      <c r="H78" s="106"/>
      <c r="I78" s="106"/>
      <c r="J78" s="113"/>
      <c r="K78" s="153"/>
    </row>
    <row r="79" spans="1:11">
      <c r="A79" s="144"/>
      <c r="B79" s="104"/>
      <c r="C79" s="106"/>
      <c r="D79" s="104"/>
      <c r="E79" s="104"/>
      <c r="F79" s="104"/>
      <c r="G79" s="104"/>
      <c r="H79" s="106"/>
      <c r="I79" s="106"/>
      <c r="J79" s="113"/>
      <c r="K79" s="153"/>
    </row>
    <row r="80" spans="1:11">
      <c r="A80" s="144"/>
      <c r="B80" s="104"/>
      <c r="C80" s="106"/>
      <c r="D80" s="104"/>
      <c r="E80" s="104"/>
      <c r="F80" s="104"/>
      <c r="G80" s="104"/>
      <c r="H80" s="106"/>
      <c r="I80" s="106"/>
      <c r="J80" s="113"/>
      <c r="K80" s="153"/>
    </row>
    <row r="81" spans="1:11">
      <c r="A81" s="144"/>
      <c r="B81" s="104"/>
      <c r="C81" s="106"/>
      <c r="D81" s="104"/>
      <c r="E81" s="104"/>
      <c r="F81" s="104"/>
      <c r="G81" s="104"/>
      <c r="H81" s="106"/>
      <c r="I81" s="106"/>
      <c r="J81" s="113"/>
      <c r="K81" s="153"/>
    </row>
    <row r="82" spans="1:11">
      <c r="A82" s="144"/>
      <c r="B82" s="104"/>
      <c r="C82" s="106"/>
      <c r="D82" s="104"/>
      <c r="E82" s="104"/>
      <c r="F82" s="104"/>
      <c r="G82" s="104"/>
      <c r="H82" s="106"/>
      <c r="I82" s="106"/>
      <c r="J82" s="113"/>
      <c r="K82" s="153"/>
    </row>
    <row r="83" spans="1:11">
      <c r="A83" s="144"/>
      <c r="B83" s="104"/>
      <c r="C83" s="106"/>
      <c r="D83" s="104"/>
      <c r="E83" s="104"/>
      <c r="F83" s="104"/>
      <c r="G83" s="104"/>
      <c r="H83" s="106"/>
      <c r="I83" s="106"/>
      <c r="J83" s="113"/>
      <c r="K83" s="153"/>
    </row>
    <row r="84" spans="1:11">
      <c r="A84" s="144"/>
      <c r="B84" s="104"/>
      <c r="C84" s="106"/>
      <c r="D84" s="104"/>
      <c r="E84" s="104"/>
      <c r="F84" s="104"/>
      <c r="G84" s="104"/>
      <c r="H84" s="106"/>
      <c r="I84" s="106"/>
      <c r="J84" s="113"/>
      <c r="K84" s="153"/>
    </row>
    <row r="85" spans="1:11">
      <c r="A85" s="144"/>
      <c r="B85" s="104"/>
      <c r="C85" s="106"/>
      <c r="D85" s="104"/>
      <c r="E85" s="104"/>
      <c r="F85" s="104"/>
      <c r="G85" s="104"/>
      <c r="H85" s="106"/>
      <c r="I85" s="106"/>
      <c r="J85" s="113"/>
      <c r="K85" s="153"/>
    </row>
    <row r="86" spans="1:11">
      <c r="A86" s="144"/>
      <c r="B86" s="104"/>
      <c r="C86" s="106"/>
      <c r="D86" s="104"/>
      <c r="E86" s="104"/>
      <c r="F86" s="104"/>
      <c r="G86" s="104"/>
      <c r="H86" s="106"/>
      <c r="I86" s="106"/>
      <c r="J86" s="113"/>
      <c r="K86" s="153"/>
    </row>
    <row r="87" spans="1:11">
      <c r="A87" s="144"/>
      <c r="B87" s="104"/>
      <c r="C87" s="106"/>
      <c r="D87" s="104"/>
      <c r="E87" s="104"/>
      <c r="F87" s="104"/>
      <c r="G87" s="104"/>
      <c r="H87" s="106"/>
      <c r="I87" s="106"/>
      <c r="J87" s="113"/>
      <c r="K87" s="153"/>
    </row>
    <row r="88" spans="1:11">
      <c r="A88" s="144"/>
      <c r="B88" s="104"/>
      <c r="C88" s="106"/>
      <c r="D88" s="104"/>
      <c r="E88" s="104"/>
      <c r="F88" s="104"/>
      <c r="G88" s="104"/>
      <c r="H88" s="106"/>
      <c r="I88" s="106"/>
      <c r="J88" s="113"/>
      <c r="K88" s="153"/>
    </row>
    <row r="89" spans="1:11">
      <c r="A89" s="144"/>
      <c r="B89" s="104"/>
      <c r="C89" s="106"/>
      <c r="D89" s="104"/>
      <c r="E89" s="104"/>
      <c r="F89" s="104"/>
      <c r="G89" s="104"/>
      <c r="H89" s="106"/>
      <c r="I89" s="106"/>
      <c r="J89" s="113"/>
      <c r="K89" s="153"/>
    </row>
    <row r="90" spans="1:11">
      <c r="A90" s="144"/>
      <c r="B90" s="104"/>
      <c r="C90" s="106"/>
      <c r="D90" s="104"/>
      <c r="E90" s="104"/>
      <c r="F90" s="104"/>
      <c r="G90" s="104"/>
      <c r="H90" s="106"/>
      <c r="I90" s="106"/>
      <c r="J90" s="113"/>
      <c r="K90" s="153"/>
    </row>
    <row r="91" spans="1:11">
      <c r="A91" s="144"/>
      <c r="B91" s="104"/>
      <c r="C91" s="106"/>
      <c r="D91" s="104"/>
      <c r="E91" s="104"/>
      <c r="F91" s="104"/>
      <c r="G91" s="104"/>
      <c r="H91" s="106"/>
      <c r="I91" s="106"/>
      <c r="J91" s="113"/>
      <c r="K91" s="153"/>
    </row>
    <row r="92" spans="1:11">
      <c r="A92" s="144"/>
      <c r="B92" s="104"/>
      <c r="C92" s="106"/>
      <c r="D92" s="104"/>
      <c r="E92" s="104"/>
      <c r="F92" s="104"/>
      <c r="G92" s="104"/>
      <c r="H92" s="106"/>
      <c r="I92" s="106"/>
      <c r="J92" s="113"/>
      <c r="K92" s="153"/>
    </row>
    <row r="93" spans="1:11">
      <c r="A93" s="144"/>
      <c r="B93" s="104"/>
      <c r="C93" s="106"/>
      <c r="D93" s="104"/>
      <c r="E93" s="104"/>
      <c r="F93" s="104"/>
      <c r="G93" s="104"/>
      <c r="H93" s="106"/>
      <c r="I93" s="106"/>
      <c r="J93" s="113"/>
      <c r="K93" s="153"/>
    </row>
    <row r="94" spans="1:11">
      <c r="A94" s="144"/>
      <c r="B94" s="104"/>
      <c r="C94" s="106"/>
      <c r="D94" s="104"/>
      <c r="E94" s="104"/>
      <c r="F94" s="104"/>
      <c r="G94" s="104"/>
      <c r="H94" s="106"/>
      <c r="I94" s="106"/>
      <c r="J94" s="113"/>
      <c r="K94" s="153"/>
    </row>
    <row r="95" spans="1:11">
      <c r="A95" s="144"/>
      <c r="B95" s="104"/>
      <c r="C95" s="106"/>
      <c r="D95" s="104"/>
      <c r="E95" s="104"/>
      <c r="F95" s="104"/>
      <c r="G95" s="104"/>
      <c r="H95" s="106"/>
      <c r="I95" s="106"/>
      <c r="J95" s="113"/>
      <c r="K95" s="153"/>
    </row>
    <row r="96" spans="1:11">
      <c r="A96" s="144"/>
      <c r="B96" s="104"/>
      <c r="C96" s="106"/>
      <c r="D96" s="104"/>
      <c r="E96" s="104"/>
      <c r="F96" s="104"/>
      <c r="G96" s="104"/>
      <c r="H96" s="106"/>
      <c r="I96" s="106"/>
      <c r="J96" s="113"/>
      <c r="K96" s="153"/>
    </row>
    <row r="97" spans="1:11">
      <c r="A97" s="144"/>
      <c r="B97" s="104"/>
      <c r="C97" s="106"/>
      <c r="D97" s="104"/>
      <c r="E97" s="104"/>
      <c r="F97" s="104"/>
      <c r="G97" s="104"/>
      <c r="H97" s="106"/>
      <c r="I97" s="106"/>
      <c r="J97" s="113"/>
      <c r="K97" s="153"/>
    </row>
    <row r="98" spans="1:11">
      <c r="A98" s="144"/>
      <c r="B98" s="104"/>
      <c r="C98" s="106"/>
      <c r="D98" s="104"/>
      <c r="E98" s="104"/>
      <c r="F98" s="104"/>
      <c r="G98" s="104"/>
      <c r="H98" s="106"/>
      <c r="I98" s="106"/>
      <c r="J98" s="113"/>
      <c r="K98" s="153"/>
    </row>
    <row r="99" spans="1:11">
      <c r="A99" s="144"/>
      <c r="B99" s="104"/>
      <c r="C99" s="106"/>
      <c r="D99" s="104"/>
      <c r="E99" s="104"/>
      <c r="F99" s="104"/>
      <c r="G99" s="104"/>
      <c r="H99" s="106"/>
      <c r="I99" s="106"/>
      <c r="J99" s="113"/>
      <c r="K99" s="153"/>
    </row>
    <row r="100" spans="1:11">
      <c r="A100" s="144"/>
      <c r="B100" s="104"/>
      <c r="C100" s="106"/>
      <c r="D100" s="104"/>
      <c r="E100" s="104"/>
      <c r="F100" s="104"/>
      <c r="G100" s="104"/>
      <c r="H100" s="106"/>
      <c r="I100" s="106"/>
      <c r="J100" s="113"/>
      <c r="K100" s="153"/>
    </row>
    <row r="101" spans="1:11">
      <c r="A101" s="144"/>
      <c r="B101" s="104"/>
      <c r="C101" s="106"/>
      <c r="D101" s="104"/>
      <c r="E101" s="104"/>
      <c r="F101" s="104"/>
      <c r="G101" s="104"/>
      <c r="H101" s="106"/>
      <c r="I101" s="106"/>
      <c r="J101" s="113"/>
      <c r="K101" s="153"/>
    </row>
    <row r="102" spans="1:11">
      <c r="A102" s="144"/>
      <c r="B102" s="104"/>
      <c r="C102" s="106"/>
      <c r="D102" s="104"/>
      <c r="E102" s="104"/>
      <c r="F102" s="104"/>
      <c r="G102" s="104"/>
      <c r="H102" s="106"/>
      <c r="I102" s="106"/>
      <c r="J102" s="113"/>
      <c r="K102" s="153"/>
    </row>
    <row r="103" spans="1:11">
      <c r="A103" s="144"/>
      <c r="B103" s="104"/>
      <c r="C103" s="106"/>
      <c r="D103" s="104"/>
      <c r="E103" s="104"/>
      <c r="F103" s="104"/>
      <c r="G103" s="104"/>
      <c r="H103" s="106"/>
      <c r="I103" s="106"/>
      <c r="J103" s="113"/>
      <c r="K103" s="153"/>
    </row>
    <row r="104" spans="1:11">
      <c r="A104" s="144"/>
      <c r="B104" s="104"/>
      <c r="C104" s="106"/>
      <c r="D104" s="104"/>
      <c r="E104" s="104"/>
      <c r="F104" s="104"/>
      <c r="G104" s="104"/>
      <c r="H104" s="106"/>
      <c r="I104" s="106"/>
      <c r="J104" s="113"/>
      <c r="K104" s="153"/>
    </row>
    <row r="105" spans="1:11">
      <c r="A105" s="144"/>
      <c r="B105" s="104"/>
      <c r="C105" s="106"/>
      <c r="D105" s="104"/>
      <c r="E105" s="104"/>
      <c r="F105" s="104"/>
      <c r="G105" s="104"/>
      <c r="H105" s="106"/>
      <c r="I105" s="106"/>
      <c r="J105" s="113"/>
      <c r="K105" s="153"/>
    </row>
    <row r="106" spans="1:11">
      <c r="A106" s="144"/>
      <c r="B106" s="104"/>
      <c r="C106" s="106"/>
      <c r="D106" s="104"/>
      <c r="E106" s="104"/>
      <c r="F106" s="104"/>
      <c r="G106" s="104"/>
      <c r="H106" s="106"/>
      <c r="I106" s="106"/>
      <c r="J106" s="113"/>
      <c r="K106" s="153"/>
    </row>
    <row r="107" spans="1:11">
      <c r="A107" s="144"/>
      <c r="B107" s="104"/>
      <c r="C107" s="106"/>
      <c r="D107" s="104"/>
      <c r="E107" s="104"/>
      <c r="F107" s="104"/>
      <c r="G107" s="104"/>
      <c r="H107" s="106"/>
      <c r="I107" s="106"/>
      <c r="J107" s="113"/>
      <c r="K107" s="153"/>
    </row>
    <row r="108" spans="1:11">
      <c r="A108" s="144"/>
      <c r="B108" s="104"/>
      <c r="C108" s="106"/>
      <c r="D108" s="104"/>
      <c r="E108" s="104"/>
      <c r="F108" s="104"/>
      <c r="G108" s="104"/>
      <c r="H108" s="106"/>
      <c r="I108" s="106"/>
      <c r="J108" s="113"/>
      <c r="K108" s="153"/>
    </row>
    <row r="109" spans="1:11">
      <c r="A109" s="144"/>
      <c r="B109" s="104"/>
      <c r="C109" s="106"/>
      <c r="D109" s="104"/>
      <c r="E109" s="104"/>
      <c r="F109" s="104"/>
      <c r="G109" s="104"/>
      <c r="H109" s="106"/>
      <c r="I109" s="106"/>
      <c r="J109" s="113"/>
      <c r="K109" s="153"/>
    </row>
    <row r="110" spans="1:11">
      <c r="A110" s="144"/>
      <c r="B110" s="104"/>
      <c r="C110" s="106"/>
      <c r="D110" s="104"/>
      <c r="E110" s="104"/>
      <c r="F110" s="104"/>
      <c r="G110" s="104"/>
      <c r="H110" s="106"/>
      <c r="I110" s="106"/>
      <c r="J110" s="113"/>
      <c r="K110" s="153"/>
    </row>
    <row r="111" spans="1:11">
      <c r="A111" s="144"/>
      <c r="B111" s="104"/>
      <c r="C111" s="106"/>
      <c r="D111" s="104"/>
      <c r="E111" s="104"/>
      <c r="F111" s="104"/>
      <c r="G111" s="104"/>
      <c r="H111" s="106"/>
      <c r="I111" s="106"/>
      <c r="J111" s="113"/>
      <c r="K111" s="153"/>
    </row>
    <row r="112" spans="1:11">
      <c r="A112" s="144"/>
      <c r="B112" s="104"/>
      <c r="C112" s="106"/>
      <c r="D112" s="104"/>
      <c r="E112" s="104"/>
      <c r="F112" s="104"/>
      <c r="G112" s="104"/>
      <c r="H112" s="106"/>
      <c r="I112" s="106"/>
      <c r="J112" s="113"/>
      <c r="K112" s="153"/>
    </row>
    <row r="113" spans="1:11">
      <c r="A113" s="144"/>
      <c r="B113" s="104"/>
      <c r="C113" s="106"/>
      <c r="D113" s="104"/>
      <c r="E113" s="104"/>
      <c r="F113" s="104"/>
      <c r="G113" s="104"/>
      <c r="H113" s="106"/>
      <c r="I113" s="106"/>
      <c r="J113" s="113"/>
      <c r="K113" s="153"/>
    </row>
    <row r="114" spans="1:11">
      <c r="A114" s="144"/>
      <c r="B114" s="104"/>
      <c r="C114" s="106"/>
      <c r="D114" s="104"/>
      <c r="E114" s="104"/>
      <c r="F114" s="104"/>
      <c r="G114" s="104"/>
      <c r="H114" s="106"/>
      <c r="I114" s="106"/>
      <c r="J114" s="113"/>
      <c r="K114" s="153"/>
    </row>
    <row r="115" spans="1:11">
      <c r="A115" s="144"/>
      <c r="B115" s="104"/>
      <c r="C115" s="106"/>
      <c r="D115" s="104"/>
      <c r="E115" s="104"/>
      <c r="F115" s="104"/>
      <c r="G115" s="104"/>
      <c r="H115" s="106"/>
      <c r="I115" s="106"/>
      <c r="J115" s="113"/>
      <c r="K115" s="153"/>
    </row>
    <row r="116" spans="1:11">
      <c r="A116" s="144"/>
      <c r="B116" s="104"/>
      <c r="C116" s="106"/>
      <c r="D116" s="104"/>
      <c r="E116" s="104"/>
      <c r="F116" s="104"/>
      <c r="G116" s="104"/>
      <c r="H116" s="106"/>
      <c r="I116" s="106"/>
      <c r="J116" s="113"/>
      <c r="K116" s="153"/>
    </row>
    <row r="117" spans="1:11">
      <c r="A117" s="144"/>
      <c r="B117" s="104"/>
      <c r="C117" s="106"/>
      <c r="D117" s="104"/>
      <c r="E117" s="104"/>
      <c r="F117" s="104"/>
      <c r="G117" s="104"/>
      <c r="H117" s="106"/>
      <c r="I117" s="106"/>
      <c r="J117" s="113"/>
      <c r="K117" s="153"/>
    </row>
    <row r="118" spans="1:11">
      <c r="A118" s="144"/>
      <c r="B118" s="104"/>
      <c r="C118" s="106"/>
      <c r="D118" s="104"/>
      <c r="E118" s="104"/>
      <c r="F118" s="104"/>
      <c r="G118" s="104"/>
      <c r="H118" s="106"/>
      <c r="I118" s="106"/>
      <c r="J118" s="113"/>
      <c r="K118" s="153"/>
    </row>
    <row r="119" spans="1:11">
      <c r="A119" s="144"/>
      <c r="B119" s="104"/>
      <c r="C119" s="106"/>
      <c r="D119" s="104"/>
      <c r="E119" s="104"/>
      <c r="F119" s="104"/>
      <c r="G119" s="104"/>
      <c r="H119" s="106"/>
      <c r="I119" s="106"/>
      <c r="J119" s="113"/>
      <c r="K119" s="153"/>
    </row>
    <row r="120" spans="1:11">
      <c r="A120" s="144"/>
      <c r="B120" s="104"/>
      <c r="C120" s="106"/>
      <c r="D120" s="104"/>
      <c r="E120" s="104"/>
      <c r="F120" s="104"/>
      <c r="G120" s="104"/>
      <c r="H120" s="106"/>
      <c r="I120" s="106"/>
      <c r="J120" s="113"/>
      <c r="K120" s="153"/>
    </row>
    <row r="121" spans="1:11">
      <c r="A121" s="144"/>
      <c r="B121" s="104"/>
      <c r="C121" s="106"/>
      <c r="D121" s="104"/>
      <c r="E121" s="104"/>
      <c r="F121" s="104"/>
      <c r="G121" s="104"/>
      <c r="H121" s="106"/>
      <c r="I121" s="106"/>
      <c r="J121" s="113"/>
      <c r="K121" s="153"/>
    </row>
    <row r="122" spans="1:11">
      <c r="A122" s="144"/>
      <c r="B122" s="104"/>
      <c r="C122" s="106"/>
      <c r="D122" s="104"/>
      <c r="E122" s="104"/>
      <c r="F122" s="104"/>
      <c r="G122" s="104"/>
      <c r="H122" s="106"/>
      <c r="I122" s="106"/>
      <c r="J122" s="113"/>
      <c r="K122" s="153"/>
    </row>
    <row r="123" spans="1:11">
      <c r="A123" s="144"/>
      <c r="B123" s="104"/>
      <c r="C123" s="106"/>
      <c r="D123" s="104"/>
      <c r="E123" s="104"/>
      <c r="F123" s="104"/>
      <c r="G123" s="104"/>
      <c r="H123" s="106"/>
      <c r="I123" s="106"/>
      <c r="J123" s="113"/>
      <c r="K123" s="153"/>
    </row>
    <row r="124" spans="1:11">
      <c r="A124" s="144"/>
      <c r="B124" s="104"/>
      <c r="C124" s="106"/>
      <c r="D124" s="104"/>
      <c r="E124" s="104"/>
      <c r="F124" s="104"/>
      <c r="G124" s="104"/>
      <c r="H124" s="106"/>
      <c r="I124" s="106"/>
      <c r="J124" s="113"/>
      <c r="K124" s="153"/>
    </row>
    <row r="125" spans="1:11">
      <c r="A125" s="144"/>
      <c r="B125" s="104"/>
      <c r="C125" s="106"/>
      <c r="D125" s="104"/>
      <c r="E125" s="104"/>
      <c r="F125" s="104"/>
      <c r="G125" s="104"/>
      <c r="H125" s="106"/>
      <c r="I125" s="106"/>
      <c r="J125" s="113"/>
      <c r="K125" s="153"/>
    </row>
    <row r="126" spans="1:11">
      <c r="A126" s="144"/>
      <c r="B126" s="104"/>
      <c r="C126" s="106"/>
      <c r="D126" s="104"/>
      <c r="E126" s="104"/>
      <c r="F126" s="104"/>
      <c r="G126" s="104"/>
      <c r="H126" s="106"/>
      <c r="I126" s="106"/>
      <c r="J126" s="113"/>
      <c r="K126" s="153"/>
    </row>
    <row r="127" spans="1:11">
      <c r="A127" s="144"/>
      <c r="B127" s="104"/>
      <c r="C127" s="106"/>
      <c r="D127" s="104"/>
      <c r="E127" s="104"/>
      <c r="F127" s="104"/>
      <c r="G127" s="104"/>
      <c r="H127" s="106"/>
      <c r="I127" s="106"/>
      <c r="J127" s="113"/>
      <c r="K127" s="153"/>
    </row>
    <row r="128" spans="1:11">
      <c r="A128" s="144"/>
      <c r="B128" s="104"/>
      <c r="C128" s="106"/>
      <c r="D128" s="104"/>
      <c r="E128" s="104"/>
      <c r="F128" s="104"/>
      <c r="G128" s="104"/>
      <c r="H128" s="106"/>
      <c r="I128" s="106"/>
      <c r="J128" s="113"/>
      <c r="K128" s="153"/>
    </row>
    <row r="129" spans="1:11">
      <c r="A129" s="144"/>
      <c r="B129" s="104"/>
      <c r="C129" s="106"/>
      <c r="D129" s="104"/>
      <c r="E129" s="104"/>
      <c r="F129" s="104"/>
      <c r="G129" s="104"/>
      <c r="H129" s="106"/>
      <c r="I129" s="106"/>
      <c r="J129" s="113"/>
      <c r="K129" s="153"/>
    </row>
    <row r="130" spans="1:11">
      <c r="A130" s="144"/>
      <c r="B130" s="104"/>
      <c r="C130" s="106"/>
      <c r="D130" s="104"/>
      <c r="E130" s="104"/>
      <c r="F130" s="104"/>
      <c r="G130" s="104"/>
      <c r="H130" s="106"/>
      <c r="I130" s="106"/>
      <c r="J130" s="113"/>
      <c r="K130" s="153"/>
    </row>
    <row r="131" spans="1:11">
      <c r="A131" s="144"/>
      <c r="B131" s="104"/>
      <c r="C131" s="106"/>
      <c r="D131" s="104"/>
      <c r="E131" s="104"/>
      <c r="F131" s="104"/>
      <c r="G131" s="104"/>
      <c r="H131" s="106"/>
      <c r="I131" s="106"/>
      <c r="J131" s="113"/>
      <c r="K131" s="153"/>
    </row>
    <row r="132" spans="1:11">
      <c r="A132" s="144"/>
      <c r="B132" s="104"/>
      <c r="C132" s="106"/>
      <c r="D132" s="104"/>
      <c r="E132" s="104"/>
      <c r="F132" s="104"/>
      <c r="G132" s="104"/>
      <c r="H132" s="106"/>
      <c r="I132" s="106"/>
      <c r="J132" s="113"/>
      <c r="K132" s="153"/>
    </row>
    <row r="133" spans="1:11">
      <c r="A133" s="144"/>
      <c r="B133" s="104"/>
      <c r="C133" s="106"/>
      <c r="D133" s="104"/>
      <c r="E133" s="104"/>
      <c r="F133" s="104"/>
      <c r="G133" s="104"/>
      <c r="H133" s="106"/>
      <c r="I133" s="106"/>
      <c r="J133" s="113"/>
      <c r="K133" s="153"/>
    </row>
    <row r="134" spans="1:11">
      <c r="A134" s="144"/>
      <c r="B134" s="104"/>
      <c r="C134" s="106"/>
      <c r="D134" s="104"/>
      <c r="E134" s="104"/>
      <c r="F134" s="104"/>
      <c r="G134" s="104"/>
      <c r="H134" s="106"/>
      <c r="I134" s="106"/>
      <c r="J134" s="113"/>
      <c r="K134" s="153"/>
    </row>
    <row r="135" spans="1:11">
      <c r="A135" s="144"/>
      <c r="B135" s="104"/>
      <c r="C135" s="106"/>
      <c r="D135" s="104"/>
      <c r="E135" s="104"/>
      <c r="F135" s="104"/>
      <c r="G135" s="104"/>
      <c r="H135" s="106"/>
      <c r="I135" s="106"/>
      <c r="J135" s="113"/>
      <c r="K135" s="153"/>
    </row>
    <row r="136" spans="1:11">
      <c r="A136" s="144"/>
      <c r="B136" s="104"/>
      <c r="C136" s="106"/>
      <c r="D136" s="104"/>
      <c r="E136" s="104"/>
      <c r="F136" s="104"/>
      <c r="G136" s="104"/>
      <c r="H136" s="106"/>
      <c r="I136" s="106"/>
      <c r="J136" s="113"/>
      <c r="K136" s="153"/>
    </row>
    <row r="137" spans="1:11">
      <c r="A137" s="144"/>
      <c r="B137" s="104"/>
      <c r="C137" s="106"/>
      <c r="D137" s="104"/>
      <c r="E137" s="104"/>
      <c r="F137" s="104"/>
      <c r="G137" s="104"/>
      <c r="H137" s="106"/>
      <c r="I137" s="106"/>
      <c r="J137" s="113"/>
      <c r="K137" s="153"/>
    </row>
    <row r="138" spans="1:11">
      <c r="A138" s="144"/>
      <c r="B138" s="104"/>
      <c r="C138" s="106"/>
      <c r="D138" s="104"/>
      <c r="E138" s="104"/>
      <c r="F138" s="104"/>
      <c r="G138" s="104"/>
      <c r="H138" s="106"/>
      <c r="I138" s="106"/>
      <c r="J138" s="113"/>
      <c r="K138" s="153"/>
    </row>
    <row r="139" spans="1:11">
      <c r="A139" s="144"/>
      <c r="B139" s="104"/>
      <c r="C139" s="106"/>
      <c r="D139" s="104"/>
      <c r="E139" s="104"/>
      <c r="F139" s="104"/>
      <c r="G139" s="104"/>
      <c r="H139" s="106"/>
      <c r="I139" s="106"/>
      <c r="J139" s="113"/>
      <c r="K139" s="153"/>
    </row>
    <row r="140" spans="1:11">
      <c r="A140" s="144"/>
      <c r="B140" s="104"/>
      <c r="C140" s="106"/>
      <c r="D140" s="104"/>
      <c r="E140" s="104"/>
      <c r="F140" s="104"/>
      <c r="G140" s="104"/>
      <c r="H140" s="106"/>
      <c r="I140" s="106"/>
      <c r="J140" s="113"/>
      <c r="K140" s="153"/>
    </row>
    <row r="141" spans="1:11">
      <c r="A141" s="144"/>
      <c r="B141" s="104"/>
      <c r="C141" s="106"/>
      <c r="D141" s="104"/>
      <c r="E141" s="104"/>
      <c r="F141" s="104"/>
      <c r="G141" s="104"/>
      <c r="H141" s="106"/>
      <c r="I141" s="106"/>
      <c r="J141" s="113"/>
      <c r="K141" s="153"/>
    </row>
    <row r="142" spans="1:11">
      <c r="A142" s="144"/>
      <c r="B142" s="104"/>
      <c r="C142" s="106"/>
      <c r="D142" s="104"/>
      <c r="E142" s="104"/>
      <c r="F142" s="104"/>
      <c r="G142" s="104"/>
      <c r="H142" s="106"/>
      <c r="I142" s="106"/>
      <c r="J142" s="113"/>
      <c r="K142" s="153"/>
    </row>
    <row r="143" spans="1:11">
      <c r="A143" s="144"/>
      <c r="B143" s="104"/>
      <c r="C143" s="106"/>
      <c r="D143" s="104"/>
      <c r="E143" s="104"/>
      <c r="F143" s="104"/>
      <c r="G143" s="104"/>
      <c r="H143" s="106"/>
      <c r="I143" s="106"/>
      <c r="J143" s="113"/>
      <c r="K143" s="153"/>
    </row>
    <row r="144" spans="1:11">
      <c r="A144" s="144"/>
      <c r="B144" s="104"/>
      <c r="C144" s="106"/>
      <c r="D144" s="104"/>
      <c r="E144" s="104"/>
      <c r="F144" s="104"/>
      <c r="G144" s="104"/>
      <c r="H144" s="106"/>
      <c r="I144" s="106"/>
      <c r="J144" s="113"/>
      <c r="K144" s="153"/>
    </row>
    <row r="145" spans="1:11">
      <c r="A145" s="144"/>
      <c r="B145" s="104"/>
      <c r="C145" s="106"/>
      <c r="D145" s="104"/>
      <c r="E145" s="104"/>
      <c r="F145" s="104"/>
      <c r="G145" s="104"/>
      <c r="H145" s="106"/>
      <c r="I145" s="106"/>
      <c r="J145" s="113"/>
      <c r="K145" s="153"/>
    </row>
    <row r="146" spans="1:11">
      <c r="A146" s="144"/>
      <c r="B146" s="104"/>
      <c r="C146" s="106"/>
      <c r="D146" s="104"/>
      <c r="E146" s="104"/>
      <c r="F146" s="104"/>
      <c r="G146" s="104"/>
      <c r="H146" s="106"/>
      <c r="I146" s="106"/>
      <c r="J146" s="113"/>
      <c r="K146" s="153"/>
    </row>
    <row r="147" spans="1:11">
      <c r="A147" s="144"/>
      <c r="B147" s="104"/>
      <c r="C147" s="106"/>
      <c r="D147" s="104"/>
      <c r="E147" s="104"/>
      <c r="F147" s="104"/>
      <c r="G147" s="104"/>
      <c r="H147" s="106"/>
      <c r="I147" s="106"/>
      <c r="J147" s="113"/>
      <c r="K147" s="153"/>
    </row>
    <row r="148" spans="1:11">
      <c r="A148" s="144"/>
      <c r="B148" s="104"/>
      <c r="C148" s="106"/>
      <c r="D148" s="104"/>
      <c r="E148" s="104"/>
      <c r="F148" s="104"/>
      <c r="G148" s="104"/>
      <c r="H148" s="106"/>
      <c r="I148" s="106"/>
      <c r="J148" s="113"/>
      <c r="K148" s="153"/>
    </row>
    <row r="149" spans="1:11">
      <c r="A149" s="144"/>
      <c r="B149" s="104"/>
      <c r="C149" s="106"/>
      <c r="D149" s="104"/>
      <c r="E149" s="104"/>
      <c r="F149" s="104"/>
      <c r="G149" s="104"/>
      <c r="H149" s="106"/>
      <c r="I149" s="106"/>
      <c r="J149" s="113"/>
      <c r="K149" s="153"/>
    </row>
    <row r="150" spans="1:11">
      <c r="A150" s="144"/>
      <c r="B150" s="104"/>
      <c r="C150" s="106"/>
      <c r="D150" s="104"/>
      <c r="E150" s="104"/>
      <c r="F150" s="104"/>
      <c r="G150" s="104"/>
      <c r="H150" s="106"/>
      <c r="I150" s="106"/>
      <c r="J150" s="113"/>
      <c r="K150" s="153"/>
    </row>
    <row r="151" spans="1:11">
      <c r="A151" s="144"/>
      <c r="B151" s="104"/>
      <c r="C151" s="106"/>
      <c r="D151" s="104"/>
      <c r="E151" s="104"/>
      <c r="F151" s="104"/>
      <c r="G151" s="104"/>
      <c r="H151" s="106"/>
      <c r="I151" s="106"/>
      <c r="J151" s="113"/>
      <c r="K151" s="153"/>
    </row>
    <row r="152" spans="1:11">
      <c r="A152" s="144"/>
      <c r="B152" s="104"/>
      <c r="C152" s="106"/>
      <c r="D152" s="104"/>
      <c r="E152" s="104"/>
      <c r="F152" s="104"/>
      <c r="G152" s="104"/>
      <c r="H152" s="106"/>
      <c r="I152" s="106"/>
      <c r="J152" s="113"/>
      <c r="K152" s="153"/>
    </row>
    <row r="153" spans="1:11">
      <c r="A153" s="144"/>
      <c r="B153" s="104"/>
      <c r="C153" s="106"/>
      <c r="D153" s="104"/>
      <c r="E153" s="104"/>
      <c r="F153" s="104"/>
      <c r="G153" s="104"/>
      <c r="H153" s="106"/>
      <c r="I153" s="106"/>
      <c r="J153" s="113"/>
      <c r="K153" s="153"/>
    </row>
    <row r="154" spans="1:11">
      <c r="A154" s="144"/>
      <c r="B154" s="104"/>
      <c r="C154" s="106"/>
      <c r="D154" s="104"/>
      <c r="E154" s="104"/>
      <c r="F154" s="104"/>
      <c r="G154" s="104"/>
      <c r="H154" s="106"/>
      <c r="I154" s="106"/>
      <c r="J154" s="113"/>
      <c r="K154" s="153"/>
    </row>
    <row r="155" spans="1:11">
      <c r="A155" s="147"/>
      <c r="B155" s="108"/>
      <c r="C155" s="109"/>
      <c r="D155" s="108"/>
      <c r="E155" s="108"/>
      <c r="F155" s="108"/>
      <c r="G155" s="108"/>
      <c r="H155" s="109"/>
      <c r="I155" s="109"/>
      <c r="J155" s="114"/>
      <c r="K155" s="154"/>
    </row>
    <row r="156" spans="1:11" ht="15.75" thickBot="1"/>
    <row r="157" spans="1:11" ht="50.25" customHeight="1" thickTop="1" thickBot="1">
      <c r="A157" s="27" t="str">
        <f>Language!B99</f>
        <v>Sector</v>
      </c>
      <c r="B157" s="27" t="str">
        <f>Language!B717</f>
        <v>Number of applicants per sector</v>
      </c>
      <c r="C157" s="27" t="str">
        <f>Language!B718</f>
        <v>Percentage of applicants per sector</v>
      </c>
      <c r="D157" s="14"/>
      <c r="E157" s="14"/>
      <c r="F157" s="14"/>
      <c r="G157" s="14"/>
      <c r="H157" s="4"/>
      <c r="I157" s="4"/>
      <c r="J157" s="4"/>
    </row>
    <row r="158" spans="1:11" ht="16.5" thickTop="1" thickBot="1">
      <c r="A158" s="27" t="str">
        <f>Language!B100</f>
        <v>Human health</v>
      </c>
      <c r="B158" s="28">
        <f>COUNTIF(H6:H155, 'Drop-downs'!F7)</f>
        <v>0</v>
      </c>
      <c r="C158" s="32" t="str" cm="1">
        <f t="array" ref="C158">IFERROR(B158/ SUMPRODUCT((H6:H155='Drop-downs'!F7) + (H6:H155='Drop-downs'!F8) + (H6:H155='Drop-downs'!F9) + (H6:H155='Drop-downs'!F10)), "")</f>
        <v/>
      </c>
      <c r="E158" s="13"/>
      <c r="G158" s="13"/>
    </row>
    <row r="159" spans="1:11" ht="16.5" thickTop="1" thickBot="1">
      <c r="A159" s="27" t="str">
        <f>Language!B101</f>
        <v>Animal health</v>
      </c>
      <c r="B159" s="28">
        <f>COUNTIF(H6:H155, 'Drop-downs'!F8)</f>
        <v>0</v>
      </c>
      <c r="C159" s="32" t="str" cm="1">
        <f t="array" ref="C159">IFERROR(B159/ SUMPRODUCT((H6:H155='Drop-downs'!F7) + (H6:H155='Drop-downs'!F8) + (H6:H155='Drop-downs'!F9) + (H6:H155='Drop-downs'!F10)), "")</f>
        <v/>
      </c>
      <c r="E159" s="13"/>
      <c r="G159" s="13"/>
    </row>
    <row r="160" spans="1:11" ht="16.5" thickTop="1" thickBot="1">
      <c r="A160" s="27" t="str">
        <f>Language!B102</f>
        <v>Environmental health</v>
      </c>
      <c r="B160" s="28">
        <f>COUNTIF(H6:H155, 'Drop-downs'!F9)</f>
        <v>0</v>
      </c>
      <c r="C160" s="32" t="str" cm="1">
        <f t="array" ref="C160">IFERROR(B160/ SUMPRODUCT((H6:H155='Drop-downs'!F7) + (H6:H155='Drop-downs'!F8) + (H6:H155='Drop-downs'!F9) + (H6:H155='Drop-downs'!F10)), "")</f>
        <v/>
      </c>
      <c r="E160" s="13"/>
      <c r="G160" s="13"/>
    </row>
    <row r="161" spans="1:7" ht="16.5" thickTop="1" thickBot="1">
      <c r="A161" s="27" t="str">
        <f>Language!B103</f>
        <v>Other</v>
      </c>
      <c r="B161" s="28">
        <f>COUNTIF(H6:H155, 'Drop-downs'!F10)</f>
        <v>0</v>
      </c>
      <c r="C161" s="32" t="str" cm="1">
        <f t="array" ref="C161">IFERROR(B161/ SUMPRODUCT((H6:H155='Drop-downs'!F7) + (H6:H155='Drop-downs'!F8) + (H6:H155='Drop-downs'!F9) + (H6:H155='Drop-downs'!F10)), "")</f>
        <v/>
      </c>
      <c r="E161" s="13"/>
      <c r="G161" s="13"/>
    </row>
    <row r="162" spans="1:7" ht="16.5" thickTop="1" thickBot="1">
      <c r="A162" s="27" t="str">
        <f>Language!B279</f>
        <v>Total</v>
      </c>
      <c r="B162" s="29">
        <f>SUM(B158:B161)</f>
        <v>0</v>
      </c>
      <c r="C162" s="8"/>
      <c r="D162" s="8"/>
      <c r="E162" s="17"/>
      <c r="F162" s="8"/>
      <c r="G162" s="17"/>
    </row>
    <row r="163" spans="1:7" ht="16.5" thickTop="1" thickBot="1"/>
    <row r="164" spans="1:7" ht="36" customHeight="1" thickTop="1" thickBot="1">
      <c r="A164" s="27" t="str">
        <f>Language!B104</f>
        <v>Gender</v>
      </c>
      <c r="B164" s="27" t="str">
        <f>Language!B719</f>
        <v>Number of applicants per gender</v>
      </c>
      <c r="C164" s="27" t="str">
        <f>Language!B720</f>
        <v>Percentage of applicants per gender</v>
      </c>
    </row>
    <row r="165" spans="1:7" ht="16.5" thickTop="1" thickBot="1">
      <c r="A165" s="27" t="str">
        <f>Language!B105</f>
        <v>Female</v>
      </c>
      <c r="B165" s="28">
        <f>COUNTIF(C6:C155, 'Drop-downs'!F13)</f>
        <v>0</v>
      </c>
      <c r="C165" s="32" t="str" cm="1">
        <f t="array" ref="C165">IFERROR(B165/ SUMPRODUCT((C6:C155='Drop-downs'!F13) + (C6:C155='Drop-downs'!F14) + (C6:C155='Drop-downs'!F15) + (C6:C155='Drop-downs'!F16)), "")</f>
        <v/>
      </c>
    </row>
    <row r="166" spans="1:7" ht="16.5" thickTop="1" thickBot="1">
      <c r="A166" s="27" t="str">
        <f>Language!B106</f>
        <v>Male</v>
      </c>
      <c r="B166" s="28">
        <f>COUNTIF(C6:C155, 'Drop-downs'!F14)</f>
        <v>0</v>
      </c>
      <c r="C166" s="32" t="str" cm="1">
        <f t="array" ref="C166">IFERROR(B166/ SUMPRODUCT((C6:C155='Drop-downs'!F13) + (C6:C155='Drop-downs'!F14) + (C6:C155='Drop-downs'!F15) + (C6:C155='Drop-downs'!F16)), "")</f>
        <v/>
      </c>
    </row>
    <row r="167" spans="1:7" ht="16.5" thickTop="1" thickBot="1">
      <c r="A167" s="27" t="str">
        <f>Language!B107</f>
        <v>Non-binary</v>
      </c>
      <c r="B167" s="28">
        <f>COUNTIF(C6:C155, 'Drop-downs'!F15)</f>
        <v>0</v>
      </c>
      <c r="C167" s="32" t="str" cm="1">
        <f t="array" ref="C167">IFERROR(B167/ SUMPRODUCT((C6:C155='Drop-downs'!F13) + (C6:C155='Drop-downs'!F14) + (C6:C155='Drop-downs'!F15) + (C6:C155='Drop-downs'!F16)), "")</f>
        <v/>
      </c>
    </row>
    <row r="168" spans="1:7" ht="16.5" thickTop="1" thickBot="1">
      <c r="A168" s="27" t="str">
        <f>Language!B108</f>
        <v>Prefer not to say</v>
      </c>
      <c r="B168" s="28">
        <f>COUNTIF(C6:C155, 'Drop-downs'!F16)</f>
        <v>0</v>
      </c>
      <c r="C168" s="32" t="str" cm="1">
        <f t="array" ref="C168">IFERROR(B168/ SUMPRODUCT((C6:C155='Drop-downs'!F13) + (C6:C155='Drop-downs'!F14) + (C6:C155='Drop-downs'!F15) + (C6:C155='Drop-downs'!F16)), "")</f>
        <v/>
      </c>
    </row>
    <row r="169" spans="1:7" ht="16.5" thickTop="1" thickBot="1">
      <c r="A169" s="27" t="str">
        <f>Language!B279</f>
        <v>Total</v>
      </c>
      <c r="B169" s="29">
        <f>SUM(B165:B168)</f>
        <v>0</v>
      </c>
      <c r="C169" s="13"/>
    </row>
    <row r="170" spans="1:7" ht="16.5" thickTop="1" thickBot="1"/>
    <row r="171" spans="1:7" ht="46.5" thickTop="1" thickBot="1">
      <c r="A171" s="27" t="str">
        <f>Language!B109</f>
        <v>Business sector</v>
      </c>
      <c r="B171" s="27" t="str">
        <f>Language!B721</f>
        <v>Number of applicants per business sector</v>
      </c>
      <c r="C171" s="27" t="str">
        <f>Language!B722</f>
        <v>Percentage of applicants per business sector</v>
      </c>
    </row>
    <row r="172" spans="1:7" ht="16.5" thickTop="1" thickBot="1">
      <c r="A172" s="27" t="str">
        <f>Language!B110</f>
        <v>Public</v>
      </c>
      <c r="B172" s="28">
        <f>COUNTIF(I6:I155, 'Drop-downs'!F19)</f>
        <v>0</v>
      </c>
      <c r="C172" s="32" t="str" cm="1">
        <f t="array" ref="C172">IFERROR(B172/ SUMPRODUCT((I6:I155='Drop-downs'!F19) + (I6:I155='Drop-downs'!F20) + (I6:I155='Drop-downs'!F21)), "")</f>
        <v/>
      </c>
    </row>
    <row r="173" spans="1:7" ht="16.5" thickTop="1" thickBot="1">
      <c r="A173" s="27" t="str">
        <f>Language!B111</f>
        <v>Private</v>
      </c>
      <c r="B173" s="28">
        <f>COUNTIF(I6:I155, 'Drop-downs'!F20)</f>
        <v>0</v>
      </c>
      <c r="C173" s="32" t="str" cm="1">
        <f t="array" ref="C173">IFERROR(B173/ SUMPRODUCT((I6:I155='Drop-downs'!F19) + (I6:I155='Drop-downs'!F20) + (I6:I155='Drop-downs'!F21)), "")</f>
        <v/>
      </c>
    </row>
    <row r="174" spans="1:7" ht="16.5" thickTop="1" thickBot="1">
      <c r="A174" s="27" t="str">
        <f>Language!B112</f>
        <v>Public-private partnerships</v>
      </c>
      <c r="B174" s="28">
        <f>COUNTIF(I6:I155, 'Drop-downs'!F21)</f>
        <v>0</v>
      </c>
      <c r="C174" s="32" t="str" cm="1">
        <f t="array" ref="C174">IFERROR(B174/ SUMPRODUCT((I6:I155='Drop-downs'!F19) + (I6:I155='Drop-downs'!F20) + (I6:I155='Drop-downs'!F21)), "")</f>
        <v/>
      </c>
    </row>
    <row r="175" spans="1:7" ht="16.5" thickTop="1" thickBot="1">
      <c r="A175" s="27" t="str">
        <f>Language!B279</f>
        <v>Total</v>
      </c>
      <c r="B175" s="29">
        <f>SUM(B172:B174)</f>
        <v>0</v>
      </c>
    </row>
    <row r="176" spans="1:7" ht="15.75" thickTop="1"/>
    <row r="178" spans="1:2">
      <c r="A178" s="8" t="str">
        <f>Language!$B$56</f>
        <v>Below is the color-coding of the cells in the tool that can help you navigate and quickly find which cells need to be filled out. It can be found at the bottom of every spreadsheet</v>
      </c>
    </row>
    <row r="179" spans="1:2" ht="30">
      <c r="A179" s="38" t="str">
        <f>Language!$B$57</f>
        <v>Fixed titles and totals</v>
      </c>
      <c r="B179" s="10" t="str">
        <f>Language!$B$63</f>
        <v>Non-editable - no need for user input.</v>
      </c>
    </row>
    <row r="180" spans="1:2" ht="30">
      <c r="A180" s="25" t="str">
        <f>Language!$B$58</f>
        <v>General information and legends</v>
      </c>
      <c r="B180" s="10" t="str">
        <f>Language!$B$64</f>
        <v>Non-editable - no need for user input.</v>
      </c>
    </row>
    <row r="181" spans="1:2" ht="30">
      <c r="A181" s="80" t="str">
        <f>Language!$B$59</f>
        <v>Fixed or formula</v>
      </c>
      <c r="B181" s="10" t="str">
        <f>Language!$B$65</f>
        <v>Non-editable - no need for user input.</v>
      </c>
    </row>
    <row r="182" spans="1:2" ht="30">
      <c r="A182" s="51" t="str">
        <f>Language!$B$60</f>
        <v>Fillable</v>
      </c>
      <c r="B182" s="10" t="str">
        <f>Language!$B$66</f>
        <v>User input required (free text).</v>
      </c>
    </row>
    <row r="183" spans="1:2">
      <c r="A183" s="78" t="str">
        <f>Language!$B$61</f>
        <v>Drop-downs</v>
      </c>
      <c r="B183" s="10" t="str">
        <f>Language!$B$67</f>
        <v>User selection is required.</v>
      </c>
    </row>
    <row r="184" spans="1:2" ht="255">
      <c r="A184" s="81" t="str">
        <f>Language!$B$62</f>
        <v>Prefilled data</v>
      </c>
      <c r="B184"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3R9XEPJhQk077GPyqeH5kfbJqpkAO4lVpZ3rg0xvO9pwpuVswiSIp9qVclzwvCIFK1Cfx9Nv9GofxWzMsoJg0g==" saltValue="KD4wY52p/imWbNazxcuw8g==" spinCount="100000" sheet="1" objects="1" scenarios="1" formatColumns="0" formatRows="0" autoFilter="0"/>
  <mergeCells count="2">
    <mergeCell ref="A2:G2"/>
    <mergeCell ref="A3:G3"/>
  </mergeCells>
  <phoneticPr fontId="4"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B155CC65-7844-4A70-ACE0-39F06B5CC0BD}">
          <x14:formula1>
            <xm:f>'Drop-downs'!$F$19:$F$21</xm:f>
          </x14:formula1>
          <xm:sqref>I6:I155</xm:sqref>
        </x14:dataValidation>
        <x14:dataValidation type="list" allowBlank="1" showInputMessage="1" showErrorMessage="1" xr:uid="{A9550484-159F-46B8-895B-40325B9742BE}">
          <x14:formula1>
            <xm:f>'Drop-downs'!$F$7:$F$10</xm:f>
          </x14:formula1>
          <xm:sqref>H6:H155</xm:sqref>
        </x14:dataValidation>
        <x14:dataValidation type="list" allowBlank="1" showInputMessage="1" showErrorMessage="1" xr:uid="{E0E0614A-8378-4F3A-A944-AEFB0F12F846}">
          <x14:formula1>
            <xm:f>'Drop-downs'!$F$13:$F$16</xm:f>
          </x14:formula1>
          <xm:sqref>C6:C155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D4071-38AF-45A4-8717-8E8F234F521C}">
  <sheetPr codeName="Sheet4"/>
  <dimension ref="A1:Q64"/>
  <sheetViews>
    <sheetView topLeftCell="A3" zoomScaleNormal="100" workbookViewId="0">
      <selection activeCell="A8" sqref="A8"/>
    </sheetView>
  </sheetViews>
  <sheetFormatPr defaultRowHeight="15"/>
  <cols>
    <col min="1" max="1" width="27.140625" customWidth="1"/>
    <col min="2" max="2" width="28.140625" customWidth="1"/>
    <col min="3" max="3" width="22.42578125" customWidth="1"/>
    <col min="4" max="4" width="23.5703125" customWidth="1"/>
    <col min="5" max="5" width="22.7109375" customWidth="1"/>
    <col min="6" max="6" width="18" customWidth="1"/>
    <col min="7" max="7" width="38.28515625" customWidth="1"/>
    <col min="8" max="8" width="18.7109375" customWidth="1"/>
    <col min="9" max="9" width="20.28515625" customWidth="1"/>
    <col min="10" max="11" width="30.28515625" customWidth="1"/>
    <col min="12" max="12" width="54.42578125" customWidth="1"/>
    <col min="13" max="14" width="57.140625" customWidth="1"/>
    <col min="15" max="15" width="54" customWidth="1"/>
    <col min="16" max="16" width="24.28515625" customWidth="1"/>
    <col min="17" max="17" width="62.85546875" customWidth="1"/>
  </cols>
  <sheetData>
    <row r="1" spans="1:17">
      <c r="A1" s="8" t="str">
        <f>Language!B723</f>
        <v xml:space="preserve">Participants' information </v>
      </c>
      <c r="C1" s="18"/>
    </row>
    <row r="2" spans="1:17" ht="31.5" customHeight="1">
      <c r="A2" s="227" t="str">
        <f>Language!B724</f>
        <v>Spreadsheet description: This spreadsheet collects information on all the participants of the iteration of the programme, including their mentors' names, availability of organizational release forms for participation in the programme, and their subsequent completion or drop-out from the programme.</v>
      </c>
      <c r="B2" s="227"/>
      <c r="C2" s="227"/>
      <c r="D2" s="227"/>
      <c r="E2" s="227"/>
      <c r="F2" s="227"/>
      <c r="G2" s="227"/>
      <c r="H2" s="5"/>
      <c r="I2" s="5"/>
      <c r="J2" s="5"/>
      <c r="K2" s="5"/>
      <c r="L2" s="5"/>
      <c r="M2" s="5"/>
    </row>
    <row r="3" spans="1:17" ht="256.5" customHeight="1">
      <c r="A3" s="227" t="str">
        <f>Language!B725</f>
        <v xml:space="preserve">When to fill in this tab:
1) Prior to the start of the programme when participants have been selected/nominated - select the name of the participant from the drop-down (column A) that is fed from the Applicants' info tab. Columns B-I get automatically prefilled once the name is selected. If there are any changes in the participants' information for columns B-I, please, go to Applicants' info tab and change the relevant information there. You can refer to color-coding of the cells at the bottom of the spreadsheet.
2) In the beginning of the programme - select whether you have evidence of participants’ orientation on the programme and expectations (induction session; e.g, agenda and signed list of participants) (column K). It is highly recommended to have an inducation session for all participants to introduce them to the programme, its expectations, time committment, expected outcomes, etc. In addition, select whether a written organizational release form is available for each of the participant (column L). Please, note that it's highly recommended to receive a written organizational release form to facilitate participants' ability to fully engage in the programme.
3) When mentors have been assigned - select the name of the mentor for each of the participants (column J)
4) If any participant drops out select "Yes" in the "Dropped out" column and select a reason for drop out. If you select "Other", then specify the reason in the next column. For participants who complete the programme, select "No" (columns N-P).
5) Upon programme completion - for each participant that completes all programme requirements for graduation, select "Yes" in the "Completed all programme requirements for graduation (Y/N)" column, for those that do not, select "No" (column M)
6) Following programme completion - for each graduate mark whether you track their career path following graduation (column Q)
7) Throughout the programme as needed if information changes.
Note: Information needs to be updated if there are any changes at any point as it feeds into reporting forms. </v>
      </c>
      <c r="B3" s="227"/>
      <c r="C3" s="227"/>
      <c r="D3" s="227"/>
      <c r="E3" s="227"/>
      <c r="F3" s="227"/>
      <c r="G3" s="227"/>
      <c r="H3" s="5"/>
      <c r="I3" s="5"/>
      <c r="J3" s="5"/>
      <c r="K3" s="5"/>
      <c r="L3" s="5"/>
      <c r="M3" s="5"/>
    </row>
    <row r="4" spans="1:17">
      <c r="A4" s="21"/>
      <c r="B4" s="18"/>
    </row>
    <row r="5" spans="1:17">
      <c r="A5" s="3"/>
    </row>
    <row r="6" spans="1:17" ht="63" customHeight="1" thickBot="1">
      <c r="A6" s="31" t="str">
        <f>Language!B1455</f>
        <v>First and last name</v>
      </c>
      <c r="B6" s="84" t="str">
        <f>Language!B1438</f>
        <v>Gender</v>
      </c>
      <c r="C6" s="84" t="str">
        <f>Language!B1445</f>
        <v>Year of birth</v>
      </c>
      <c r="D6" s="84" t="str">
        <f>Language!B1439</f>
        <v>Position</v>
      </c>
      <c r="E6" s="84" t="str">
        <f>Language!B1440</f>
        <v>Organization</v>
      </c>
      <c r="F6" s="84" t="str">
        <f>Language!B1447</f>
        <v>One Health Sector</v>
      </c>
      <c r="G6" s="84" t="str">
        <f>Language!B1448</f>
        <v>Business Sector (public vs. private vs. PPP)</v>
      </c>
      <c r="H6" s="84" t="str">
        <f>Language!B1450</f>
        <v>Email</v>
      </c>
      <c r="I6" s="84" t="str">
        <f>Language!B1451</f>
        <v>Phone number</v>
      </c>
      <c r="J6" s="84" t="str">
        <f>Language!B1456</f>
        <v>Mentor first name and last name</v>
      </c>
      <c r="K6" s="84" t="str">
        <f>Language!B1993</f>
        <v>Documented evidence of participants’ orientation on the programme and expectations (induction session)</v>
      </c>
      <c r="L6" s="84" t="str">
        <f>Language!B1457</f>
        <v>A written organizational release is available for the participant</v>
      </c>
      <c r="M6" s="84" t="str">
        <f>Language!B1458</f>
        <v>Completed all programme requirements for graduation (Y/N)</v>
      </c>
      <c r="N6" s="84" t="str">
        <f>Language!B1459</f>
        <v>Drop out (Y/N)</v>
      </c>
      <c r="O6" s="84" t="str">
        <f>Language!B1460</f>
        <v>Drop out reason (if applicable)</v>
      </c>
      <c r="P6" s="85" t="str">
        <f>Language!B1461</f>
        <v>If other, specify drop-out reason (if applicable; if not, skip)</v>
      </c>
      <c r="Q6" s="84" t="str">
        <f>Language!B1787</f>
        <v xml:space="preserve">Do you track career paths of graduates following graduation? If yes, do you have evidence of tracking the career paths? If you do not track career paths or do not have evidence of doing so, select "No". </v>
      </c>
    </row>
    <row r="7" spans="1:17" ht="61.5" thickTop="1" thickBot="1">
      <c r="A7" s="139" t="s">
        <v>93</v>
      </c>
      <c r="B7" s="139" t="s">
        <v>73</v>
      </c>
      <c r="C7" s="139" t="s">
        <v>80</v>
      </c>
      <c r="D7" s="139" t="s">
        <v>74</v>
      </c>
      <c r="E7" s="139" t="s">
        <v>75</v>
      </c>
      <c r="F7" s="139" t="s">
        <v>82</v>
      </c>
      <c r="G7" s="139" t="s">
        <v>83</v>
      </c>
      <c r="H7" s="139" t="s">
        <v>77</v>
      </c>
      <c r="I7" s="139" t="s">
        <v>78</v>
      </c>
      <c r="J7" s="139" t="s">
        <v>94</v>
      </c>
      <c r="K7" s="139" t="s">
        <v>95</v>
      </c>
      <c r="L7" s="139" t="s">
        <v>96</v>
      </c>
      <c r="M7" s="139" t="s">
        <v>97</v>
      </c>
      <c r="N7" s="139" t="s">
        <v>98</v>
      </c>
      <c r="O7" s="139" t="s">
        <v>99</v>
      </c>
      <c r="P7" s="139" t="s">
        <v>100</v>
      </c>
      <c r="Q7" s="139" t="s">
        <v>101</v>
      </c>
    </row>
    <row r="8" spans="1:17" ht="15.75" thickTop="1">
      <c r="A8" s="106"/>
      <c r="B8" s="28" t="str" cm="1">
        <f t="array" ref="B8">_xlfn.XLOOKUP(Table3[[#This Row],[First and last name]],tbl_Applicants[First name]&amp;" "&amp;tbl_Applicants[Last name],tbl_Applicants[Gender],"?",0)</f>
        <v>?</v>
      </c>
      <c r="C8" s="28" t="str" cm="1">
        <f t="array" ref="C8">_xlfn.XLOOKUP(Table3[[#This Row],[First and last name]],tbl_Applicants[First name]&amp;" "&amp;tbl_Applicants[Last name],tbl_Applicants[Year of birth],"?",0)</f>
        <v>?</v>
      </c>
      <c r="D8" s="28" t="str" cm="1">
        <f t="array" ref="D8">_xlfn.XLOOKUP(Table3[[#This Row],[First and last name]],tbl_Applicants[First name]&amp;" "&amp;tbl_Applicants[Last name],tbl_Applicants[Position],"?",0)</f>
        <v>?</v>
      </c>
      <c r="E8" s="28" t="str" cm="1">
        <f t="array" ref="E8">_xlfn.XLOOKUP(Table3[[#This Row],[First and last name]],tbl_Applicants[First name]&amp;" "&amp;tbl_Applicants[Last name],tbl_Applicants[Organization],"?",0)</f>
        <v>?</v>
      </c>
      <c r="F8" s="28" t="str" cm="1">
        <f t="array" ref="F8">_xlfn.XLOOKUP(Table3[[#This Row],[First and last name]],tbl_Applicants[First name]&amp;" "&amp;tbl_Applicants[Last name],tbl_Applicants[One Health Sector],"?",0)</f>
        <v>?</v>
      </c>
      <c r="G8" s="28" t="str" cm="1">
        <f t="array" ref="G8">_xlfn.XLOOKUP(Table3[[#This Row],[First and last name]],tbl_Applicants[First name]&amp;" "&amp;tbl_Applicants[Last name],tbl_Applicants[Business Sector (public vs. private vs. PPP)],"?",0)</f>
        <v>?</v>
      </c>
      <c r="H8" s="28" t="str" cm="1">
        <f t="array" ref="H8">_xlfn.XLOOKUP(Table3[[#This Row],[First and last name]],tbl_Applicants[First name]&amp;" "&amp;tbl_Applicants[Last name],tbl_Applicants[Email],"?",0)</f>
        <v>?</v>
      </c>
      <c r="I8" s="28" t="str" cm="1">
        <f t="array" ref="I8">_xlfn.XLOOKUP(Table3[[#This Row],[First and last name]],tbl_Applicants[First name]&amp;" "&amp;tbl_Applicants[Last name],tbl_Applicants[Phone number],"?",0)</f>
        <v>?</v>
      </c>
      <c r="J8" s="106"/>
      <c r="K8" s="106"/>
      <c r="L8" s="106"/>
      <c r="M8" s="106"/>
      <c r="N8" s="106"/>
      <c r="O8" s="106"/>
      <c r="P8" s="104" t="str">
        <f>IF(O8='Drop-downs'!F66,'Drop-downs'!I80,"")</f>
        <v/>
      </c>
      <c r="Q8" s="106"/>
    </row>
    <row r="9" spans="1:17">
      <c r="A9" s="106"/>
      <c r="B9" s="28" t="str" cm="1">
        <f t="array" ref="B9">_xlfn.XLOOKUP(Table3[[#This Row],[First and last name]],tbl_Applicants[First name]&amp;" "&amp;tbl_Applicants[Last name],tbl_Applicants[Gender],"?",0)</f>
        <v>?</v>
      </c>
      <c r="C9" s="28" t="str" cm="1">
        <f t="array" ref="C9">_xlfn.XLOOKUP(Table3[[#This Row],[First and last name]],tbl_Applicants[First name]&amp;" "&amp;tbl_Applicants[Last name],tbl_Applicants[Year of birth],"?",0)</f>
        <v>?</v>
      </c>
      <c r="D9" s="28" t="str" cm="1">
        <f t="array" ref="D9">_xlfn.XLOOKUP(Table3[[#This Row],[First and last name]],tbl_Applicants[First name]&amp;" "&amp;tbl_Applicants[Last name],tbl_Applicants[Position],"?",0)</f>
        <v>?</v>
      </c>
      <c r="E9" s="28" t="str" cm="1">
        <f t="array" ref="E9">_xlfn.XLOOKUP(Table3[[#This Row],[First and last name]],tbl_Applicants[First name]&amp;" "&amp;tbl_Applicants[Last name],tbl_Applicants[Organization],"?",0)</f>
        <v>?</v>
      </c>
      <c r="F9" s="28" t="str" cm="1">
        <f t="array" ref="F9">_xlfn.XLOOKUP(Table3[[#This Row],[First and last name]],tbl_Applicants[First name]&amp;" "&amp;tbl_Applicants[Last name],tbl_Applicants[One Health Sector],"?",0)</f>
        <v>?</v>
      </c>
      <c r="G9" s="28" t="str" cm="1">
        <f t="array" ref="G9">_xlfn.XLOOKUP(Table3[[#This Row],[First and last name]],tbl_Applicants[First name]&amp;" "&amp;tbl_Applicants[Last name],tbl_Applicants[Business Sector (public vs. private vs. PPP)],"?",0)</f>
        <v>?</v>
      </c>
      <c r="H9" s="28" t="str" cm="1">
        <f t="array" ref="H9">_xlfn.XLOOKUP(Table3[[#This Row],[First and last name]],tbl_Applicants[First name]&amp;" "&amp;tbl_Applicants[Last name],tbl_Applicants[Email],"?",0)</f>
        <v>?</v>
      </c>
      <c r="I9" s="28" t="str" cm="1">
        <f t="array" ref="I9">_xlfn.XLOOKUP(Table3[[#This Row],[First and last name]],tbl_Applicants[First name]&amp;" "&amp;tbl_Applicants[Last name],tbl_Applicants[Phone number],"?",0)</f>
        <v>?</v>
      </c>
      <c r="J9" s="106"/>
      <c r="K9" s="106"/>
      <c r="L9" s="106"/>
      <c r="M9" s="106"/>
      <c r="N9" s="106"/>
      <c r="O9" s="106"/>
      <c r="P9" s="104" t="str">
        <f>IF(O9='Drop-downs'!F66,'Drop-downs'!I80,"")</f>
        <v/>
      </c>
      <c r="Q9" s="106"/>
    </row>
    <row r="10" spans="1:17">
      <c r="A10" s="106"/>
      <c r="B10" s="28" t="str" cm="1">
        <f t="array" ref="B10">_xlfn.XLOOKUP(Table3[[#This Row],[First and last name]],tbl_Applicants[First name]&amp;" "&amp;tbl_Applicants[Last name],tbl_Applicants[Gender],"?",0)</f>
        <v>?</v>
      </c>
      <c r="C10" s="28" t="str" cm="1">
        <f t="array" ref="C10">_xlfn.XLOOKUP(Table3[[#This Row],[First and last name]],tbl_Applicants[First name]&amp;" "&amp;tbl_Applicants[Last name],tbl_Applicants[Year of birth],"?",0)</f>
        <v>?</v>
      </c>
      <c r="D10" s="28" t="str" cm="1">
        <f t="array" ref="D10">_xlfn.XLOOKUP(Table3[[#This Row],[First and last name]],tbl_Applicants[First name]&amp;" "&amp;tbl_Applicants[Last name],tbl_Applicants[Position],"?",0)</f>
        <v>?</v>
      </c>
      <c r="E10" s="28" t="str" cm="1">
        <f t="array" ref="E10">_xlfn.XLOOKUP(Table3[[#This Row],[First and last name]],tbl_Applicants[First name]&amp;" "&amp;tbl_Applicants[Last name],tbl_Applicants[Organization],"?",0)</f>
        <v>?</v>
      </c>
      <c r="F10" s="28" t="str" cm="1">
        <f t="array" ref="F10">_xlfn.XLOOKUP(Table3[[#This Row],[First and last name]],tbl_Applicants[First name]&amp;" "&amp;tbl_Applicants[Last name],tbl_Applicants[One Health Sector],"?",0)</f>
        <v>?</v>
      </c>
      <c r="G10" s="28" t="str" cm="1">
        <f t="array" ref="G10">_xlfn.XLOOKUP(Table3[[#This Row],[First and last name]],tbl_Applicants[First name]&amp;" "&amp;tbl_Applicants[Last name],tbl_Applicants[Business Sector (public vs. private vs. PPP)],"?",0)</f>
        <v>?</v>
      </c>
      <c r="H10" s="28" t="str" cm="1">
        <f t="array" ref="H10">_xlfn.XLOOKUP(Table3[[#This Row],[First and last name]],tbl_Applicants[First name]&amp;" "&amp;tbl_Applicants[Last name],tbl_Applicants[Email],"?",0)</f>
        <v>?</v>
      </c>
      <c r="I10" s="28" t="str" cm="1">
        <f t="array" ref="I10">_xlfn.XLOOKUP(Table3[[#This Row],[First and last name]],tbl_Applicants[First name]&amp;" "&amp;tbl_Applicants[Last name],tbl_Applicants[Phone number],"?",0)</f>
        <v>?</v>
      </c>
      <c r="J10" s="106"/>
      <c r="K10" s="106"/>
      <c r="L10" s="106"/>
      <c r="M10" s="106"/>
      <c r="N10" s="106"/>
      <c r="O10" s="106"/>
      <c r="P10" s="104" t="str">
        <f>IF(O10='Drop-downs'!F66,'Drop-downs'!I80,"")</f>
        <v/>
      </c>
      <c r="Q10" s="106"/>
    </row>
    <row r="11" spans="1:17">
      <c r="A11" s="106"/>
      <c r="B11" s="28" t="str" cm="1">
        <f t="array" ref="B11">_xlfn.XLOOKUP(Table3[[#This Row],[First and last name]],tbl_Applicants[First name]&amp;" "&amp;tbl_Applicants[Last name],tbl_Applicants[Gender],"?",0)</f>
        <v>?</v>
      </c>
      <c r="C11" s="28" t="str" cm="1">
        <f t="array" ref="C11">_xlfn.XLOOKUP(Table3[[#This Row],[First and last name]],tbl_Applicants[First name]&amp;" "&amp;tbl_Applicants[Last name],tbl_Applicants[Year of birth],"?",0)</f>
        <v>?</v>
      </c>
      <c r="D11" s="28" t="str" cm="1">
        <f t="array" ref="D11">_xlfn.XLOOKUP(Table3[[#This Row],[First and last name]],tbl_Applicants[First name]&amp;" "&amp;tbl_Applicants[Last name],tbl_Applicants[Position],"?",0)</f>
        <v>?</v>
      </c>
      <c r="E11" s="28" t="str" cm="1">
        <f t="array" ref="E11">_xlfn.XLOOKUP(Table3[[#This Row],[First and last name]],tbl_Applicants[First name]&amp;" "&amp;tbl_Applicants[Last name],tbl_Applicants[Organization],"?",0)</f>
        <v>?</v>
      </c>
      <c r="F11" s="28" t="str" cm="1">
        <f t="array" ref="F11">_xlfn.XLOOKUP(Table3[[#This Row],[First and last name]],tbl_Applicants[First name]&amp;" "&amp;tbl_Applicants[Last name],tbl_Applicants[One Health Sector],"?",0)</f>
        <v>?</v>
      </c>
      <c r="G11" s="28" t="str" cm="1">
        <f t="array" ref="G11">_xlfn.XLOOKUP(Table3[[#This Row],[First and last name]],tbl_Applicants[First name]&amp;" "&amp;tbl_Applicants[Last name],tbl_Applicants[Business Sector (public vs. private vs. PPP)],"?",0)</f>
        <v>?</v>
      </c>
      <c r="H11" s="28" t="str" cm="1">
        <f t="array" ref="H11">_xlfn.XLOOKUP(Table3[[#This Row],[First and last name]],tbl_Applicants[First name]&amp;" "&amp;tbl_Applicants[Last name],tbl_Applicants[Email],"?",0)</f>
        <v>?</v>
      </c>
      <c r="I11" s="28" t="str" cm="1">
        <f t="array" ref="I11">_xlfn.XLOOKUP(Table3[[#This Row],[First and last name]],tbl_Applicants[First name]&amp;" "&amp;tbl_Applicants[Last name],tbl_Applicants[Phone number],"?",0)</f>
        <v>?</v>
      </c>
      <c r="J11" s="106"/>
      <c r="K11" s="106"/>
      <c r="L11" s="106"/>
      <c r="M11" s="106"/>
      <c r="N11" s="106"/>
      <c r="O11" s="106"/>
      <c r="P11" s="104" t="str">
        <f>IF(O11='Drop-downs'!F66,'Drop-downs'!I80,"")</f>
        <v/>
      </c>
      <c r="Q11" s="106"/>
    </row>
    <row r="12" spans="1:17">
      <c r="A12" s="106"/>
      <c r="B12" s="28" t="str" cm="1">
        <f t="array" ref="B12">_xlfn.XLOOKUP(Table3[[#This Row],[First and last name]],tbl_Applicants[First name]&amp;" "&amp;tbl_Applicants[Last name],tbl_Applicants[Gender],"?",0)</f>
        <v>?</v>
      </c>
      <c r="C12" s="28" t="str" cm="1">
        <f t="array" ref="C12">_xlfn.XLOOKUP(Table3[[#This Row],[First and last name]],tbl_Applicants[First name]&amp;" "&amp;tbl_Applicants[Last name],tbl_Applicants[Year of birth],"?",0)</f>
        <v>?</v>
      </c>
      <c r="D12" s="28" t="str" cm="1">
        <f t="array" ref="D12">_xlfn.XLOOKUP(Table3[[#This Row],[First and last name]],tbl_Applicants[First name]&amp;" "&amp;tbl_Applicants[Last name],tbl_Applicants[Position],"?",0)</f>
        <v>?</v>
      </c>
      <c r="E12" s="28" t="str" cm="1">
        <f t="array" ref="E12">_xlfn.XLOOKUP(Table3[[#This Row],[First and last name]],tbl_Applicants[First name]&amp;" "&amp;tbl_Applicants[Last name],tbl_Applicants[Organization],"?",0)</f>
        <v>?</v>
      </c>
      <c r="F12" s="28" t="str" cm="1">
        <f t="array" ref="F12">_xlfn.XLOOKUP(Table3[[#This Row],[First and last name]],tbl_Applicants[First name]&amp;" "&amp;tbl_Applicants[Last name],tbl_Applicants[One Health Sector],"?",0)</f>
        <v>?</v>
      </c>
      <c r="G12" s="28" t="str" cm="1">
        <f t="array" ref="G12">_xlfn.XLOOKUP(Table3[[#This Row],[First and last name]],tbl_Applicants[First name]&amp;" "&amp;tbl_Applicants[Last name],tbl_Applicants[Business Sector (public vs. private vs. PPP)],"?",0)</f>
        <v>?</v>
      </c>
      <c r="H12" s="28" t="str" cm="1">
        <f t="array" ref="H12">_xlfn.XLOOKUP(Table3[[#This Row],[First and last name]],tbl_Applicants[First name]&amp;" "&amp;tbl_Applicants[Last name],tbl_Applicants[Email],"?",0)</f>
        <v>?</v>
      </c>
      <c r="I12" s="28" t="str" cm="1">
        <f t="array" ref="I12">_xlfn.XLOOKUP(Table3[[#This Row],[First and last name]],tbl_Applicants[First name]&amp;" "&amp;tbl_Applicants[Last name],tbl_Applicants[Phone number],"?",0)</f>
        <v>?</v>
      </c>
      <c r="J12" s="106"/>
      <c r="K12" s="106"/>
      <c r="L12" s="106"/>
      <c r="M12" s="106"/>
      <c r="N12" s="106"/>
      <c r="O12" s="106"/>
      <c r="P12" s="104" t="str">
        <f>IF(O12='Drop-downs'!F66,'Drop-downs'!I80,"")</f>
        <v/>
      </c>
      <c r="Q12" s="106"/>
    </row>
    <row r="13" spans="1:17">
      <c r="A13" s="106"/>
      <c r="B13" s="28" t="str" cm="1">
        <f t="array" ref="B13">_xlfn.XLOOKUP(Table3[[#This Row],[First and last name]],tbl_Applicants[First name]&amp;" "&amp;tbl_Applicants[Last name],tbl_Applicants[Gender],"?",0)</f>
        <v>?</v>
      </c>
      <c r="C13" s="28" t="str" cm="1">
        <f t="array" ref="C13">_xlfn.XLOOKUP(Table3[[#This Row],[First and last name]],tbl_Applicants[First name]&amp;" "&amp;tbl_Applicants[Last name],tbl_Applicants[Year of birth],"?",0)</f>
        <v>?</v>
      </c>
      <c r="D13" s="28" t="str" cm="1">
        <f t="array" ref="D13">_xlfn.XLOOKUP(Table3[[#This Row],[First and last name]],tbl_Applicants[First name]&amp;" "&amp;tbl_Applicants[Last name],tbl_Applicants[Position],"?",0)</f>
        <v>?</v>
      </c>
      <c r="E13" s="28" t="str" cm="1">
        <f t="array" ref="E13">_xlfn.XLOOKUP(Table3[[#This Row],[First and last name]],tbl_Applicants[First name]&amp;" "&amp;tbl_Applicants[Last name],tbl_Applicants[Organization],"?",0)</f>
        <v>?</v>
      </c>
      <c r="F13" s="28" t="str" cm="1">
        <f t="array" ref="F13">_xlfn.XLOOKUP(Table3[[#This Row],[First and last name]],tbl_Applicants[First name]&amp;" "&amp;tbl_Applicants[Last name],tbl_Applicants[One Health Sector],"?",0)</f>
        <v>?</v>
      </c>
      <c r="G13" s="28" t="str" cm="1">
        <f t="array" ref="G13">_xlfn.XLOOKUP(Table3[[#This Row],[First and last name]],tbl_Applicants[First name]&amp;" "&amp;tbl_Applicants[Last name],tbl_Applicants[Business Sector (public vs. private vs. PPP)],"?",0)</f>
        <v>?</v>
      </c>
      <c r="H13" s="28" t="str" cm="1">
        <f t="array" ref="H13">_xlfn.XLOOKUP(Table3[[#This Row],[First and last name]],tbl_Applicants[First name]&amp;" "&amp;tbl_Applicants[Last name],tbl_Applicants[Email],"?",0)</f>
        <v>?</v>
      </c>
      <c r="I13" s="28" t="str" cm="1">
        <f t="array" ref="I13">_xlfn.XLOOKUP(Table3[[#This Row],[First and last name]],tbl_Applicants[First name]&amp;" "&amp;tbl_Applicants[Last name],tbl_Applicants[Phone number],"?",0)</f>
        <v>?</v>
      </c>
      <c r="J13" s="106"/>
      <c r="K13" s="106"/>
      <c r="L13" s="106"/>
      <c r="M13" s="106"/>
      <c r="N13" s="106"/>
      <c r="O13" s="106"/>
      <c r="P13" s="104" t="str">
        <f>IF(O13='Drop-downs'!F66,'Drop-downs'!I80,"")</f>
        <v/>
      </c>
      <c r="Q13" s="106"/>
    </row>
    <row r="14" spans="1:17">
      <c r="A14" s="106"/>
      <c r="B14" s="28" t="str" cm="1">
        <f t="array" ref="B14">_xlfn.XLOOKUP(Table3[[#This Row],[First and last name]],tbl_Applicants[First name]&amp;" "&amp;tbl_Applicants[Last name],tbl_Applicants[Gender],"?",0)</f>
        <v>?</v>
      </c>
      <c r="C14" s="28" t="str" cm="1">
        <f t="array" ref="C14">_xlfn.XLOOKUP(Table3[[#This Row],[First and last name]],tbl_Applicants[First name]&amp;" "&amp;tbl_Applicants[Last name],tbl_Applicants[Year of birth],"?",0)</f>
        <v>?</v>
      </c>
      <c r="D14" s="28" t="str" cm="1">
        <f t="array" ref="D14">_xlfn.XLOOKUP(Table3[[#This Row],[First and last name]],tbl_Applicants[First name]&amp;" "&amp;tbl_Applicants[Last name],tbl_Applicants[Position],"?",0)</f>
        <v>?</v>
      </c>
      <c r="E14" s="28" t="str" cm="1">
        <f t="array" ref="E14">_xlfn.XLOOKUP(Table3[[#This Row],[First and last name]],tbl_Applicants[First name]&amp;" "&amp;tbl_Applicants[Last name],tbl_Applicants[Organization],"?",0)</f>
        <v>?</v>
      </c>
      <c r="F14" s="28" t="str" cm="1">
        <f t="array" ref="F14">_xlfn.XLOOKUP(Table3[[#This Row],[First and last name]],tbl_Applicants[First name]&amp;" "&amp;tbl_Applicants[Last name],tbl_Applicants[One Health Sector],"?",0)</f>
        <v>?</v>
      </c>
      <c r="G14" s="28" t="str" cm="1">
        <f t="array" ref="G14">_xlfn.XLOOKUP(Table3[[#This Row],[First and last name]],tbl_Applicants[First name]&amp;" "&amp;tbl_Applicants[Last name],tbl_Applicants[Business Sector (public vs. private vs. PPP)],"?",0)</f>
        <v>?</v>
      </c>
      <c r="H14" s="28" t="str" cm="1">
        <f t="array" ref="H14">_xlfn.XLOOKUP(Table3[[#This Row],[First and last name]],tbl_Applicants[First name]&amp;" "&amp;tbl_Applicants[Last name],tbl_Applicants[Email],"?",0)</f>
        <v>?</v>
      </c>
      <c r="I14" s="28" t="str" cm="1">
        <f t="array" ref="I14">_xlfn.XLOOKUP(Table3[[#This Row],[First and last name]],tbl_Applicants[First name]&amp;" "&amp;tbl_Applicants[Last name],tbl_Applicants[Phone number],"?",0)</f>
        <v>?</v>
      </c>
      <c r="J14" s="106"/>
      <c r="K14" s="106"/>
      <c r="L14" s="106"/>
      <c r="M14" s="106"/>
      <c r="N14" s="106"/>
      <c r="O14" s="106"/>
      <c r="P14" s="104" t="str">
        <f>IF(O14='Drop-downs'!F66,'Drop-downs'!I80,"")</f>
        <v/>
      </c>
      <c r="Q14" s="106"/>
    </row>
    <row r="15" spans="1:17">
      <c r="A15" s="106"/>
      <c r="B15" s="28" t="str" cm="1">
        <f t="array" ref="B15">_xlfn.XLOOKUP(Table3[[#This Row],[First and last name]],tbl_Applicants[First name]&amp;" "&amp;tbl_Applicants[Last name],tbl_Applicants[Gender],"?",0)</f>
        <v>?</v>
      </c>
      <c r="C15" s="28" t="str" cm="1">
        <f t="array" ref="C15">_xlfn.XLOOKUP(Table3[[#This Row],[First and last name]],tbl_Applicants[First name]&amp;" "&amp;tbl_Applicants[Last name],tbl_Applicants[Year of birth],"?",0)</f>
        <v>?</v>
      </c>
      <c r="D15" s="28" t="str" cm="1">
        <f t="array" ref="D15">_xlfn.XLOOKUP(Table3[[#This Row],[First and last name]],tbl_Applicants[First name]&amp;" "&amp;tbl_Applicants[Last name],tbl_Applicants[Position],"?",0)</f>
        <v>?</v>
      </c>
      <c r="E15" s="28" t="str" cm="1">
        <f t="array" ref="E15">_xlfn.XLOOKUP(Table3[[#This Row],[First and last name]],tbl_Applicants[First name]&amp;" "&amp;tbl_Applicants[Last name],tbl_Applicants[Organization],"?",0)</f>
        <v>?</v>
      </c>
      <c r="F15" s="28" t="str" cm="1">
        <f t="array" ref="F15">_xlfn.XLOOKUP(Table3[[#This Row],[First and last name]],tbl_Applicants[First name]&amp;" "&amp;tbl_Applicants[Last name],tbl_Applicants[One Health Sector],"?",0)</f>
        <v>?</v>
      </c>
      <c r="G15" s="28" t="str" cm="1">
        <f t="array" ref="G15">_xlfn.XLOOKUP(Table3[[#This Row],[First and last name]],tbl_Applicants[First name]&amp;" "&amp;tbl_Applicants[Last name],tbl_Applicants[Business Sector (public vs. private vs. PPP)],"?",0)</f>
        <v>?</v>
      </c>
      <c r="H15" s="28" t="str" cm="1">
        <f t="array" ref="H15">_xlfn.XLOOKUP(Table3[[#This Row],[First and last name]],tbl_Applicants[First name]&amp;" "&amp;tbl_Applicants[Last name],tbl_Applicants[Email],"?",0)</f>
        <v>?</v>
      </c>
      <c r="I15" s="28" t="str" cm="1">
        <f t="array" ref="I15">_xlfn.XLOOKUP(Table3[[#This Row],[First and last name]],tbl_Applicants[First name]&amp;" "&amp;tbl_Applicants[Last name],tbl_Applicants[Phone number],"?",0)</f>
        <v>?</v>
      </c>
      <c r="J15" s="106"/>
      <c r="K15" s="106"/>
      <c r="L15" s="106"/>
      <c r="M15" s="106"/>
      <c r="N15" s="106"/>
      <c r="O15" s="106"/>
      <c r="P15" s="104" t="str">
        <f>IF(O15='Drop-downs'!F66,'Drop-downs'!I80,"")</f>
        <v/>
      </c>
      <c r="Q15" s="106"/>
    </row>
    <row r="16" spans="1:17">
      <c r="A16" s="106"/>
      <c r="B16" s="28" t="str" cm="1">
        <f t="array" ref="B16">_xlfn.XLOOKUP(Table3[[#This Row],[First and last name]],tbl_Applicants[First name]&amp;" "&amp;tbl_Applicants[Last name],tbl_Applicants[Gender],"?",0)</f>
        <v>?</v>
      </c>
      <c r="C16" s="28" t="str" cm="1">
        <f t="array" ref="C16">_xlfn.XLOOKUP(Table3[[#This Row],[First and last name]],tbl_Applicants[First name]&amp;" "&amp;tbl_Applicants[Last name],tbl_Applicants[Year of birth],"?",0)</f>
        <v>?</v>
      </c>
      <c r="D16" s="28" t="str" cm="1">
        <f t="array" ref="D16">_xlfn.XLOOKUP(Table3[[#This Row],[First and last name]],tbl_Applicants[First name]&amp;" "&amp;tbl_Applicants[Last name],tbl_Applicants[Position],"?",0)</f>
        <v>?</v>
      </c>
      <c r="E16" s="28" t="str" cm="1">
        <f t="array" ref="E16">_xlfn.XLOOKUP(Table3[[#This Row],[First and last name]],tbl_Applicants[First name]&amp;" "&amp;tbl_Applicants[Last name],tbl_Applicants[Organization],"?",0)</f>
        <v>?</v>
      </c>
      <c r="F16" s="28" t="str" cm="1">
        <f t="array" ref="F16">_xlfn.XLOOKUP(Table3[[#This Row],[First and last name]],tbl_Applicants[First name]&amp;" "&amp;tbl_Applicants[Last name],tbl_Applicants[One Health Sector],"?",0)</f>
        <v>?</v>
      </c>
      <c r="G16" s="28" t="str" cm="1">
        <f t="array" ref="G16">_xlfn.XLOOKUP(Table3[[#This Row],[First and last name]],tbl_Applicants[First name]&amp;" "&amp;tbl_Applicants[Last name],tbl_Applicants[Business Sector (public vs. private vs. PPP)],"?",0)</f>
        <v>?</v>
      </c>
      <c r="H16" s="28" t="str" cm="1">
        <f t="array" ref="H16">_xlfn.XLOOKUP(Table3[[#This Row],[First and last name]],tbl_Applicants[First name]&amp;" "&amp;tbl_Applicants[Last name],tbl_Applicants[Email],"?",0)</f>
        <v>?</v>
      </c>
      <c r="I16" s="28" t="str" cm="1">
        <f t="array" ref="I16">_xlfn.XLOOKUP(Table3[[#This Row],[First and last name]],tbl_Applicants[First name]&amp;" "&amp;tbl_Applicants[Last name],tbl_Applicants[Phone number],"?",0)</f>
        <v>?</v>
      </c>
      <c r="J16" s="106"/>
      <c r="K16" s="106"/>
      <c r="L16" s="106"/>
      <c r="M16" s="106"/>
      <c r="N16" s="106"/>
      <c r="O16" s="106"/>
      <c r="P16" s="104" t="str">
        <f>IF(O16='Drop-downs'!F66,'Drop-downs'!I80,"")</f>
        <v/>
      </c>
      <c r="Q16" s="106"/>
    </row>
    <row r="17" spans="1:17">
      <c r="A17" s="106"/>
      <c r="B17" s="28" t="str" cm="1">
        <f t="array" ref="B17">_xlfn.XLOOKUP(Table3[[#This Row],[First and last name]],tbl_Applicants[First name]&amp;" "&amp;tbl_Applicants[Last name],tbl_Applicants[Gender],"?",0)</f>
        <v>?</v>
      </c>
      <c r="C17" s="28" t="str" cm="1">
        <f t="array" ref="C17">_xlfn.XLOOKUP(Table3[[#This Row],[First and last name]],tbl_Applicants[First name]&amp;" "&amp;tbl_Applicants[Last name],tbl_Applicants[Year of birth],"?",0)</f>
        <v>?</v>
      </c>
      <c r="D17" s="28" t="str" cm="1">
        <f t="array" ref="D17">_xlfn.XLOOKUP(Table3[[#This Row],[First and last name]],tbl_Applicants[First name]&amp;" "&amp;tbl_Applicants[Last name],tbl_Applicants[Position],"?",0)</f>
        <v>?</v>
      </c>
      <c r="E17" s="28" t="str" cm="1">
        <f t="array" ref="E17">_xlfn.XLOOKUP(Table3[[#This Row],[First and last name]],tbl_Applicants[First name]&amp;" "&amp;tbl_Applicants[Last name],tbl_Applicants[Organization],"?",0)</f>
        <v>?</v>
      </c>
      <c r="F17" s="28" t="str" cm="1">
        <f t="array" ref="F17">_xlfn.XLOOKUP(Table3[[#This Row],[First and last name]],tbl_Applicants[First name]&amp;" "&amp;tbl_Applicants[Last name],tbl_Applicants[One Health Sector],"?",0)</f>
        <v>?</v>
      </c>
      <c r="G17" s="28" t="str" cm="1">
        <f t="array" ref="G17">_xlfn.XLOOKUP(Table3[[#This Row],[First and last name]],tbl_Applicants[First name]&amp;" "&amp;tbl_Applicants[Last name],tbl_Applicants[Business Sector (public vs. private vs. PPP)],"?",0)</f>
        <v>?</v>
      </c>
      <c r="H17" s="28" t="str" cm="1">
        <f t="array" ref="H17">_xlfn.XLOOKUP(Table3[[#This Row],[First and last name]],tbl_Applicants[First name]&amp;" "&amp;tbl_Applicants[Last name],tbl_Applicants[Email],"?",0)</f>
        <v>?</v>
      </c>
      <c r="I17" s="28" t="str" cm="1">
        <f t="array" ref="I17">_xlfn.XLOOKUP(Table3[[#This Row],[First and last name]],tbl_Applicants[First name]&amp;" "&amp;tbl_Applicants[Last name],tbl_Applicants[Phone number],"?",0)</f>
        <v>?</v>
      </c>
      <c r="J17" s="106"/>
      <c r="K17" s="106"/>
      <c r="L17" s="106"/>
      <c r="M17" s="106"/>
      <c r="N17" s="106"/>
      <c r="O17" s="106"/>
      <c r="P17" s="104" t="str">
        <f>IF(O17='Drop-downs'!F66,'Drop-downs'!I80,"")</f>
        <v/>
      </c>
      <c r="Q17" s="106"/>
    </row>
    <row r="18" spans="1:17">
      <c r="A18" s="106"/>
      <c r="B18" s="28" t="str" cm="1">
        <f t="array" ref="B18">_xlfn.XLOOKUP(Table3[[#This Row],[First and last name]],tbl_Applicants[First name]&amp;" "&amp;tbl_Applicants[Last name],tbl_Applicants[Gender],"?",0)</f>
        <v>?</v>
      </c>
      <c r="C18" s="28" t="str" cm="1">
        <f t="array" ref="C18">_xlfn.XLOOKUP(Table3[[#This Row],[First and last name]],tbl_Applicants[First name]&amp;" "&amp;tbl_Applicants[Last name],tbl_Applicants[Year of birth],"?",0)</f>
        <v>?</v>
      </c>
      <c r="D18" s="28" t="str" cm="1">
        <f t="array" ref="D18">_xlfn.XLOOKUP(Table3[[#This Row],[First and last name]],tbl_Applicants[First name]&amp;" "&amp;tbl_Applicants[Last name],tbl_Applicants[Position],"?",0)</f>
        <v>?</v>
      </c>
      <c r="E18" s="28" t="str" cm="1">
        <f t="array" ref="E18">_xlfn.XLOOKUP(Table3[[#This Row],[First and last name]],tbl_Applicants[First name]&amp;" "&amp;tbl_Applicants[Last name],tbl_Applicants[Organization],"?",0)</f>
        <v>?</v>
      </c>
      <c r="F18" s="28" t="str" cm="1">
        <f t="array" ref="F18">_xlfn.XLOOKUP(Table3[[#This Row],[First and last name]],tbl_Applicants[First name]&amp;" "&amp;tbl_Applicants[Last name],tbl_Applicants[One Health Sector],"?",0)</f>
        <v>?</v>
      </c>
      <c r="G18" s="28" t="str" cm="1">
        <f t="array" ref="G18">_xlfn.XLOOKUP(Table3[[#This Row],[First and last name]],tbl_Applicants[First name]&amp;" "&amp;tbl_Applicants[Last name],tbl_Applicants[Business Sector (public vs. private vs. PPP)],"?",0)</f>
        <v>?</v>
      </c>
      <c r="H18" s="28" t="str" cm="1">
        <f t="array" ref="H18">_xlfn.XLOOKUP(Table3[[#This Row],[First and last name]],tbl_Applicants[First name]&amp;" "&amp;tbl_Applicants[Last name],tbl_Applicants[Email],"?",0)</f>
        <v>?</v>
      </c>
      <c r="I18" s="28" t="str" cm="1">
        <f t="array" ref="I18">_xlfn.XLOOKUP(Table3[[#This Row],[First and last name]],tbl_Applicants[First name]&amp;" "&amp;tbl_Applicants[Last name],tbl_Applicants[Phone number],"?",0)</f>
        <v>?</v>
      </c>
      <c r="J18" s="106"/>
      <c r="K18" s="106"/>
      <c r="L18" s="106"/>
      <c r="M18" s="106"/>
      <c r="N18" s="106"/>
      <c r="O18" s="106"/>
      <c r="P18" s="104" t="str">
        <f>IF(O18='Drop-downs'!F66,'Drop-downs'!I80,"")</f>
        <v/>
      </c>
      <c r="Q18" s="106"/>
    </row>
    <row r="19" spans="1:17">
      <c r="A19" s="106"/>
      <c r="B19" s="28" t="str" cm="1">
        <f t="array" ref="B19">_xlfn.XLOOKUP(Table3[[#This Row],[First and last name]],tbl_Applicants[First name]&amp;" "&amp;tbl_Applicants[Last name],tbl_Applicants[Gender],"?",0)</f>
        <v>?</v>
      </c>
      <c r="C19" s="28" t="str" cm="1">
        <f t="array" ref="C19">_xlfn.XLOOKUP(Table3[[#This Row],[First and last name]],tbl_Applicants[First name]&amp;" "&amp;tbl_Applicants[Last name],tbl_Applicants[Year of birth],"?",0)</f>
        <v>?</v>
      </c>
      <c r="D19" s="28" t="str" cm="1">
        <f t="array" ref="D19">_xlfn.XLOOKUP(Table3[[#This Row],[First and last name]],tbl_Applicants[First name]&amp;" "&amp;tbl_Applicants[Last name],tbl_Applicants[Position],"?",0)</f>
        <v>?</v>
      </c>
      <c r="E19" s="28" t="str" cm="1">
        <f t="array" ref="E19">_xlfn.XLOOKUP(Table3[[#This Row],[First and last name]],tbl_Applicants[First name]&amp;" "&amp;tbl_Applicants[Last name],tbl_Applicants[Organization],"?",0)</f>
        <v>?</v>
      </c>
      <c r="F19" s="28" t="str" cm="1">
        <f t="array" ref="F19">_xlfn.XLOOKUP(Table3[[#This Row],[First and last name]],tbl_Applicants[First name]&amp;" "&amp;tbl_Applicants[Last name],tbl_Applicants[One Health Sector],"?",0)</f>
        <v>?</v>
      </c>
      <c r="G19" s="28" t="str" cm="1">
        <f t="array" ref="G19">_xlfn.XLOOKUP(Table3[[#This Row],[First and last name]],tbl_Applicants[First name]&amp;" "&amp;tbl_Applicants[Last name],tbl_Applicants[Business Sector (public vs. private vs. PPP)],"?",0)</f>
        <v>?</v>
      </c>
      <c r="H19" s="28" t="str" cm="1">
        <f t="array" ref="H19">_xlfn.XLOOKUP(Table3[[#This Row],[First and last name]],tbl_Applicants[First name]&amp;" "&amp;tbl_Applicants[Last name],tbl_Applicants[Email],"?",0)</f>
        <v>?</v>
      </c>
      <c r="I19" s="28" t="str" cm="1">
        <f t="array" ref="I19">_xlfn.XLOOKUP(Table3[[#This Row],[First and last name]],tbl_Applicants[First name]&amp;" "&amp;tbl_Applicants[Last name],tbl_Applicants[Phone number],"?",0)</f>
        <v>?</v>
      </c>
      <c r="J19" s="106"/>
      <c r="K19" s="106"/>
      <c r="L19" s="106"/>
      <c r="M19" s="106"/>
      <c r="N19" s="106"/>
      <c r="O19" s="106"/>
      <c r="P19" s="104" t="str">
        <f>IF(O19='Drop-downs'!F66,'Drop-downs'!I80,"")</f>
        <v/>
      </c>
      <c r="Q19" s="106"/>
    </row>
    <row r="20" spans="1:17">
      <c r="A20" s="106"/>
      <c r="B20" s="28" t="str" cm="1">
        <f t="array" ref="B20">_xlfn.XLOOKUP(Table3[[#This Row],[First and last name]],tbl_Applicants[First name]&amp;" "&amp;tbl_Applicants[Last name],tbl_Applicants[Gender],"?",0)</f>
        <v>?</v>
      </c>
      <c r="C20" s="28" t="str" cm="1">
        <f t="array" ref="C20">_xlfn.XLOOKUP(Table3[[#This Row],[First and last name]],tbl_Applicants[First name]&amp;" "&amp;tbl_Applicants[Last name],tbl_Applicants[Year of birth],"?",0)</f>
        <v>?</v>
      </c>
      <c r="D20" s="28" t="str" cm="1">
        <f t="array" ref="D20">_xlfn.XLOOKUP(Table3[[#This Row],[First and last name]],tbl_Applicants[First name]&amp;" "&amp;tbl_Applicants[Last name],tbl_Applicants[Position],"?",0)</f>
        <v>?</v>
      </c>
      <c r="E20" s="28" t="str" cm="1">
        <f t="array" ref="E20">_xlfn.XLOOKUP(Table3[[#This Row],[First and last name]],tbl_Applicants[First name]&amp;" "&amp;tbl_Applicants[Last name],tbl_Applicants[Organization],"?",0)</f>
        <v>?</v>
      </c>
      <c r="F20" s="28" t="str" cm="1">
        <f t="array" ref="F20">_xlfn.XLOOKUP(Table3[[#This Row],[First and last name]],tbl_Applicants[First name]&amp;" "&amp;tbl_Applicants[Last name],tbl_Applicants[One Health Sector],"?",0)</f>
        <v>?</v>
      </c>
      <c r="G20" s="28" t="str" cm="1">
        <f t="array" ref="G20">_xlfn.XLOOKUP(Table3[[#This Row],[First and last name]],tbl_Applicants[First name]&amp;" "&amp;tbl_Applicants[Last name],tbl_Applicants[Business Sector (public vs. private vs. PPP)],"?",0)</f>
        <v>?</v>
      </c>
      <c r="H20" s="28" t="str" cm="1">
        <f t="array" ref="H20">_xlfn.XLOOKUP(Table3[[#This Row],[First and last name]],tbl_Applicants[First name]&amp;" "&amp;tbl_Applicants[Last name],tbl_Applicants[Email],"?",0)</f>
        <v>?</v>
      </c>
      <c r="I20" s="28" t="str" cm="1">
        <f t="array" ref="I20">_xlfn.XLOOKUP(Table3[[#This Row],[First and last name]],tbl_Applicants[First name]&amp;" "&amp;tbl_Applicants[Last name],tbl_Applicants[Phone number],"?",0)</f>
        <v>?</v>
      </c>
      <c r="J20" s="106"/>
      <c r="K20" s="106"/>
      <c r="L20" s="106"/>
      <c r="M20" s="106"/>
      <c r="N20" s="106"/>
      <c r="O20" s="106"/>
      <c r="P20" s="104" t="str">
        <f>IF(O20='Drop-downs'!F66,'Drop-downs'!I80,"")</f>
        <v/>
      </c>
      <c r="Q20" s="106"/>
    </row>
    <row r="21" spans="1:17">
      <c r="A21" s="106"/>
      <c r="B21" s="28" t="str" cm="1">
        <f t="array" ref="B21">_xlfn.XLOOKUP(Table3[[#This Row],[First and last name]],tbl_Applicants[First name]&amp;" "&amp;tbl_Applicants[Last name],tbl_Applicants[Gender],"?",0)</f>
        <v>?</v>
      </c>
      <c r="C21" s="28" t="str" cm="1">
        <f t="array" ref="C21">_xlfn.XLOOKUP(Table3[[#This Row],[First and last name]],tbl_Applicants[First name]&amp;" "&amp;tbl_Applicants[Last name],tbl_Applicants[Year of birth],"?",0)</f>
        <v>?</v>
      </c>
      <c r="D21" s="28" t="str" cm="1">
        <f t="array" ref="D21">_xlfn.XLOOKUP(Table3[[#This Row],[First and last name]],tbl_Applicants[First name]&amp;" "&amp;tbl_Applicants[Last name],tbl_Applicants[Position],"?",0)</f>
        <v>?</v>
      </c>
      <c r="E21" s="28" t="str" cm="1">
        <f t="array" ref="E21">_xlfn.XLOOKUP(Table3[[#This Row],[First and last name]],tbl_Applicants[First name]&amp;" "&amp;tbl_Applicants[Last name],tbl_Applicants[Organization],"?",0)</f>
        <v>?</v>
      </c>
      <c r="F21" s="28" t="str" cm="1">
        <f t="array" ref="F21">_xlfn.XLOOKUP(Table3[[#This Row],[First and last name]],tbl_Applicants[First name]&amp;" "&amp;tbl_Applicants[Last name],tbl_Applicants[One Health Sector],"?",0)</f>
        <v>?</v>
      </c>
      <c r="G21" s="28" t="str" cm="1">
        <f t="array" ref="G21">_xlfn.XLOOKUP(Table3[[#This Row],[First and last name]],tbl_Applicants[First name]&amp;" "&amp;tbl_Applicants[Last name],tbl_Applicants[Business Sector (public vs. private vs. PPP)],"?",0)</f>
        <v>?</v>
      </c>
      <c r="H21" s="28" t="str" cm="1">
        <f t="array" ref="H21">_xlfn.XLOOKUP(Table3[[#This Row],[First and last name]],tbl_Applicants[First name]&amp;" "&amp;tbl_Applicants[Last name],tbl_Applicants[Email],"?",0)</f>
        <v>?</v>
      </c>
      <c r="I21" s="28" t="str" cm="1">
        <f t="array" ref="I21">_xlfn.XLOOKUP(Table3[[#This Row],[First and last name]],tbl_Applicants[First name]&amp;" "&amp;tbl_Applicants[Last name],tbl_Applicants[Phone number],"?",0)</f>
        <v>?</v>
      </c>
      <c r="J21" s="106"/>
      <c r="K21" s="106"/>
      <c r="L21" s="106"/>
      <c r="M21" s="106"/>
      <c r="N21" s="106"/>
      <c r="O21" s="106"/>
      <c r="P21" s="104" t="str">
        <f>IF(O21='Drop-downs'!F66,'Drop-downs'!I80,"")</f>
        <v/>
      </c>
      <c r="Q21" s="106"/>
    </row>
    <row r="22" spans="1:17">
      <c r="A22" s="106"/>
      <c r="B22" s="28" t="str" cm="1">
        <f t="array" ref="B22">_xlfn.XLOOKUP(Table3[[#This Row],[First and last name]],tbl_Applicants[First name]&amp;" "&amp;tbl_Applicants[Last name],tbl_Applicants[Gender],"?",0)</f>
        <v>?</v>
      </c>
      <c r="C22" s="28" t="str" cm="1">
        <f t="array" ref="C22">_xlfn.XLOOKUP(Table3[[#This Row],[First and last name]],tbl_Applicants[First name]&amp;" "&amp;tbl_Applicants[Last name],tbl_Applicants[Year of birth],"?",0)</f>
        <v>?</v>
      </c>
      <c r="D22" s="28" t="str" cm="1">
        <f t="array" ref="D22">_xlfn.XLOOKUP(Table3[[#This Row],[First and last name]],tbl_Applicants[First name]&amp;" "&amp;tbl_Applicants[Last name],tbl_Applicants[Position],"?",0)</f>
        <v>?</v>
      </c>
      <c r="E22" s="28" t="str" cm="1">
        <f t="array" ref="E22">_xlfn.XLOOKUP(Table3[[#This Row],[First and last name]],tbl_Applicants[First name]&amp;" "&amp;tbl_Applicants[Last name],tbl_Applicants[Organization],"?",0)</f>
        <v>?</v>
      </c>
      <c r="F22" s="28" t="str" cm="1">
        <f t="array" ref="F22">_xlfn.XLOOKUP(Table3[[#This Row],[First and last name]],tbl_Applicants[First name]&amp;" "&amp;tbl_Applicants[Last name],tbl_Applicants[One Health Sector],"?",0)</f>
        <v>?</v>
      </c>
      <c r="G22" s="28" t="str" cm="1">
        <f t="array" ref="G22">_xlfn.XLOOKUP(Table3[[#This Row],[First and last name]],tbl_Applicants[First name]&amp;" "&amp;tbl_Applicants[Last name],tbl_Applicants[Business Sector (public vs. private vs. PPP)],"?",0)</f>
        <v>?</v>
      </c>
      <c r="H22" s="28" t="str" cm="1">
        <f t="array" ref="H22">_xlfn.XLOOKUP(Table3[[#This Row],[First and last name]],tbl_Applicants[First name]&amp;" "&amp;tbl_Applicants[Last name],tbl_Applicants[Email],"?",0)</f>
        <v>?</v>
      </c>
      <c r="I22" s="28" t="str" cm="1">
        <f t="array" ref="I22">_xlfn.XLOOKUP(Table3[[#This Row],[First and last name]],tbl_Applicants[First name]&amp;" "&amp;tbl_Applicants[Last name],tbl_Applicants[Phone number],"?",0)</f>
        <v>?</v>
      </c>
      <c r="J22" s="106"/>
      <c r="K22" s="106"/>
      <c r="L22" s="106"/>
      <c r="M22" s="106"/>
      <c r="N22" s="106"/>
      <c r="O22" s="106"/>
      <c r="P22" s="104" t="str">
        <f>IF(O22='Drop-downs'!F66,'Drop-downs'!I80,"")</f>
        <v/>
      </c>
      <c r="Q22" s="106"/>
    </row>
    <row r="23" spans="1:17">
      <c r="A23" s="106"/>
      <c r="B23" s="28" t="str" cm="1">
        <f t="array" ref="B23">_xlfn.XLOOKUP(Table3[[#This Row],[First and last name]],tbl_Applicants[First name]&amp;" "&amp;tbl_Applicants[Last name],tbl_Applicants[Gender],"?",0)</f>
        <v>?</v>
      </c>
      <c r="C23" s="28" t="str" cm="1">
        <f t="array" ref="C23">_xlfn.XLOOKUP(Table3[[#This Row],[First and last name]],tbl_Applicants[First name]&amp;" "&amp;tbl_Applicants[Last name],tbl_Applicants[Year of birth],"?",0)</f>
        <v>?</v>
      </c>
      <c r="D23" s="28" t="str" cm="1">
        <f t="array" ref="D23">_xlfn.XLOOKUP(Table3[[#This Row],[First and last name]],tbl_Applicants[First name]&amp;" "&amp;tbl_Applicants[Last name],tbl_Applicants[Position],"?",0)</f>
        <v>?</v>
      </c>
      <c r="E23" s="28" t="str" cm="1">
        <f t="array" ref="E23">_xlfn.XLOOKUP(Table3[[#This Row],[First and last name]],tbl_Applicants[First name]&amp;" "&amp;tbl_Applicants[Last name],tbl_Applicants[Organization],"?",0)</f>
        <v>?</v>
      </c>
      <c r="F23" s="28" t="str" cm="1">
        <f t="array" ref="F23">_xlfn.XLOOKUP(Table3[[#This Row],[First and last name]],tbl_Applicants[First name]&amp;" "&amp;tbl_Applicants[Last name],tbl_Applicants[One Health Sector],"?",0)</f>
        <v>?</v>
      </c>
      <c r="G23" s="28" t="str" cm="1">
        <f t="array" ref="G23">_xlfn.XLOOKUP(Table3[[#This Row],[First and last name]],tbl_Applicants[First name]&amp;" "&amp;tbl_Applicants[Last name],tbl_Applicants[Business Sector (public vs. private vs. PPP)],"?",0)</f>
        <v>?</v>
      </c>
      <c r="H23" s="28" t="str" cm="1">
        <f t="array" ref="H23">_xlfn.XLOOKUP(Table3[[#This Row],[First and last name]],tbl_Applicants[First name]&amp;" "&amp;tbl_Applicants[Last name],tbl_Applicants[Email],"?",0)</f>
        <v>?</v>
      </c>
      <c r="I23" s="28" t="str" cm="1">
        <f t="array" ref="I23">_xlfn.XLOOKUP(Table3[[#This Row],[First and last name]],tbl_Applicants[First name]&amp;" "&amp;tbl_Applicants[Last name],tbl_Applicants[Phone number],"?",0)</f>
        <v>?</v>
      </c>
      <c r="J23" s="106"/>
      <c r="K23" s="106"/>
      <c r="L23" s="106"/>
      <c r="M23" s="106"/>
      <c r="N23" s="106"/>
      <c r="O23" s="106"/>
      <c r="P23" s="104" t="str">
        <f>IF(O23='Drop-downs'!F66,'Drop-downs'!I80,"")</f>
        <v/>
      </c>
      <c r="Q23" s="106"/>
    </row>
    <row r="24" spans="1:17">
      <c r="A24" s="106"/>
      <c r="B24" s="28" t="str" cm="1">
        <f t="array" ref="B24">_xlfn.XLOOKUP(Table3[[#This Row],[First and last name]],tbl_Applicants[First name]&amp;" "&amp;tbl_Applicants[Last name],tbl_Applicants[Gender],"?",0)</f>
        <v>?</v>
      </c>
      <c r="C24" s="28" t="str" cm="1">
        <f t="array" ref="C24">_xlfn.XLOOKUP(Table3[[#This Row],[First and last name]],tbl_Applicants[First name]&amp;" "&amp;tbl_Applicants[Last name],tbl_Applicants[Year of birth],"?",0)</f>
        <v>?</v>
      </c>
      <c r="D24" s="28" t="str" cm="1">
        <f t="array" ref="D24">_xlfn.XLOOKUP(Table3[[#This Row],[First and last name]],tbl_Applicants[First name]&amp;" "&amp;tbl_Applicants[Last name],tbl_Applicants[Position],"?",0)</f>
        <v>?</v>
      </c>
      <c r="E24" s="28" t="str" cm="1">
        <f t="array" ref="E24">_xlfn.XLOOKUP(Table3[[#This Row],[First and last name]],tbl_Applicants[First name]&amp;" "&amp;tbl_Applicants[Last name],tbl_Applicants[Organization],"?",0)</f>
        <v>?</v>
      </c>
      <c r="F24" s="28" t="str" cm="1">
        <f t="array" ref="F24">_xlfn.XLOOKUP(Table3[[#This Row],[First and last name]],tbl_Applicants[First name]&amp;" "&amp;tbl_Applicants[Last name],tbl_Applicants[One Health Sector],"?",0)</f>
        <v>?</v>
      </c>
      <c r="G24" s="28" t="str" cm="1">
        <f t="array" ref="G24">_xlfn.XLOOKUP(Table3[[#This Row],[First and last name]],tbl_Applicants[First name]&amp;" "&amp;tbl_Applicants[Last name],tbl_Applicants[Business Sector (public vs. private vs. PPP)],"?",0)</f>
        <v>?</v>
      </c>
      <c r="H24" s="28" t="str" cm="1">
        <f t="array" ref="H24">_xlfn.XLOOKUP(Table3[[#This Row],[First and last name]],tbl_Applicants[First name]&amp;" "&amp;tbl_Applicants[Last name],tbl_Applicants[Email],"?",0)</f>
        <v>?</v>
      </c>
      <c r="I24" s="28" t="str" cm="1">
        <f t="array" ref="I24">_xlfn.XLOOKUP(Table3[[#This Row],[First and last name]],tbl_Applicants[First name]&amp;" "&amp;tbl_Applicants[Last name],tbl_Applicants[Phone number],"?",0)</f>
        <v>?</v>
      </c>
      <c r="J24" s="106"/>
      <c r="K24" s="106"/>
      <c r="L24" s="106"/>
      <c r="M24" s="106"/>
      <c r="N24" s="106"/>
      <c r="O24" s="106"/>
      <c r="P24" s="104" t="str">
        <f>IF(O24='Drop-downs'!F66,'Drop-downs'!I80,"")</f>
        <v/>
      </c>
      <c r="Q24" s="106"/>
    </row>
    <row r="25" spans="1:17">
      <c r="A25" s="106"/>
      <c r="B25" s="28" t="str" cm="1">
        <f t="array" ref="B25">_xlfn.XLOOKUP(Table3[[#This Row],[First and last name]],tbl_Applicants[First name]&amp;" "&amp;tbl_Applicants[Last name],tbl_Applicants[Gender],"?",0)</f>
        <v>?</v>
      </c>
      <c r="C25" s="28" t="str" cm="1">
        <f t="array" ref="C25">_xlfn.XLOOKUP(Table3[[#This Row],[First and last name]],tbl_Applicants[First name]&amp;" "&amp;tbl_Applicants[Last name],tbl_Applicants[Year of birth],"?",0)</f>
        <v>?</v>
      </c>
      <c r="D25" s="28" t="str" cm="1">
        <f t="array" ref="D25">_xlfn.XLOOKUP(Table3[[#This Row],[First and last name]],tbl_Applicants[First name]&amp;" "&amp;tbl_Applicants[Last name],tbl_Applicants[Position],"?",0)</f>
        <v>?</v>
      </c>
      <c r="E25" s="28" t="str" cm="1">
        <f t="array" ref="E25">_xlfn.XLOOKUP(Table3[[#This Row],[First and last name]],tbl_Applicants[First name]&amp;" "&amp;tbl_Applicants[Last name],tbl_Applicants[Organization],"?",0)</f>
        <v>?</v>
      </c>
      <c r="F25" s="28" t="str" cm="1">
        <f t="array" ref="F25">_xlfn.XLOOKUP(Table3[[#This Row],[First and last name]],tbl_Applicants[First name]&amp;" "&amp;tbl_Applicants[Last name],tbl_Applicants[One Health Sector],"?",0)</f>
        <v>?</v>
      </c>
      <c r="G25" s="28" t="str" cm="1">
        <f t="array" ref="G25">_xlfn.XLOOKUP(Table3[[#This Row],[First and last name]],tbl_Applicants[First name]&amp;" "&amp;tbl_Applicants[Last name],tbl_Applicants[Business Sector (public vs. private vs. PPP)],"?",0)</f>
        <v>?</v>
      </c>
      <c r="H25" s="28" t="str" cm="1">
        <f t="array" ref="H25">_xlfn.XLOOKUP(Table3[[#This Row],[First and last name]],tbl_Applicants[First name]&amp;" "&amp;tbl_Applicants[Last name],tbl_Applicants[Email],"?",0)</f>
        <v>?</v>
      </c>
      <c r="I25" s="28" t="str" cm="1">
        <f t="array" ref="I25">_xlfn.XLOOKUP(Table3[[#This Row],[First and last name]],tbl_Applicants[First name]&amp;" "&amp;tbl_Applicants[Last name],tbl_Applicants[Phone number],"?",0)</f>
        <v>?</v>
      </c>
      <c r="J25" s="106"/>
      <c r="K25" s="106"/>
      <c r="L25" s="106"/>
      <c r="M25" s="106"/>
      <c r="N25" s="106"/>
      <c r="O25" s="106"/>
      <c r="P25" s="104" t="str">
        <f>IF(O25='Drop-downs'!F66,'Drop-downs'!I80,"")</f>
        <v/>
      </c>
      <c r="Q25" s="106"/>
    </row>
    <row r="26" spans="1:17">
      <c r="A26" s="106"/>
      <c r="B26" s="28" t="str" cm="1">
        <f t="array" ref="B26">_xlfn.XLOOKUP(Table3[[#This Row],[First and last name]],tbl_Applicants[First name]&amp;" "&amp;tbl_Applicants[Last name],tbl_Applicants[Gender],"?",0)</f>
        <v>?</v>
      </c>
      <c r="C26" s="28" t="str" cm="1">
        <f t="array" ref="C26">_xlfn.XLOOKUP(Table3[[#This Row],[First and last name]],tbl_Applicants[First name]&amp;" "&amp;tbl_Applicants[Last name],tbl_Applicants[Year of birth],"?",0)</f>
        <v>?</v>
      </c>
      <c r="D26" s="28" t="str" cm="1">
        <f t="array" ref="D26">_xlfn.XLOOKUP(Table3[[#This Row],[First and last name]],tbl_Applicants[First name]&amp;" "&amp;tbl_Applicants[Last name],tbl_Applicants[Position],"?",0)</f>
        <v>?</v>
      </c>
      <c r="E26" s="28" t="str" cm="1">
        <f t="array" ref="E26">_xlfn.XLOOKUP(Table3[[#This Row],[First and last name]],tbl_Applicants[First name]&amp;" "&amp;tbl_Applicants[Last name],tbl_Applicants[Organization],"?",0)</f>
        <v>?</v>
      </c>
      <c r="F26" s="28" t="str" cm="1">
        <f t="array" ref="F26">_xlfn.XLOOKUP(Table3[[#This Row],[First and last name]],tbl_Applicants[First name]&amp;" "&amp;tbl_Applicants[Last name],tbl_Applicants[One Health Sector],"?",0)</f>
        <v>?</v>
      </c>
      <c r="G26" s="28" t="str" cm="1">
        <f t="array" ref="G26">_xlfn.XLOOKUP(Table3[[#This Row],[First and last name]],tbl_Applicants[First name]&amp;" "&amp;tbl_Applicants[Last name],tbl_Applicants[Business Sector (public vs. private vs. PPP)],"?",0)</f>
        <v>?</v>
      </c>
      <c r="H26" s="28" t="str" cm="1">
        <f t="array" ref="H26">_xlfn.XLOOKUP(Table3[[#This Row],[First and last name]],tbl_Applicants[First name]&amp;" "&amp;tbl_Applicants[Last name],tbl_Applicants[Email],"?",0)</f>
        <v>?</v>
      </c>
      <c r="I26" s="28" t="str" cm="1">
        <f t="array" ref="I26">_xlfn.XLOOKUP(Table3[[#This Row],[First and last name]],tbl_Applicants[First name]&amp;" "&amp;tbl_Applicants[Last name],tbl_Applicants[Phone number],"?",0)</f>
        <v>?</v>
      </c>
      <c r="J26" s="106"/>
      <c r="K26" s="106"/>
      <c r="L26" s="106"/>
      <c r="M26" s="106"/>
      <c r="N26" s="106"/>
      <c r="O26" s="106"/>
      <c r="P26" s="104" t="str">
        <f>IF(O26='Drop-downs'!F66,'Drop-downs'!I80,"")</f>
        <v/>
      </c>
      <c r="Q26" s="106"/>
    </row>
    <row r="27" spans="1:17">
      <c r="A27" s="106"/>
      <c r="B27" s="28" t="str" cm="1">
        <f t="array" ref="B27">_xlfn.XLOOKUP(Table3[[#This Row],[First and last name]],tbl_Applicants[First name]&amp;" "&amp;tbl_Applicants[Last name],tbl_Applicants[Gender],"?",0)</f>
        <v>?</v>
      </c>
      <c r="C27" s="28" t="str" cm="1">
        <f t="array" ref="C27">_xlfn.XLOOKUP(Table3[[#This Row],[First and last name]],tbl_Applicants[First name]&amp;" "&amp;tbl_Applicants[Last name],tbl_Applicants[Year of birth],"?",0)</f>
        <v>?</v>
      </c>
      <c r="D27" s="28" t="str" cm="1">
        <f t="array" ref="D27">_xlfn.XLOOKUP(Table3[[#This Row],[First and last name]],tbl_Applicants[First name]&amp;" "&amp;tbl_Applicants[Last name],tbl_Applicants[Position],"?",0)</f>
        <v>?</v>
      </c>
      <c r="E27" s="28" t="str" cm="1">
        <f t="array" ref="E27">_xlfn.XLOOKUP(Table3[[#This Row],[First and last name]],tbl_Applicants[First name]&amp;" "&amp;tbl_Applicants[Last name],tbl_Applicants[Organization],"?",0)</f>
        <v>?</v>
      </c>
      <c r="F27" s="28" t="str" cm="1">
        <f t="array" ref="F27">_xlfn.XLOOKUP(Table3[[#This Row],[First and last name]],tbl_Applicants[First name]&amp;" "&amp;tbl_Applicants[Last name],tbl_Applicants[One Health Sector],"?",0)</f>
        <v>?</v>
      </c>
      <c r="G27" s="28" t="str" cm="1">
        <f t="array" ref="G27">_xlfn.XLOOKUP(Table3[[#This Row],[First and last name]],tbl_Applicants[First name]&amp;" "&amp;tbl_Applicants[Last name],tbl_Applicants[Business Sector (public vs. private vs. PPP)],"?",0)</f>
        <v>?</v>
      </c>
      <c r="H27" s="28" t="str" cm="1">
        <f t="array" ref="H27">_xlfn.XLOOKUP(Table3[[#This Row],[First and last name]],tbl_Applicants[First name]&amp;" "&amp;tbl_Applicants[Last name],tbl_Applicants[Email],"?",0)</f>
        <v>?</v>
      </c>
      <c r="I27" s="28" t="str" cm="1">
        <f t="array" ref="I27">_xlfn.XLOOKUP(Table3[[#This Row],[First and last name]],tbl_Applicants[First name]&amp;" "&amp;tbl_Applicants[Last name],tbl_Applicants[Phone number],"?",0)</f>
        <v>?</v>
      </c>
      <c r="J27" s="106"/>
      <c r="K27" s="106"/>
      <c r="L27" s="106"/>
      <c r="M27" s="106"/>
      <c r="N27" s="106"/>
      <c r="O27" s="106"/>
      <c r="P27" s="104" t="str">
        <f>IF(O27='Drop-downs'!F66,'Drop-downs'!I80,"")</f>
        <v/>
      </c>
      <c r="Q27" s="106"/>
    </row>
    <row r="28" spans="1:17">
      <c r="A28" s="106"/>
      <c r="B28" s="28" t="str" cm="1">
        <f t="array" ref="B28">_xlfn.XLOOKUP(Table3[[#This Row],[First and last name]],tbl_Applicants[First name]&amp;" "&amp;tbl_Applicants[Last name],tbl_Applicants[Gender],"?",0)</f>
        <v>?</v>
      </c>
      <c r="C28" s="28" t="str" cm="1">
        <f t="array" ref="C28">_xlfn.XLOOKUP(Table3[[#This Row],[First and last name]],tbl_Applicants[First name]&amp;" "&amp;tbl_Applicants[Last name],tbl_Applicants[Year of birth],"?",0)</f>
        <v>?</v>
      </c>
      <c r="D28" s="28" t="str" cm="1">
        <f t="array" ref="D28">_xlfn.XLOOKUP(Table3[[#This Row],[First and last name]],tbl_Applicants[First name]&amp;" "&amp;tbl_Applicants[Last name],tbl_Applicants[Position],"?",0)</f>
        <v>?</v>
      </c>
      <c r="E28" s="28" t="str" cm="1">
        <f t="array" ref="E28">_xlfn.XLOOKUP(Table3[[#This Row],[First and last name]],tbl_Applicants[First name]&amp;" "&amp;tbl_Applicants[Last name],tbl_Applicants[Organization],"?",0)</f>
        <v>?</v>
      </c>
      <c r="F28" s="28" t="str" cm="1">
        <f t="array" ref="F28">_xlfn.XLOOKUP(Table3[[#This Row],[First and last name]],tbl_Applicants[First name]&amp;" "&amp;tbl_Applicants[Last name],tbl_Applicants[One Health Sector],"?",0)</f>
        <v>?</v>
      </c>
      <c r="G28" s="28" t="str" cm="1">
        <f t="array" ref="G28">_xlfn.XLOOKUP(Table3[[#This Row],[First and last name]],tbl_Applicants[First name]&amp;" "&amp;tbl_Applicants[Last name],tbl_Applicants[Business Sector (public vs. private vs. PPP)],"?",0)</f>
        <v>?</v>
      </c>
      <c r="H28" s="28" t="str" cm="1">
        <f t="array" ref="H28">_xlfn.XLOOKUP(Table3[[#This Row],[First and last name]],tbl_Applicants[First name]&amp;" "&amp;tbl_Applicants[Last name],tbl_Applicants[Email],"?",0)</f>
        <v>?</v>
      </c>
      <c r="I28" s="28" t="str" cm="1">
        <f t="array" ref="I28">_xlfn.XLOOKUP(Table3[[#This Row],[First and last name]],tbl_Applicants[First name]&amp;" "&amp;tbl_Applicants[Last name],tbl_Applicants[Phone number],"?",0)</f>
        <v>?</v>
      </c>
      <c r="J28" s="106"/>
      <c r="K28" s="106"/>
      <c r="L28" s="106"/>
      <c r="M28" s="106"/>
      <c r="N28" s="106"/>
      <c r="O28" s="106"/>
      <c r="P28" s="104" t="str">
        <f>IF(O28='Drop-downs'!F66,'Drop-downs'!I80,"")</f>
        <v/>
      </c>
      <c r="Q28" s="106"/>
    </row>
    <row r="29" spans="1:17">
      <c r="A29" s="106"/>
      <c r="B29" s="28" t="str" cm="1">
        <f t="array" ref="B29">_xlfn.XLOOKUP(Table3[[#This Row],[First and last name]],tbl_Applicants[First name]&amp;" "&amp;tbl_Applicants[Last name],tbl_Applicants[Gender],"?",0)</f>
        <v>?</v>
      </c>
      <c r="C29" s="28" t="str" cm="1">
        <f t="array" ref="C29">_xlfn.XLOOKUP(Table3[[#This Row],[First and last name]],tbl_Applicants[First name]&amp;" "&amp;tbl_Applicants[Last name],tbl_Applicants[Year of birth],"?",0)</f>
        <v>?</v>
      </c>
      <c r="D29" s="28" t="str" cm="1">
        <f t="array" ref="D29">_xlfn.XLOOKUP(Table3[[#This Row],[First and last name]],tbl_Applicants[First name]&amp;" "&amp;tbl_Applicants[Last name],tbl_Applicants[Position],"?",0)</f>
        <v>?</v>
      </c>
      <c r="E29" s="28" t="str" cm="1">
        <f t="array" ref="E29">_xlfn.XLOOKUP(Table3[[#This Row],[First and last name]],tbl_Applicants[First name]&amp;" "&amp;tbl_Applicants[Last name],tbl_Applicants[Organization],"?",0)</f>
        <v>?</v>
      </c>
      <c r="F29" s="28" t="str" cm="1">
        <f t="array" ref="F29">_xlfn.XLOOKUP(Table3[[#This Row],[First and last name]],tbl_Applicants[First name]&amp;" "&amp;tbl_Applicants[Last name],tbl_Applicants[One Health Sector],"?",0)</f>
        <v>?</v>
      </c>
      <c r="G29" s="28" t="str" cm="1">
        <f t="array" ref="G29">_xlfn.XLOOKUP(Table3[[#This Row],[First and last name]],tbl_Applicants[First name]&amp;" "&amp;tbl_Applicants[Last name],tbl_Applicants[Business Sector (public vs. private vs. PPP)],"?",0)</f>
        <v>?</v>
      </c>
      <c r="H29" s="28" t="str" cm="1">
        <f t="array" ref="H29">_xlfn.XLOOKUP(Table3[[#This Row],[First and last name]],tbl_Applicants[First name]&amp;" "&amp;tbl_Applicants[Last name],tbl_Applicants[Email],"?",0)</f>
        <v>?</v>
      </c>
      <c r="I29" s="28" t="str" cm="1">
        <f t="array" ref="I29">_xlfn.XLOOKUP(Table3[[#This Row],[First and last name]],tbl_Applicants[First name]&amp;" "&amp;tbl_Applicants[Last name],tbl_Applicants[Phone number],"?",0)</f>
        <v>?</v>
      </c>
      <c r="J29" s="106"/>
      <c r="K29" s="106"/>
      <c r="L29" s="106"/>
      <c r="M29" s="106"/>
      <c r="N29" s="106"/>
      <c r="O29" s="106"/>
      <c r="P29" s="104" t="str">
        <f>IF(O29='Drop-downs'!F66,'Drop-downs'!I80,"")</f>
        <v/>
      </c>
      <c r="Q29" s="106"/>
    </row>
    <row r="30" spans="1:17">
      <c r="A30" s="106"/>
      <c r="B30" s="28" t="str" cm="1">
        <f t="array" ref="B30">_xlfn.XLOOKUP(Table3[[#This Row],[First and last name]],tbl_Applicants[First name]&amp;" "&amp;tbl_Applicants[Last name],tbl_Applicants[Gender],"?",0)</f>
        <v>?</v>
      </c>
      <c r="C30" s="28" t="str" cm="1">
        <f t="array" ref="C30">_xlfn.XLOOKUP(Table3[[#This Row],[First and last name]],tbl_Applicants[First name]&amp;" "&amp;tbl_Applicants[Last name],tbl_Applicants[Year of birth],"?",0)</f>
        <v>?</v>
      </c>
      <c r="D30" s="28" t="str" cm="1">
        <f t="array" ref="D30">_xlfn.XLOOKUP(Table3[[#This Row],[First and last name]],tbl_Applicants[First name]&amp;" "&amp;tbl_Applicants[Last name],tbl_Applicants[Position],"?",0)</f>
        <v>?</v>
      </c>
      <c r="E30" s="28" t="str" cm="1">
        <f t="array" ref="E30">_xlfn.XLOOKUP(Table3[[#This Row],[First and last name]],tbl_Applicants[First name]&amp;" "&amp;tbl_Applicants[Last name],tbl_Applicants[Organization],"?",0)</f>
        <v>?</v>
      </c>
      <c r="F30" s="28" t="str" cm="1">
        <f t="array" ref="F30">_xlfn.XLOOKUP(Table3[[#This Row],[First and last name]],tbl_Applicants[First name]&amp;" "&amp;tbl_Applicants[Last name],tbl_Applicants[One Health Sector],"?",0)</f>
        <v>?</v>
      </c>
      <c r="G30" s="28" t="str" cm="1">
        <f t="array" ref="G30">_xlfn.XLOOKUP(Table3[[#This Row],[First and last name]],tbl_Applicants[First name]&amp;" "&amp;tbl_Applicants[Last name],tbl_Applicants[Business Sector (public vs. private vs. PPP)],"?",0)</f>
        <v>?</v>
      </c>
      <c r="H30" s="28" t="str" cm="1">
        <f t="array" ref="H30">_xlfn.XLOOKUP(Table3[[#This Row],[First and last name]],tbl_Applicants[First name]&amp;" "&amp;tbl_Applicants[Last name],tbl_Applicants[Email],"?",0)</f>
        <v>?</v>
      </c>
      <c r="I30" s="28" t="str" cm="1">
        <f t="array" ref="I30">_xlfn.XLOOKUP(Table3[[#This Row],[First and last name]],tbl_Applicants[First name]&amp;" "&amp;tbl_Applicants[Last name],tbl_Applicants[Phone number],"?",0)</f>
        <v>?</v>
      </c>
      <c r="J30" s="106"/>
      <c r="K30" s="106"/>
      <c r="L30" s="106"/>
      <c r="M30" s="106"/>
      <c r="N30" s="106"/>
      <c r="O30" s="106"/>
      <c r="P30" s="104" t="str">
        <f>IF(O30='Drop-downs'!F66,'Drop-downs'!I80,"")</f>
        <v/>
      </c>
      <c r="Q30" s="106"/>
    </row>
    <row r="31" spans="1:17">
      <c r="A31" s="106"/>
      <c r="B31" s="28" t="str" cm="1">
        <f t="array" ref="B31">_xlfn.XLOOKUP(Table3[[#This Row],[First and last name]],tbl_Applicants[First name]&amp;" "&amp;tbl_Applicants[Last name],tbl_Applicants[Gender],"?",0)</f>
        <v>?</v>
      </c>
      <c r="C31" s="28" t="str" cm="1">
        <f t="array" ref="C31">_xlfn.XLOOKUP(Table3[[#This Row],[First and last name]],tbl_Applicants[First name]&amp;" "&amp;tbl_Applicants[Last name],tbl_Applicants[Year of birth],"?",0)</f>
        <v>?</v>
      </c>
      <c r="D31" s="28" t="str" cm="1">
        <f t="array" ref="D31">_xlfn.XLOOKUP(Table3[[#This Row],[First and last name]],tbl_Applicants[First name]&amp;" "&amp;tbl_Applicants[Last name],tbl_Applicants[Position],"?",0)</f>
        <v>?</v>
      </c>
      <c r="E31" s="28" t="str" cm="1">
        <f t="array" ref="E31">_xlfn.XLOOKUP(Table3[[#This Row],[First and last name]],tbl_Applicants[First name]&amp;" "&amp;tbl_Applicants[Last name],tbl_Applicants[Organization],"?",0)</f>
        <v>?</v>
      </c>
      <c r="F31" s="28" t="str" cm="1">
        <f t="array" ref="F31">_xlfn.XLOOKUP(Table3[[#This Row],[First and last name]],tbl_Applicants[First name]&amp;" "&amp;tbl_Applicants[Last name],tbl_Applicants[One Health Sector],"?",0)</f>
        <v>?</v>
      </c>
      <c r="G31" s="28" t="str" cm="1">
        <f t="array" ref="G31">_xlfn.XLOOKUP(Table3[[#This Row],[First and last name]],tbl_Applicants[First name]&amp;" "&amp;tbl_Applicants[Last name],tbl_Applicants[Business Sector (public vs. private vs. PPP)],"?",0)</f>
        <v>?</v>
      </c>
      <c r="H31" s="28" t="str" cm="1">
        <f t="array" ref="H31">_xlfn.XLOOKUP(Table3[[#This Row],[First and last name]],tbl_Applicants[First name]&amp;" "&amp;tbl_Applicants[Last name],tbl_Applicants[Email],"?",0)</f>
        <v>?</v>
      </c>
      <c r="I31" s="28" t="str" cm="1">
        <f t="array" ref="I31">_xlfn.XLOOKUP(Table3[[#This Row],[First and last name]],tbl_Applicants[First name]&amp;" "&amp;tbl_Applicants[Last name],tbl_Applicants[Phone number],"?",0)</f>
        <v>?</v>
      </c>
      <c r="J31" s="106"/>
      <c r="K31" s="106"/>
      <c r="L31" s="106"/>
      <c r="M31" s="106"/>
      <c r="N31" s="106"/>
      <c r="O31" s="106"/>
      <c r="P31" s="104" t="str">
        <f>IF(O31='Drop-downs'!F66,'Drop-downs'!I80,"")</f>
        <v/>
      </c>
      <c r="Q31" s="106"/>
    </row>
    <row r="32" spans="1:17">
      <c r="A32" s="106"/>
      <c r="B32" s="28" t="str" cm="1">
        <f t="array" ref="B32">_xlfn.XLOOKUP(Table3[[#This Row],[First and last name]],tbl_Applicants[First name]&amp;" "&amp;tbl_Applicants[Last name],tbl_Applicants[Gender],"?",0)</f>
        <v>?</v>
      </c>
      <c r="C32" s="28" t="str" cm="1">
        <f t="array" ref="C32">_xlfn.XLOOKUP(Table3[[#This Row],[First and last name]],tbl_Applicants[First name]&amp;" "&amp;tbl_Applicants[Last name],tbl_Applicants[Year of birth],"?",0)</f>
        <v>?</v>
      </c>
      <c r="D32" s="28" t="str" cm="1">
        <f t="array" ref="D32">_xlfn.XLOOKUP(Table3[[#This Row],[First and last name]],tbl_Applicants[First name]&amp;" "&amp;tbl_Applicants[Last name],tbl_Applicants[Position],"?",0)</f>
        <v>?</v>
      </c>
      <c r="E32" s="28" t="str" cm="1">
        <f t="array" ref="E32">_xlfn.XLOOKUP(Table3[[#This Row],[First and last name]],tbl_Applicants[First name]&amp;" "&amp;tbl_Applicants[Last name],tbl_Applicants[Organization],"?",0)</f>
        <v>?</v>
      </c>
      <c r="F32" s="28" t="str" cm="1">
        <f t="array" ref="F32">_xlfn.XLOOKUP(Table3[[#This Row],[First and last name]],tbl_Applicants[First name]&amp;" "&amp;tbl_Applicants[Last name],tbl_Applicants[One Health Sector],"?",0)</f>
        <v>?</v>
      </c>
      <c r="G32" s="28" t="str" cm="1">
        <f t="array" ref="G32">_xlfn.XLOOKUP(Table3[[#This Row],[First and last name]],tbl_Applicants[First name]&amp;" "&amp;tbl_Applicants[Last name],tbl_Applicants[Business Sector (public vs. private vs. PPP)],"?",0)</f>
        <v>?</v>
      </c>
      <c r="H32" s="28" t="str" cm="1">
        <f t="array" ref="H32">_xlfn.XLOOKUP(Table3[[#This Row],[First and last name]],tbl_Applicants[First name]&amp;" "&amp;tbl_Applicants[Last name],tbl_Applicants[Email],"?",0)</f>
        <v>?</v>
      </c>
      <c r="I32" s="28" t="str" cm="1">
        <f t="array" ref="I32">_xlfn.XLOOKUP(Table3[[#This Row],[First and last name]],tbl_Applicants[First name]&amp;" "&amp;tbl_Applicants[Last name],tbl_Applicants[Phone number],"?",0)</f>
        <v>?</v>
      </c>
      <c r="J32" s="106"/>
      <c r="K32" s="106"/>
      <c r="L32" s="106"/>
      <c r="M32" s="106"/>
      <c r="N32" s="106"/>
      <c r="O32" s="106"/>
      <c r="P32" s="104" t="str">
        <f>IF(O32='Drop-downs'!F66,'Drop-downs'!I80,"")</f>
        <v/>
      </c>
      <c r="Q32" s="106"/>
    </row>
    <row r="35" spans="1:8" s="4" customFormat="1" ht="15.75" thickBot="1">
      <c r="A35"/>
      <c r="B35" s="18"/>
      <c r="C35" s="18"/>
      <c r="D35" s="18"/>
      <c r="E35" s="18"/>
      <c r="F35" s="18"/>
      <c r="G35"/>
      <c r="H35"/>
    </row>
    <row r="36" spans="1:8" ht="91.5" thickTop="1" thickBot="1">
      <c r="A36" s="27" t="str">
        <f>Language!B99</f>
        <v>Sector</v>
      </c>
      <c r="B36" s="27" t="str">
        <f>Language!B726</f>
        <v>Number of participants per sector</v>
      </c>
      <c r="C36" s="27" t="str">
        <f>Language!B727</f>
        <v>Percentage of participants per sector</v>
      </c>
      <c r="D36" s="27" t="str">
        <f>Language!B728</f>
        <v>Number of participants per sector that completed all programme requirements for graduation</v>
      </c>
      <c r="E36" s="27" t="str">
        <f>Language!B729</f>
        <v>Percentage  of participants per sector that completed all programme requirements for graduation</v>
      </c>
      <c r="F36" s="27" t="str">
        <f>Language!B730</f>
        <v>Number  of participants per sector dropped out</v>
      </c>
      <c r="G36" s="27" t="str">
        <f>Language!B731</f>
        <v>Percentage  of participants per sector dropped out</v>
      </c>
      <c r="H36" s="4"/>
    </row>
    <row r="37" spans="1:8" ht="16.5" thickTop="1" thickBot="1">
      <c r="A37" s="27" t="str">
        <f>Language!B100</f>
        <v>Human health</v>
      </c>
      <c r="B37" s="28">
        <f>COUNTIF(F8:F32, 'Drop-downs'!F7)</f>
        <v>0</v>
      </c>
      <c r="C37" s="32" t="str" cm="1">
        <f t="array" ref="C37">IFERROR(B37/ SUMPRODUCT((F8:F32='Drop-downs'!F7) + (F8:F32='Drop-downs'!F8) + (F8:F32='Drop-downs'!F9) + (F8:F32='Drop-downs'!F10)), "")</f>
        <v/>
      </c>
      <c r="D37" s="28" cm="1">
        <f t="array" ref="D37">SUMPRODUCT((F8:F32='Drop-downs'!F7)*(M8:M32='Drop-downs'!I7))</f>
        <v>0</v>
      </c>
      <c r="E37" s="32" t="str" cm="1">
        <f t="array" ref="E37">IFERROR(D37/SUMPRODUCT((F8:F32='Drop-downs'!F7) + (F8:F32='Drop-downs'!F8) + (F8:F32='Drop-downs'!F9) + (F8:F32='Drop-downs'!F10)),"")</f>
        <v/>
      </c>
      <c r="F37" s="28" cm="1">
        <f t="array" ref="F37">SUMPRODUCT((F8:F32='Drop-downs'!F7)*(N8:N32='Drop-downs'!I7))</f>
        <v>0</v>
      </c>
      <c r="G37" s="32" t="str" cm="1">
        <f t="array" ref="G37">IFERROR(F37/SUMPRODUCT((F8:F32='Drop-downs'!F7) + (F8:F32='Drop-downs'!F8) + (F8:F32='Drop-downs'!F9) + (F8:F32='Drop-downs'!F10)),"")</f>
        <v/>
      </c>
    </row>
    <row r="38" spans="1:8" ht="16.5" thickTop="1" thickBot="1">
      <c r="A38" s="27" t="str">
        <f>Language!B101</f>
        <v>Animal health</v>
      </c>
      <c r="B38" s="28">
        <f>COUNTIF(F8:F32, 'Drop-downs'!F8)</f>
        <v>0</v>
      </c>
      <c r="C38" s="32" t="str" cm="1">
        <f t="array" ref="C38">IFERROR(B38/ SUMPRODUCT((F8:F32='Drop-downs'!F7) + (F8:F32='Drop-downs'!F8) + (F8:F32='Drop-downs'!F9) + (F8:F32='Drop-downs'!F10)), "")</f>
        <v/>
      </c>
      <c r="D38" s="28" cm="1">
        <f t="array" ref="D38">SUMPRODUCT((F8:F32='Drop-downs'!F8)*(M8:M32='Drop-downs'!I7))</f>
        <v>0</v>
      </c>
      <c r="E38" s="32" t="str" cm="1">
        <f t="array" ref="E38">IFERROR(D38/SUMPRODUCT((F8:F32='Drop-downs'!F7) + (F8:F32='Drop-downs'!F8) + (F8:F32='Drop-downs'!F9) + (F8:F32='Drop-downs'!F10)),"")</f>
        <v/>
      </c>
      <c r="F38" s="28" cm="1">
        <f t="array" ref="F38">SUMPRODUCT((F8:F32='Drop-downs'!F8)*(N8:N32='Drop-downs'!I7))</f>
        <v>0</v>
      </c>
      <c r="G38" s="32" t="str" cm="1">
        <f t="array" ref="G38">IFERROR(F38/SUMPRODUCT((F8:F32='Drop-downs'!F7) + (F8:F32='Drop-downs'!F8) + (F8:F32='Drop-downs'!F9) + (F8:F32='Drop-downs'!F10)),"")</f>
        <v/>
      </c>
    </row>
    <row r="39" spans="1:8" ht="16.5" thickTop="1" thickBot="1">
      <c r="A39" s="27" t="str">
        <f>Language!B102</f>
        <v>Environmental health</v>
      </c>
      <c r="B39" s="28">
        <f>COUNTIF(F8:F32, 'Drop-downs'!F9)</f>
        <v>0</v>
      </c>
      <c r="C39" s="32" t="str" cm="1">
        <f t="array" ref="C39">IFERROR(B39/ SUMPRODUCT((F8:F32='Drop-downs'!F7) + (F8:F32='Drop-downs'!F8) + (F8:F32='Drop-downs'!F9) + (F8:F32='Drop-downs'!F10)), "")</f>
        <v/>
      </c>
      <c r="D39" s="28" cm="1">
        <f t="array" ref="D39">SUMPRODUCT((F8:F32='Drop-downs'!F9)*(M8:M32='Drop-downs'!I7))</f>
        <v>0</v>
      </c>
      <c r="E39" s="32" t="str" cm="1">
        <f t="array" ref="E39">IFERROR(D39/SUMPRODUCT((F8:F32='Drop-downs'!F7) + (F8:F32='Drop-downs'!F8) + (F8:F32='Drop-downs'!F9) + (F8:F32='Drop-downs'!F10)),"")</f>
        <v/>
      </c>
      <c r="F39" s="28" cm="1">
        <f t="array" ref="F39">SUMPRODUCT((F8:F32='Drop-downs'!F9)*(N8:N32='Drop-downs'!I7))</f>
        <v>0</v>
      </c>
      <c r="G39" s="32" t="str" cm="1">
        <f t="array" ref="G39">IFERROR(F39/SUMPRODUCT((F8:F32='Drop-downs'!F7) + (F8:F32='Drop-downs'!F8) + (F8:F32='Drop-downs'!F9) + (F8:F32='Drop-downs'!F10)),"")</f>
        <v/>
      </c>
    </row>
    <row r="40" spans="1:8" ht="16.5" thickTop="1" thickBot="1">
      <c r="A40" s="27" t="str">
        <f>Language!B103</f>
        <v>Other</v>
      </c>
      <c r="B40" s="28">
        <f>COUNTIF(F8:F32, 'Drop-downs'!F10)</f>
        <v>0</v>
      </c>
      <c r="C40" s="32" t="str" cm="1">
        <f t="array" ref="C40">IFERROR(B40/ SUMPRODUCT((F8:F32='Drop-downs'!F7) + (F8:F32='Drop-downs'!F8) + (F8:F32='Drop-downs'!F9) + (F8:F32='Drop-downs'!F10)), "")</f>
        <v/>
      </c>
      <c r="D40" s="28" cm="1">
        <f t="array" ref="D40">SUMPRODUCT((F8:F32='Drop-downs'!F10)*(M8:M32='Drop-downs'!I7))</f>
        <v>0</v>
      </c>
      <c r="E40" s="32" t="str" cm="1">
        <f t="array" ref="E40">IFERROR(D40/SUMPRODUCT((F8:F32='Drop-downs'!F7) + (F8:F32='Drop-downs'!F8) + (F8:F32='Drop-downs'!F9) + (F8:F32='Drop-downs'!F10)),"")</f>
        <v/>
      </c>
      <c r="F40" s="28" cm="1">
        <f t="array" ref="F40">SUMPRODUCT((F8:F32='Drop-downs'!F10)*(N8:N32='Drop-downs'!I7))</f>
        <v>0</v>
      </c>
      <c r="G40" s="32" t="str" cm="1">
        <f t="array" ref="G40">IFERROR(F40/SUMPRODUCT((F8:F32='Drop-downs'!F7) + (F8:F32='Drop-downs'!F8) + (F8:F32='Drop-downs'!F9) + (F8:F32='Drop-downs'!F10)),"")</f>
        <v/>
      </c>
    </row>
    <row r="41" spans="1:8" ht="16.5" thickTop="1" thickBot="1">
      <c r="A41" s="27" t="str">
        <f>Language!B279</f>
        <v>Total</v>
      </c>
      <c r="B41" s="29">
        <f>SUM(B37:B40)</f>
        <v>0</v>
      </c>
      <c r="C41" s="8"/>
      <c r="D41" s="29">
        <f t="shared" ref="D41:F41" si="0">SUM(D37:D40)</f>
        <v>0</v>
      </c>
      <c r="E41" s="33">
        <f>IFERROR(SUM(E37:E40),"")</f>
        <v>0</v>
      </c>
      <c r="F41" s="29">
        <f t="shared" si="0"/>
        <v>0</v>
      </c>
      <c r="G41" s="33">
        <f>IFERROR(SUM(G37:G40),"")</f>
        <v>0</v>
      </c>
    </row>
    <row r="42" spans="1:8" ht="16.5" thickTop="1" thickBot="1"/>
    <row r="43" spans="1:8" ht="91.5" thickTop="1" thickBot="1">
      <c r="A43" s="27" t="str">
        <f>Language!B104</f>
        <v>Gender</v>
      </c>
      <c r="B43" s="27" t="str">
        <f>Language!B732</f>
        <v>Number of participants per gender</v>
      </c>
      <c r="C43" s="27" t="str">
        <f>Language!B733</f>
        <v>Percentage of participants per gender</v>
      </c>
      <c r="D43" s="27" t="str">
        <f>Language!B734</f>
        <v>Number of participants per gender that completed all programme requirements for graduation</v>
      </c>
      <c r="E43" s="27" t="str">
        <f>Language!B735</f>
        <v>Percentage  of participants per gender that completed all programme requirements for graduation</v>
      </c>
      <c r="F43" s="27" t="str">
        <f>Language!B736</f>
        <v>Number  of participants per gender dropped out</v>
      </c>
      <c r="G43" s="27" t="str">
        <f>Language!B737</f>
        <v>Percentage  of participants per gender dropped out</v>
      </c>
    </row>
    <row r="44" spans="1:8" ht="16.5" thickTop="1" thickBot="1">
      <c r="A44" s="27" t="str">
        <f>Language!B105</f>
        <v>Female</v>
      </c>
      <c r="B44" s="28">
        <f>COUNTIF(B8:B32, 'Drop-downs'!F13)</f>
        <v>0</v>
      </c>
      <c r="C44" s="32" t="str" cm="1">
        <f t="array" ref="C44">IFERROR(B44/ SUMPRODUCT((B8:B32='Drop-downs'!F13) + (B8:B32='Drop-downs'!F14) + (B8:B32='Drop-downs'!F15) + (B8:B32='Drop-downs'!F16)), "")</f>
        <v/>
      </c>
      <c r="D44" s="28" cm="1">
        <f t="array" ref="D44">SUMPRODUCT((B8:B32='Drop-downs'!F13)*(M8:M32='Drop-downs'!I7))</f>
        <v>0</v>
      </c>
      <c r="E44" s="32" t="str" cm="1">
        <f t="array" ref="E44">IFERROR(D44/SUMPRODUCT((B8:B32='Drop-downs'!F13) + (B8:B32='Drop-downs'!F14) + (B8:B32='Drop-downs'!F15) + (B8:B32='Drop-downs'!F16)),"")</f>
        <v/>
      </c>
      <c r="F44" s="28" cm="1">
        <f t="array" ref="F44">SUMPRODUCT((B8:B32='Drop-downs'!F13)*(N8:N32='Drop-downs'!I7))</f>
        <v>0</v>
      </c>
      <c r="G44" s="32" t="str" cm="1">
        <f t="array" ref="G44">IFERROR(F44/SUMPRODUCT((B8:B32='Drop-downs'!F13) + (B8:B32='Drop-downs'!F14) + (B8:B32='Drop-downs'!F15) + (B8:B32='Drop-downs'!F16)),"")</f>
        <v/>
      </c>
    </row>
    <row r="45" spans="1:8" ht="16.5" thickTop="1" thickBot="1">
      <c r="A45" s="27" t="str">
        <f>Language!B106</f>
        <v>Male</v>
      </c>
      <c r="B45" s="28">
        <f>COUNTIF(B8:B32, 'Drop-downs'!F14)</f>
        <v>0</v>
      </c>
      <c r="C45" s="32" t="str" cm="1">
        <f t="array" ref="C45">IFERROR(B45/ SUMPRODUCT((B8:B32='Drop-downs'!F13) + (B8:B32='Drop-downs'!F14) + (B8:B32='Drop-downs'!F15) + (B8:B32='Drop-downs'!F16)), "")</f>
        <v/>
      </c>
      <c r="D45" s="28" cm="1">
        <f t="array" ref="D45">SUMPRODUCT((B8:B32='Drop-downs'!F14)*(M8:M32='Drop-downs'!I7))</f>
        <v>0</v>
      </c>
      <c r="E45" s="32" t="str" cm="1">
        <f t="array" ref="E45">IFERROR(D45/SUMPRODUCT((B8:B32='Drop-downs'!F13) + (B8:B32='Drop-downs'!F14) + (B8:B32='Drop-downs'!F15) + (B8:B32='Drop-downs'!F16)),"")</f>
        <v/>
      </c>
      <c r="F45" s="28" cm="1">
        <f t="array" ref="F45">SUMPRODUCT((B8:B32='Drop-downs'!F14)*(N8:N32='Drop-downs'!I7))</f>
        <v>0</v>
      </c>
      <c r="G45" s="32" t="str" cm="1">
        <f t="array" ref="G45">IFERROR(F45/SUMPRODUCT((B8:B32='Drop-downs'!F13) + (B8:B32='Drop-downs'!F14) + (B8:B32='Drop-downs'!F15) + (B8:B32='Drop-downs'!F16)),"")</f>
        <v/>
      </c>
    </row>
    <row r="46" spans="1:8" ht="16.5" thickTop="1" thickBot="1">
      <c r="A46" s="27" t="str">
        <f>Language!B107</f>
        <v>Non-binary</v>
      </c>
      <c r="B46" s="28">
        <f>COUNTIF(B8:B32, 'Drop-downs'!F15)</f>
        <v>0</v>
      </c>
      <c r="C46" s="32" t="str" cm="1">
        <f t="array" ref="C46">IFERROR(B46/ SUMPRODUCT((B8:B32='Drop-downs'!F13) + (B8:B32='Drop-downs'!F14) + (B8:B32='Drop-downs'!F15) + (B8:B32='Drop-downs'!F16)), "")</f>
        <v/>
      </c>
      <c r="D46" s="28" cm="1">
        <f t="array" ref="D46">SUMPRODUCT((B8:B32='Drop-downs'!F15)*(M8:M32='Drop-downs'!I7))</f>
        <v>0</v>
      </c>
      <c r="E46" s="32" t="str" cm="1">
        <f t="array" ref="E46">IFERROR(D46/SUMPRODUCT((B8:B32='Drop-downs'!F13) + (B8:B32='Drop-downs'!F14) + (B8:B32='Drop-downs'!F15) + (B8:B32='Drop-downs'!F16)),"")</f>
        <v/>
      </c>
      <c r="F46" s="28" cm="1">
        <f t="array" ref="F46">SUMPRODUCT((B8:B32='Drop-downs'!F15)*(N8:N32='Drop-downs'!I7))</f>
        <v>0</v>
      </c>
      <c r="G46" s="32" t="str" cm="1">
        <f t="array" ref="G46">IFERROR(F46/SUMPRODUCT((B8:B32='Drop-downs'!F13) + (B8:B32='Drop-downs'!F14) + (B8:B32='Drop-downs'!F15) + (B8:B32='Drop-downs'!F16)),"")</f>
        <v/>
      </c>
    </row>
    <row r="47" spans="1:8" ht="16.5" thickTop="1" thickBot="1">
      <c r="A47" s="27" t="str">
        <f>Language!B108</f>
        <v>Prefer not to say</v>
      </c>
      <c r="B47" s="28">
        <f>COUNTIF(B8:B32, 'Drop-downs'!F16)</f>
        <v>0</v>
      </c>
      <c r="C47" s="32" t="str" cm="1">
        <f t="array" ref="C47">IFERROR(B47/ SUMPRODUCT((B8:B32='Drop-downs'!F13) + (B8:B32='Drop-downs'!F14) + (B8:B32='Drop-downs'!F15) + (B8:B32='Drop-downs'!F16)), "")</f>
        <v/>
      </c>
      <c r="D47" s="28" cm="1">
        <f t="array" ref="D47">SUMPRODUCT((B8:B32='Drop-downs'!F16)*(M8:M32='Drop-downs'!I7))</f>
        <v>0</v>
      </c>
      <c r="E47" s="32" t="str" cm="1">
        <f t="array" ref="E47">IFERROR(D47/SUMPRODUCT((B8:B32='Drop-downs'!F13) + (B8:B32='Drop-downs'!F14) + (B8:B32='Drop-downs'!F15) + (B8:B32='Drop-downs'!F16)),"")</f>
        <v/>
      </c>
      <c r="F47" s="28" cm="1">
        <f t="array" ref="F47">SUMPRODUCT((B8:B32='Drop-downs'!F16)*(N8:N32='Drop-downs'!I7))</f>
        <v>0</v>
      </c>
      <c r="G47" s="32" t="str" cm="1">
        <f t="array" ref="G47">IFERROR(F47/SUMPRODUCT((B8:B32='Drop-downs'!F13) + (B8:B32='Drop-downs'!F14) + (B8:B32='Drop-downs'!F15) + (B8:B32='Drop-downs'!F16)),"")</f>
        <v/>
      </c>
    </row>
    <row r="48" spans="1:8" ht="16.5" thickTop="1" thickBot="1">
      <c r="A48" s="27" t="str">
        <f>Language!B279</f>
        <v>Total</v>
      </c>
      <c r="B48" s="29">
        <f>SUM(B44:B47)</f>
        <v>0</v>
      </c>
      <c r="C48" s="8"/>
      <c r="D48" s="29">
        <f>SUM(D44:D47)</f>
        <v>0</v>
      </c>
      <c r="E48" s="33">
        <f>IFERROR(SUM(E44:E47),"")</f>
        <v>0</v>
      </c>
      <c r="F48" s="29">
        <f>SUM(F44:F47)</f>
        <v>0</v>
      </c>
      <c r="G48" s="33">
        <f>IFERROR(SUM(G44:G47),"")</f>
        <v>0</v>
      </c>
    </row>
    <row r="49" spans="1:7" ht="16.5" thickTop="1" thickBot="1"/>
    <row r="50" spans="1:7" ht="106.5" thickTop="1" thickBot="1">
      <c r="A50" s="27" t="str">
        <f>Language!B109</f>
        <v>Business sector</v>
      </c>
      <c r="B50" s="27" t="str">
        <f>Language!B738</f>
        <v>Number of participants per business sector</v>
      </c>
      <c r="C50" s="27" t="str">
        <f>Language!B739</f>
        <v>Percentage of participants per business sector</v>
      </c>
      <c r="D50" s="27" t="str">
        <f>Language!B740</f>
        <v>Number of participants per business sector that completed all programme requirements for graduation</v>
      </c>
      <c r="E50" s="27" t="str">
        <f>Language!B741</f>
        <v>Percentage  of participants per business sector that completed all programme requirements for graduation</v>
      </c>
      <c r="F50" s="27" t="str">
        <f>Language!B742</f>
        <v>Number  of participants per business sector dropped out</v>
      </c>
      <c r="G50" s="27" t="str">
        <f>Language!B743</f>
        <v>Percentage  of participants per business sector dropped out</v>
      </c>
    </row>
    <row r="51" spans="1:7" ht="16.5" thickTop="1" thickBot="1">
      <c r="A51" s="27" t="str">
        <f>Language!B110</f>
        <v>Public</v>
      </c>
      <c r="B51" s="28">
        <f>COUNTIF(G8:G32, 'Drop-downs'!F19)</f>
        <v>0</v>
      </c>
      <c r="C51" s="32" t="str" cm="1">
        <f t="array" ref="C51">IFERROR(B51/ SUMPRODUCT((G8:G32='Drop-downs'!F19) + (G8:G32='Drop-downs'!F20) + (G8:G32='Drop-downs'!F21)), "")</f>
        <v/>
      </c>
      <c r="D51" s="28" cm="1">
        <f t="array" ref="D51">SUMPRODUCT((G8:G32='Drop-downs'!F19)*(M8:M32='Drop-downs'!I7))</f>
        <v>0</v>
      </c>
      <c r="E51" s="32" t="str" cm="1">
        <f t="array" ref="E51">IFERROR(D51/SUMPRODUCT((G8:G32='Drop-downs'!F19) + (G8:G32='Drop-downs'!F20) + (G8:G32='Drop-downs'!F21)),"")</f>
        <v/>
      </c>
      <c r="F51" s="28" cm="1">
        <f t="array" ref="F51">SUMPRODUCT((G8:G32='Drop-downs'!F19)*(N8:N32='Drop-downs'!I7))</f>
        <v>0</v>
      </c>
      <c r="G51" s="32" t="str" cm="1">
        <f t="array" ref="G51">IFERROR(F51/SUMPRODUCT((G8:G32='Drop-downs'!F19) + (G8:G32='Drop-downs'!F20) + (G8:G32='Drop-downs'!F21)),"")</f>
        <v/>
      </c>
    </row>
    <row r="52" spans="1:7" ht="16.5" thickTop="1" thickBot="1">
      <c r="A52" s="27" t="str">
        <f>Language!B111</f>
        <v>Private</v>
      </c>
      <c r="B52" s="28">
        <f>COUNTIF(G8:G32, 'Drop-downs'!F20)</f>
        <v>0</v>
      </c>
      <c r="C52" s="32" t="str" cm="1">
        <f t="array" ref="C52">IFERROR(B52/ SUMPRODUCT((G8:G32='Drop-downs'!F19) + (G8:G32='Drop-downs'!F20) + (G8:G32='Drop-downs'!F21)), "")</f>
        <v/>
      </c>
      <c r="D52" s="28" cm="1">
        <f t="array" ref="D52">SUMPRODUCT((G8:G32='Drop-downs'!F20)*(M8:M32='Drop-downs'!I7))</f>
        <v>0</v>
      </c>
      <c r="E52" s="32" t="str" cm="1">
        <f t="array" ref="E52">IFERROR(D52/SUMPRODUCT((G8:G32='Drop-downs'!F19) + (G8:G32='Drop-downs'!F20) + (G8:G32='Drop-downs'!F21)),"")</f>
        <v/>
      </c>
      <c r="F52" s="28" cm="1">
        <f t="array" ref="F52">SUMPRODUCT((G8:G32='Drop-downs'!F20)*(N8:N32='Drop-downs'!I7))</f>
        <v>0</v>
      </c>
      <c r="G52" s="32" t="str" cm="1">
        <f t="array" ref="G52">IFERROR(F52/SUMPRODUCT((G8:G32='Drop-downs'!F19) + (G8:G32='Drop-downs'!F20) + (G8:G32='Drop-downs'!F21)),"")</f>
        <v/>
      </c>
    </row>
    <row r="53" spans="1:7" ht="16.5" thickTop="1" thickBot="1">
      <c r="A53" s="27" t="str">
        <f>Language!B112</f>
        <v>Public-private partnerships</v>
      </c>
      <c r="B53" s="28">
        <f>COUNTIF(G8:G32, 'Drop-downs'!F21)</f>
        <v>0</v>
      </c>
      <c r="C53" s="32" t="str" cm="1">
        <f t="array" ref="C53">IFERROR(B53/ SUMPRODUCT((G8:G32='Drop-downs'!F19) + (G8:G32='Drop-downs'!F20) + (G8:G32='Drop-downs'!F21)), "")</f>
        <v/>
      </c>
      <c r="D53" s="28" cm="1">
        <f t="array" ref="D53">SUMPRODUCT((G8:G32='Drop-downs'!F21)*(M8:M32='Drop-downs'!I7))</f>
        <v>0</v>
      </c>
      <c r="E53" s="32" t="str" cm="1">
        <f t="array" ref="E53">IFERROR(D53/SUMPRODUCT((G8:G32='Drop-downs'!F19) + (G8:G32='Drop-downs'!F20) + (G8:G32='Drop-downs'!F21)),"")</f>
        <v/>
      </c>
      <c r="F53" s="28" cm="1">
        <f t="array" ref="F53">SUMPRODUCT((G8:G32='Drop-downs'!F21)*(N8:N32='Drop-downs'!I7))</f>
        <v>0</v>
      </c>
      <c r="G53" s="32" t="str" cm="1">
        <f t="array" ref="G53">IFERROR(F53/SUMPRODUCT((G8:G32='Drop-downs'!F19) + (G8:G32='Drop-downs'!F20) + (G8:G32='Drop-downs'!F21)),"")</f>
        <v/>
      </c>
    </row>
    <row r="54" spans="1:7" ht="16.5" thickTop="1" thickBot="1">
      <c r="A54" s="27" t="str">
        <f>Language!B279</f>
        <v>Total</v>
      </c>
      <c r="B54" s="29">
        <f>SUM(B51:B53)</f>
        <v>0</v>
      </c>
      <c r="C54" s="8"/>
      <c r="D54" s="29">
        <f>SUM(D51:D53)</f>
        <v>0</v>
      </c>
      <c r="E54" s="33">
        <f>IFERROR(SUM(E51:E53),"")</f>
        <v>0</v>
      </c>
      <c r="F54" s="29">
        <f>SUM(F51:F53)</f>
        <v>0</v>
      </c>
      <c r="G54" s="33">
        <f>IFERROR(SUM(G51:G53),"")</f>
        <v>0</v>
      </c>
    </row>
    <row r="55" spans="1:7" ht="15.75" thickTop="1"/>
    <row r="58" spans="1:7">
      <c r="A58" s="8" t="str">
        <f>Language!$B$56</f>
        <v>Below is the color-coding of the cells in the tool that can help you navigate and quickly find which cells need to be filled out. It can be found at the bottom of every spreadsheet</v>
      </c>
    </row>
    <row r="59" spans="1:7" ht="30">
      <c r="A59" s="38" t="str">
        <f>Language!$B$57</f>
        <v>Fixed titles and totals</v>
      </c>
      <c r="B59" s="10" t="str">
        <f>Language!$B$63</f>
        <v>Non-editable - no need for user input.</v>
      </c>
    </row>
    <row r="60" spans="1:7" ht="30">
      <c r="A60" s="25" t="str">
        <f>Language!$B$58</f>
        <v>General information and legends</v>
      </c>
      <c r="B60" s="10" t="str">
        <f>Language!$B$64</f>
        <v>Non-editable - no need for user input.</v>
      </c>
    </row>
    <row r="61" spans="1:7" ht="30">
      <c r="A61" s="80" t="str">
        <f>Language!$B$59</f>
        <v>Fixed or formula</v>
      </c>
      <c r="B61" s="10" t="str">
        <f>Language!$B$65</f>
        <v>Non-editable - no need for user input.</v>
      </c>
    </row>
    <row r="62" spans="1:7" ht="30">
      <c r="A62" s="51" t="str">
        <f>Language!$B$60</f>
        <v>Fillable</v>
      </c>
      <c r="B62" s="10" t="str">
        <f>Language!$B$66</f>
        <v>User input required (free text).</v>
      </c>
    </row>
    <row r="63" spans="1:7">
      <c r="A63" s="78" t="str">
        <f>Language!$B$61</f>
        <v>Drop-downs</v>
      </c>
      <c r="B63" s="10" t="str">
        <f>Language!$B$67</f>
        <v>User selection is required.</v>
      </c>
    </row>
    <row r="64" spans="1:7" ht="240">
      <c r="A64" s="81" t="str">
        <f>Language!$B$62</f>
        <v>Prefilled data</v>
      </c>
      <c r="B64"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Td+FDFN38pivZ5ub3hsEPTWjxFiqkWv/f2tcWRULjtHGXVnlHQlnJwzzN3uHoNstA7tRjawS6/hHxMNe2cCHHw==" saltValue="/fsS0NY4JagWZDMc+N94dA==" spinCount="100000" sheet="1" objects="1" scenarios="1" formatColumns="0" formatRows="0" autoFilter="0"/>
  <mergeCells count="2">
    <mergeCell ref="A2:G2"/>
    <mergeCell ref="A3:G3"/>
  </mergeCells>
  <phoneticPr fontId="4" type="noConversion"/>
  <conditionalFormatting sqref="P8:P32">
    <cfRule type="containsText" dxfId="37" priority="1" operator="containsText" text="Specify here">
      <formula>NOT(ISERROR(SEARCH("Specify here",P8)))</formula>
    </cfRule>
  </conditionalFormatting>
  <dataValidations count="2">
    <dataValidation type="list" allowBlank="1" showInputMessage="1" showErrorMessage="1" sqref="A8:A32" xr:uid="{6FF33AE0-F77D-4A04-BAA2-099500A6690E}">
      <formula1>lst_Applicants</formula1>
    </dataValidation>
    <dataValidation type="list" allowBlank="1" showInputMessage="1" showErrorMessage="1" sqref="J8:J32" xr:uid="{7B3D6A91-F3DC-432F-81CA-8761E84470C1}">
      <formula1>lst_Mentors</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225B2E7D-C99B-46E9-AEE5-037F7F0603B5}">
          <x14:formula1>
            <xm:f>'Drop-downs'!$F$61:$F$66</xm:f>
          </x14:formula1>
          <xm:sqref>O8:O32</xm:sqref>
        </x14:dataValidation>
        <x14:dataValidation type="list" allowBlank="1" showInputMessage="1" showErrorMessage="1" xr:uid="{50D1A854-633F-4BDF-B12F-64A011B66001}">
          <x14:formula1>
            <xm:f>'Drop-downs'!$I$7:$I$8</xm:f>
          </x14:formula1>
          <xm:sqref>K8:N32 Q8:Q32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4BEA1-C674-498D-9103-6E87FAA1083B}">
  <sheetPr codeName="Sheet7"/>
  <dimension ref="A1:L76"/>
  <sheetViews>
    <sheetView workbookViewId="0"/>
  </sheetViews>
  <sheetFormatPr defaultRowHeight="15"/>
  <cols>
    <col min="1" max="1" width="17.140625" customWidth="1"/>
    <col min="2" max="2" width="63.5703125" customWidth="1"/>
    <col min="3" max="3" width="57.140625" customWidth="1"/>
    <col min="4" max="4" width="28" customWidth="1"/>
    <col min="5" max="5" width="25.85546875" customWidth="1"/>
    <col min="6" max="6" width="24.5703125" customWidth="1"/>
    <col min="7" max="7" width="27.42578125" customWidth="1"/>
    <col min="8" max="12" width="33.7109375" customWidth="1"/>
    <col min="13" max="13" width="28.140625" bestFit="1" customWidth="1"/>
    <col min="14" max="14" width="27.42578125" customWidth="1"/>
  </cols>
  <sheetData>
    <row r="1" spans="1:12">
      <c r="A1" s="8" t="str">
        <f>Language!B744</f>
        <v xml:space="preserve">Modules' information </v>
      </c>
    </row>
    <row r="2" spans="1:12" ht="33" customHeight="1">
      <c r="A2" s="227" t="str">
        <f>Language!B745</f>
        <v>Spreadsheet description: This spreadsheet collects information on the covered modules in the iteration, including mode of delivery and instructors that delivered each of the modules.</v>
      </c>
      <c r="B2" s="227"/>
      <c r="C2" s="227"/>
      <c r="D2" s="227"/>
      <c r="E2" s="5"/>
      <c r="F2" s="5"/>
      <c r="G2" s="5"/>
      <c r="H2" s="5"/>
      <c r="I2" s="5"/>
      <c r="J2" s="5"/>
    </row>
    <row r="3" spans="1:12" ht="90.75" customHeight="1">
      <c r="A3" s="227" t="str">
        <f>Language!B746</f>
        <v xml:space="preserve">When to fill in this tab: 
Throughout the programme following each module (can also be filled out following each session* provided that information for each module is collected) - complete details for each of the module (columns C to L).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feeds into reporting forms. </v>
      </c>
      <c r="B3" s="227"/>
      <c r="C3" s="227"/>
      <c r="D3" s="227"/>
      <c r="E3" s="40"/>
      <c r="F3" s="40"/>
      <c r="G3" s="40"/>
      <c r="H3" s="40"/>
      <c r="I3" s="40"/>
      <c r="J3" s="40"/>
    </row>
    <row r="4" spans="1:12" ht="15.75" thickBot="1">
      <c r="A4" s="3"/>
      <c r="E4" s="3"/>
    </row>
    <row r="5" spans="1:12" ht="31.5" thickTop="1" thickBot="1">
      <c r="A5" s="30" t="str">
        <f>Language!B1462</f>
        <v>Section</v>
      </c>
      <c r="B5" s="86" t="str">
        <f>Language!B1463</f>
        <v>GLLP Module name (generic)</v>
      </c>
      <c r="C5" s="86" t="str">
        <f>Language!B1464</f>
        <v>Programme Module name (copy generic name if similar content is covered)</v>
      </c>
      <c r="D5" s="185" t="str">
        <f>Language!B1465</f>
        <v>Covered or not (Y/N)</v>
      </c>
      <c r="E5" s="30" t="str">
        <f>Language!B1466</f>
        <v>Mode of delivery</v>
      </c>
      <c r="F5" s="30" t="str">
        <f>Language!B1467</f>
        <v>Date started DD-MM-YYYY</v>
      </c>
      <c r="G5" s="30" t="str">
        <f>Language!B1468</f>
        <v>Date completed DD-MM-YYYY</v>
      </c>
      <c r="H5" s="30" t="str">
        <f>Language!B1469</f>
        <v>Instructor 1 that delivered the module</v>
      </c>
      <c r="I5" s="30" t="str">
        <f>Language!B1470</f>
        <v>Instructor 2 that delivered the module</v>
      </c>
      <c r="J5" s="30" t="str">
        <f>Language!B1471</f>
        <v>Instructor 3 that delivered the module</v>
      </c>
      <c r="K5" s="30" t="str">
        <f>Language!B1472</f>
        <v>Instructor 4 that delivered the module</v>
      </c>
      <c r="L5" s="87" t="str">
        <f>Language!B1473</f>
        <v>Instructor 5 that delivered the module</v>
      </c>
    </row>
    <row r="6" spans="1:12" ht="31.5" thickTop="1" thickBot="1">
      <c r="A6" s="138" t="s">
        <v>102</v>
      </c>
      <c r="B6" s="143" t="s">
        <v>103</v>
      </c>
      <c r="C6" s="143" t="s">
        <v>104</v>
      </c>
      <c r="D6" s="142" t="s">
        <v>105</v>
      </c>
      <c r="E6" s="138" t="s">
        <v>106</v>
      </c>
      <c r="F6" s="138" t="s">
        <v>107</v>
      </c>
      <c r="G6" s="138" t="s">
        <v>108</v>
      </c>
      <c r="H6" s="138" t="s">
        <v>109</v>
      </c>
      <c r="I6" s="138" t="s">
        <v>110</v>
      </c>
      <c r="J6" s="138" t="s">
        <v>111</v>
      </c>
      <c r="K6" s="138" t="s">
        <v>112</v>
      </c>
      <c r="L6" s="155" t="s">
        <v>113</v>
      </c>
    </row>
    <row r="7" spans="1:12" ht="30.75" thickTop="1">
      <c r="A7" s="183" t="str">
        <f>Language!B747</f>
        <v>Introduction</v>
      </c>
      <c r="B7" s="49" t="str">
        <f>Language!B751</f>
        <v> 1.A.1 An Introduction to the Global Laboratory Leadership Programme</v>
      </c>
      <c r="C7" s="104"/>
      <c r="D7" s="116"/>
      <c r="E7" s="106"/>
      <c r="F7" s="115"/>
      <c r="G7" s="115"/>
      <c r="H7" s="117"/>
      <c r="I7" s="117"/>
      <c r="J7" s="117"/>
      <c r="K7" s="117"/>
      <c r="L7" s="117"/>
    </row>
    <row r="8" spans="1:12">
      <c r="A8" s="183"/>
      <c r="B8" s="49" t="str">
        <f>Language!B752</f>
        <v> 1.A.2 An Introduction to Laboratory Systems</v>
      </c>
      <c r="C8" s="104"/>
      <c r="D8" s="116"/>
      <c r="E8" s="106"/>
      <c r="F8" s="115"/>
      <c r="G8" s="115"/>
      <c r="H8" s="117"/>
      <c r="I8" s="117"/>
      <c r="J8" s="117"/>
      <c r="K8" s="117"/>
      <c r="L8" s="117"/>
    </row>
    <row r="9" spans="1:12" ht="30">
      <c r="A9" s="183" t="str">
        <f>Language!B748</f>
        <v>Laboratory management</v>
      </c>
      <c r="B9" s="49" t="str">
        <f>Language!B753</f>
        <v> 2.A.1 General Management</v>
      </c>
      <c r="C9" s="104"/>
      <c r="D9" s="116"/>
      <c r="E9" s="106"/>
      <c r="F9" s="115"/>
      <c r="G9" s="115"/>
      <c r="H9" s="117"/>
      <c r="I9" s="117"/>
      <c r="J9" s="117"/>
      <c r="K9" s="117"/>
      <c r="L9" s="117"/>
    </row>
    <row r="10" spans="1:12">
      <c r="A10" s="183"/>
      <c r="B10" s="49" t="str">
        <f>Language!B754</f>
        <v> 2.A.2 Financial Management</v>
      </c>
      <c r="C10" s="104"/>
      <c r="D10" s="116"/>
      <c r="E10" s="106"/>
      <c r="F10" s="115"/>
      <c r="G10" s="115"/>
      <c r="H10" s="117"/>
      <c r="I10" s="117"/>
      <c r="J10" s="117"/>
      <c r="K10" s="117"/>
      <c r="L10" s="117"/>
    </row>
    <row r="11" spans="1:12">
      <c r="A11" s="183"/>
      <c r="B11" s="49" t="str">
        <f>Language!B755</f>
        <v> 2.A.3 People Management</v>
      </c>
      <c r="C11" s="104"/>
      <c r="D11" s="116"/>
      <c r="E11" s="106"/>
      <c r="F11" s="115"/>
      <c r="G11" s="115"/>
      <c r="H11" s="117"/>
      <c r="I11" s="117"/>
      <c r="J11" s="117"/>
      <c r="K11" s="117"/>
      <c r="L11" s="117"/>
    </row>
    <row r="12" spans="1:12">
      <c r="A12" s="183"/>
      <c r="B12" s="49" t="str">
        <f>Language!B756</f>
        <v> 2.A.4 Laboratory Information Systems</v>
      </c>
      <c r="C12" s="104"/>
      <c r="D12" s="116"/>
      <c r="E12" s="106"/>
      <c r="F12" s="115"/>
      <c r="G12" s="115"/>
      <c r="H12" s="117"/>
      <c r="I12" s="117"/>
      <c r="J12" s="117"/>
      <c r="K12" s="117"/>
      <c r="L12" s="117"/>
    </row>
    <row r="13" spans="1:12">
      <c r="A13" s="183"/>
      <c r="B13" s="49" t="str">
        <f>Language!B757</f>
        <v> 2.B.1 Introduction to Quality Management System</v>
      </c>
      <c r="C13" s="104"/>
      <c r="D13" s="116"/>
      <c r="E13" s="106"/>
      <c r="F13" s="115"/>
      <c r="G13" s="115"/>
      <c r="H13" s="117"/>
      <c r="I13" s="117"/>
      <c r="J13" s="117"/>
      <c r="K13" s="117"/>
      <c r="L13" s="117"/>
    </row>
    <row r="14" spans="1:12">
      <c r="A14" s="183"/>
      <c r="B14" s="49" t="str">
        <f>Language!B758</f>
        <v> 2.B.2 Process Management</v>
      </c>
      <c r="C14" s="104"/>
      <c r="D14" s="116"/>
      <c r="E14" s="106"/>
      <c r="F14" s="115"/>
      <c r="G14" s="115"/>
      <c r="H14" s="117"/>
      <c r="I14" s="117"/>
      <c r="J14" s="117"/>
      <c r="K14" s="117"/>
      <c r="L14" s="117"/>
    </row>
    <row r="15" spans="1:12">
      <c r="A15" s="183"/>
      <c r="B15" s="49" t="str">
        <f>Language!B759</f>
        <v> 2.B.3 Documents and Records Management</v>
      </c>
      <c r="C15" s="104"/>
      <c r="D15" s="116"/>
      <c r="E15" s="106"/>
      <c r="F15" s="115"/>
      <c r="G15" s="115"/>
      <c r="H15" s="117"/>
      <c r="I15" s="117"/>
      <c r="J15" s="117"/>
      <c r="K15" s="117"/>
      <c r="L15" s="117"/>
    </row>
    <row r="16" spans="1:12">
      <c r="A16" s="183"/>
      <c r="B16" s="49" t="str">
        <f>Language!B760</f>
        <v> 2.B.4 Equipment and Consumables</v>
      </c>
      <c r="C16" s="104"/>
      <c r="D16" s="116"/>
      <c r="E16" s="106"/>
      <c r="F16" s="115"/>
      <c r="G16" s="115"/>
      <c r="H16" s="117"/>
      <c r="I16" s="117"/>
      <c r="J16" s="117"/>
      <c r="K16" s="117"/>
      <c r="L16" s="117"/>
    </row>
    <row r="17" spans="1:12">
      <c r="A17" s="183"/>
      <c r="B17" s="49" t="str">
        <f>Language!B761</f>
        <v> 2.B.5 Nonconforming Events Management</v>
      </c>
      <c r="C17" s="104"/>
      <c r="D17" s="116"/>
      <c r="E17" s="106"/>
      <c r="F17" s="115"/>
      <c r="G17" s="115"/>
      <c r="H17" s="117"/>
      <c r="I17" s="117"/>
      <c r="J17" s="117"/>
      <c r="K17" s="117"/>
      <c r="L17" s="117"/>
    </row>
    <row r="18" spans="1:12">
      <c r="A18" s="183"/>
      <c r="B18" s="49" t="str">
        <f>Language!B762</f>
        <v> 2.B.6 Assessments</v>
      </c>
      <c r="C18" s="104"/>
      <c r="D18" s="116"/>
      <c r="E18" s="106"/>
      <c r="F18" s="115"/>
      <c r="G18" s="115"/>
      <c r="H18" s="117"/>
      <c r="I18" s="117"/>
      <c r="J18" s="117"/>
      <c r="K18" s="117"/>
      <c r="L18" s="117"/>
    </row>
    <row r="19" spans="1:12">
      <c r="A19" s="183"/>
      <c r="B19" s="49" t="str">
        <f>Language!B763</f>
        <v> 2.B.7 Continual Improvement</v>
      </c>
      <c r="C19" s="104"/>
      <c r="D19" s="116"/>
      <c r="E19" s="106"/>
      <c r="F19" s="115"/>
      <c r="G19" s="115"/>
      <c r="H19" s="117"/>
      <c r="I19" s="117"/>
      <c r="J19" s="117"/>
      <c r="K19" s="117"/>
      <c r="L19" s="117"/>
    </row>
    <row r="20" spans="1:12">
      <c r="A20" s="183"/>
      <c r="B20" s="49" t="str">
        <f>Language!B764</f>
        <v> 2.B.8 Customer Relations</v>
      </c>
      <c r="C20" s="104"/>
      <c r="D20" s="116"/>
      <c r="E20" s="106"/>
      <c r="F20" s="115"/>
      <c r="G20" s="115"/>
      <c r="H20" s="117"/>
      <c r="I20" s="117"/>
      <c r="J20" s="117"/>
      <c r="K20" s="117"/>
      <c r="L20" s="117"/>
    </row>
    <row r="21" spans="1:12">
      <c r="A21" s="183"/>
      <c r="B21" s="49" t="str">
        <f>Language!B765</f>
        <v> 2.C.1 Biosafety</v>
      </c>
      <c r="C21" s="104"/>
      <c r="D21" s="116"/>
      <c r="E21" s="106"/>
      <c r="F21" s="115"/>
      <c r="G21" s="115"/>
      <c r="H21" s="117"/>
      <c r="I21" s="117"/>
      <c r="J21" s="117"/>
      <c r="K21" s="117"/>
      <c r="L21" s="117"/>
    </row>
    <row r="22" spans="1:12">
      <c r="A22" s="183"/>
      <c r="B22" s="49" t="str">
        <f>Language!B766</f>
        <v> 2.C.2 Biosecurity</v>
      </c>
      <c r="C22" s="104"/>
      <c r="D22" s="116"/>
      <c r="E22" s="106"/>
      <c r="F22" s="115"/>
      <c r="G22" s="115"/>
      <c r="H22" s="117"/>
      <c r="I22" s="117"/>
      <c r="J22" s="117"/>
      <c r="K22" s="117"/>
      <c r="L22" s="117"/>
    </row>
    <row r="23" spans="1:12">
      <c r="A23" s="183"/>
      <c r="B23" s="49" t="str">
        <f>Language!B767</f>
        <v> 2.C.3.Shipment of Dangerous Goods</v>
      </c>
      <c r="C23" s="104"/>
      <c r="D23" s="116"/>
      <c r="E23" s="106"/>
      <c r="F23" s="115"/>
      <c r="G23" s="115"/>
      <c r="H23" s="117"/>
      <c r="I23" s="117"/>
      <c r="J23" s="117"/>
      <c r="K23" s="117"/>
      <c r="L23" s="117"/>
    </row>
    <row r="24" spans="1:12">
      <c r="A24" s="183"/>
      <c r="B24" s="49" t="str">
        <f>Language!B768</f>
        <v xml:space="preserve">2.D.1 Principles of Surveillance </v>
      </c>
      <c r="C24" s="104"/>
      <c r="D24" s="116"/>
      <c r="E24" s="106"/>
      <c r="F24" s="115"/>
      <c r="G24" s="115"/>
      <c r="H24" s="117"/>
      <c r="I24" s="117"/>
      <c r="J24" s="117"/>
      <c r="K24" s="117"/>
      <c r="L24" s="117"/>
    </row>
    <row r="25" spans="1:12">
      <c r="A25" s="183"/>
      <c r="B25" s="49" t="str">
        <f>Language!B769</f>
        <v>2.D.2 Outbreak Investigation</v>
      </c>
      <c r="C25" s="104"/>
      <c r="D25" s="116"/>
      <c r="E25" s="106"/>
      <c r="F25" s="115"/>
      <c r="G25" s="115"/>
      <c r="H25" s="117"/>
      <c r="I25" s="117"/>
      <c r="J25" s="117"/>
      <c r="K25" s="117"/>
      <c r="L25" s="117"/>
    </row>
    <row r="26" spans="1:12">
      <c r="A26" s="183"/>
      <c r="B26" s="49" t="str">
        <f>Language!B770</f>
        <v> 2.E.1 Emergency Preparedness</v>
      </c>
      <c r="C26" s="104"/>
      <c r="D26" s="116"/>
      <c r="E26" s="106"/>
      <c r="F26" s="115"/>
      <c r="G26" s="115"/>
      <c r="H26" s="117"/>
      <c r="I26" s="117"/>
      <c r="J26" s="117"/>
      <c r="K26" s="117"/>
      <c r="L26" s="117"/>
    </row>
    <row r="27" spans="1:12">
      <c r="A27" s="183"/>
      <c r="B27" s="49" t="str">
        <f>Language!B771</f>
        <v> 2.E.2 Emergency Response</v>
      </c>
      <c r="C27" s="104"/>
      <c r="D27" s="116"/>
      <c r="E27" s="106"/>
      <c r="F27" s="115"/>
      <c r="G27" s="115"/>
      <c r="H27" s="117"/>
      <c r="I27" s="117"/>
      <c r="J27" s="117"/>
      <c r="K27" s="117"/>
      <c r="L27" s="117"/>
    </row>
    <row r="28" spans="1:12">
      <c r="A28" s="183"/>
      <c r="B28" s="49" t="str">
        <f>Language!B772</f>
        <v xml:space="preserve">2.E.3 Emergency Recovery </v>
      </c>
      <c r="C28" s="104"/>
      <c r="D28" s="116"/>
      <c r="E28" s="106"/>
      <c r="F28" s="115"/>
      <c r="G28" s="115"/>
      <c r="H28" s="117"/>
      <c r="I28" s="117"/>
      <c r="J28" s="117"/>
      <c r="K28" s="117"/>
      <c r="L28" s="117"/>
    </row>
    <row r="29" spans="1:12" ht="30">
      <c r="A29" s="183" t="str">
        <f>Language!B749</f>
        <v>Laboratory leadership</v>
      </c>
      <c r="B29" s="49" t="str">
        <f>Language!B773</f>
        <v>3.A.1 General Leadership Skills</v>
      </c>
      <c r="C29" s="104"/>
      <c r="D29" s="116"/>
      <c r="E29" s="106"/>
      <c r="F29" s="115"/>
      <c r="G29" s="115"/>
      <c r="H29" s="117"/>
      <c r="I29" s="117"/>
      <c r="J29" s="117"/>
      <c r="K29" s="117"/>
      <c r="L29" s="117"/>
    </row>
    <row r="30" spans="1:12">
      <c r="A30" s="183"/>
      <c r="B30" s="49" t="str">
        <f>Language!B774</f>
        <v xml:space="preserve">3.A.2 Strategic Planning </v>
      </c>
      <c r="C30" s="104"/>
      <c r="D30" s="116"/>
      <c r="E30" s="106"/>
      <c r="F30" s="115"/>
      <c r="G30" s="115"/>
      <c r="H30" s="117"/>
      <c r="I30" s="117"/>
      <c r="J30" s="117"/>
      <c r="K30" s="117"/>
      <c r="L30" s="117"/>
    </row>
    <row r="31" spans="1:12">
      <c r="A31" s="183"/>
      <c r="B31" s="49" t="str">
        <f>Language!B775</f>
        <v> 3.A.3 Organizational Leadership</v>
      </c>
      <c r="C31" s="104"/>
      <c r="D31" s="116"/>
      <c r="E31" s="106"/>
      <c r="F31" s="115"/>
      <c r="G31" s="115"/>
      <c r="H31" s="117"/>
      <c r="I31" s="117"/>
      <c r="J31" s="117"/>
      <c r="K31" s="117"/>
      <c r="L31" s="117"/>
    </row>
    <row r="32" spans="1:12">
      <c r="A32" s="183"/>
      <c r="B32" s="49" t="str">
        <f>Language!B776</f>
        <v> 3.A.4 Critical Thinking</v>
      </c>
      <c r="C32" s="104"/>
      <c r="D32" s="116"/>
      <c r="E32" s="106"/>
      <c r="F32" s="115"/>
      <c r="G32" s="115"/>
      <c r="H32" s="117"/>
      <c r="I32" s="117"/>
      <c r="J32" s="117"/>
      <c r="K32" s="117"/>
      <c r="L32" s="117"/>
    </row>
    <row r="33" spans="1:12">
      <c r="A33" s="183"/>
      <c r="B33" s="49" t="str">
        <f>Language!B777</f>
        <v> 3.A.5 Partnerships and Coalition Building</v>
      </c>
      <c r="C33" s="104"/>
      <c r="D33" s="116"/>
      <c r="E33" s="106"/>
      <c r="F33" s="115"/>
      <c r="G33" s="115"/>
      <c r="H33" s="117"/>
      <c r="I33" s="117"/>
      <c r="J33" s="117"/>
      <c r="K33" s="117"/>
      <c r="L33" s="117"/>
    </row>
    <row r="34" spans="1:12">
      <c r="A34" s="183"/>
      <c r="B34" s="49" t="str">
        <f>Language!B778</f>
        <v> 3.A.6 Ethics in the Laboratory</v>
      </c>
      <c r="C34" s="104"/>
      <c r="D34" s="116"/>
      <c r="E34" s="106"/>
      <c r="F34" s="115"/>
      <c r="G34" s="115"/>
      <c r="H34" s="117"/>
      <c r="I34" s="117"/>
      <c r="J34" s="117"/>
      <c r="K34" s="117"/>
      <c r="L34" s="117"/>
    </row>
    <row r="35" spans="1:12">
      <c r="A35" s="183"/>
      <c r="B35" s="49" t="str">
        <f>Language!B779</f>
        <v> 3.B.1 General Communication Skills</v>
      </c>
      <c r="C35" s="104"/>
      <c r="D35" s="116"/>
      <c r="E35" s="106"/>
      <c r="F35" s="115"/>
      <c r="G35" s="115"/>
      <c r="H35" s="117"/>
      <c r="I35" s="117"/>
      <c r="J35" s="117"/>
      <c r="K35" s="117"/>
      <c r="L35" s="117"/>
    </row>
    <row r="36" spans="1:12">
      <c r="A36" s="183"/>
      <c r="B36" s="49" t="str">
        <f>Language!B780</f>
        <v> 3.B.2 Proposal Writing</v>
      </c>
      <c r="C36" s="104"/>
      <c r="D36" s="116"/>
      <c r="E36" s="106"/>
      <c r="F36" s="115"/>
      <c r="G36" s="115"/>
      <c r="H36" s="117"/>
      <c r="I36" s="117"/>
      <c r="J36" s="117"/>
      <c r="K36" s="117"/>
      <c r="L36" s="117"/>
    </row>
    <row r="37" spans="1:12">
      <c r="A37" s="183"/>
      <c r="B37" s="49" t="str">
        <f>Language!B781</f>
        <v> 3.B.3 Media Relations</v>
      </c>
      <c r="C37" s="104"/>
      <c r="D37" s="116"/>
      <c r="E37" s="106"/>
      <c r="F37" s="115"/>
      <c r="G37" s="115"/>
      <c r="H37" s="117"/>
      <c r="I37" s="117"/>
      <c r="J37" s="117"/>
      <c r="K37" s="117"/>
      <c r="L37" s="117"/>
    </row>
    <row r="38" spans="1:12">
      <c r="A38" s="183"/>
      <c r="B38" s="49" t="str">
        <f>Language!B782</f>
        <v> 3.B.4 Risk Communication</v>
      </c>
      <c r="C38" s="104"/>
      <c r="D38" s="116"/>
      <c r="E38" s="106"/>
      <c r="F38" s="115"/>
      <c r="G38" s="115"/>
      <c r="H38" s="117"/>
      <c r="I38" s="117"/>
      <c r="J38" s="117"/>
      <c r="K38" s="117"/>
      <c r="L38" s="117"/>
    </row>
    <row r="39" spans="1:12">
      <c r="A39" s="183"/>
      <c r="B39" s="49" t="str">
        <f>Language!B783</f>
        <v> 3.B.5 Scientific Communication</v>
      </c>
      <c r="C39" s="104"/>
      <c r="D39" s="116"/>
      <c r="E39" s="106"/>
      <c r="F39" s="115"/>
      <c r="G39" s="115"/>
      <c r="H39" s="117"/>
      <c r="I39" s="117"/>
      <c r="J39" s="117"/>
      <c r="K39" s="117"/>
      <c r="L39" s="117"/>
    </row>
    <row r="40" spans="1:12">
      <c r="A40" s="183"/>
      <c r="B40" s="49" t="str">
        <f>Language!B784</f>
        <v> 3.C.1 Research and Innovation</v>
      </c>
      <c r="C40" s="104"/>
      <c r="D40" s="116"/>
      <c r="E40" s="106"/>
      <c r="F40" s="115"/>
      <c r="G40" s="115"/>
      <c r="H40" s="117"/>
      <c r="I40" s="117"/>
      <c r="J40" s="117"/>
      <c r="K40" s="117"/>
      <c r="L40" s="117"/>
    </row>
    <row r="41" spans="1:12" ht="30">
      <c r="A41" s="183" t="str">
        <f>Language!B750</f>
        <v>Laboratory system</v>
      </c>
      <c r="B41" s="49" t="str">
        <f>Language!B785</f>
        <v> 4.A.1 Model Laboratory System Overview</v>
      </c>
      <c r="C41" s="104"/>
      <c r="D41" s="116"/>
      <c r="E41" s="106"/>
      <c r="F41" s="115"/>
      <c r="G41" s="115"/>
      <c r="H41" s="117"/>
      <c r="I41" s="117"/>
      <c r="J41" s="117"/>
      <c r="K41" s="117"/>
      <c r="L41" s="117"/>
    </row>
    <row r="42" spans="1:12">
      <c r="A42" s="183"/>
      <c r="B42" s="49" t="str">
        <f>Language!B786</f>
        <v>4.B.1 Policy and Legal Framework</v>
      </c>
      <c r="C42" s="104"/>
      <c r="D42" s="116"/>
      <c r="E42" s="106"/>
      <c r="F42" s="115"/>
      <c r="G42" s="115"/>
      <c r="H42" s="117"/>
      <c r="I42" s="117"/>
      <c r="J42" s="117"/>
      <c r="K42" s="117"/>
      <c r="L42" s="117"/>
    </row>
    <row r="43" spans="1:12">
      <c r="A43" s="183"/>
      <c r="B43" s="49" t="str">
        <f>Language!B787</f>
        <v>4.B.2 Infrastructure</v>
      </c>
      <c r="C43" s="104"/>
      <c r="D43" s="116"/>
      <c r="E43" s="106"/>
      <c r="F43" s="115"/>
      <c r="G43" s="115"/>
      <c r="H43" s="117"/>
      <c r="I43" s="117"/>
      <c r="J43" s="117"/>
      <c r="K43" s="117"/>
      <c r="L43" s="117"/>
    </row>
    <row r="44" spans="1:12">
      <c r="A44" s="183"/>
      <c r="B44" s="49" t="str">
        <f>Language!B788</f>
        <v>4.B.3 Workforce</v>
      </c>
      <c r="C44" s="104"/>
      <c r="D44" s="116"/>
      <c r="E44" s="106"/>
      <c r="F44" s="115"/>
      <c r="G44" s="115"/>
      <c r="H44" s="117"/>
      <c r="I44" s="117"/>
      <c r="J44" s="117"/>
      <c r="K44" s="117"/>
      <c r="L44" s="117"/>
    </row>
    <row r="45" spans="1:12">
      <c r="A45" s="183"/>
      <c r="B45" s="49" t="str">
        <f>Language!B789</f>
        <v>4.B.4 Information Systems</v>
      </c>
      <c r="C45" s="104"/>
      <c r="D45" s="116"/>
      <c r="E45" s="106"/>
      <c r="F45" s="115"/>
      <c r="G45" s="115"/>
      <c r="H45" s="117"/>
      <c r="I45" s="117"/>
      <c r="J45" s="117"/>
      <c r="K45" s="117"/>
      <c r="L45" s="117"/>
    </row>
    <row r="46" spans="1:12">
      <c r="A46" s="183"/>
      <c r="B46" s="49" t="str">
        <f>Language!B790</f>
        <v>4.B.5 Quality Management System</v>
      </c>
      <c r="C46" s="104"/>
      <c r="D46" s="116"/>
      <c r="E46" s="106"/>
      <c r="F46" s="115"/>
      <c r="G46" s="115"/>
      <c r="H46" s="117"/>
      <c r="I46" s="117"/>
      <c r="J46" s="117"/>
      <c r="K46" s="117"/>
      <c r="L46" s="117"/>
    </row>
    <row r="47" spans="1:12">
      <c r="A47" s="183"/>
      <c r="B47" s="49" t="str">
        <f>Language!B791</f>
        <v>4.B.6 Biosafety and Biosecurity</v>
      </c>
      <c r="C47" s="104"/>
      <c r="D47" s="116"/>
      <c r="E47" s="106"/>
      <c r="F47" s="115"/>
      <c r="G47" s="115"/>
      <c r="H47" s="117"/>
      <c r="I47" s="117"/>
      <c r="J47" s="117"/>
      <c r="K47" s="117"/>
      <c r="L47" s="117"/>
    </row>
    <row r="48" spans="1:12">
      <c r="A48" s="183"/>
      <c r="B48" s="49" t="str">
        <f>Language!B792</f>
        <v> 4.C.1 Infectious Disease Case Study</v>
      </c>
      <c r="C48" s="104"/>
      <c r="D48" s="116"/>
      <c r="E48" s="106"/>
      <c r="F48" s="115"/>
      <c r="G48" s="115"/>
      <c r="H48" s="117"/>
      <c r="I48" s="117"/>
      <c r="J48" s="117"/>
      <c r="K48" s="117"/>
      <c r="L48" s="117"/>
    </row>
    <row r="49" spans="1:12">
      <c r="A49" s="183"/>
      <c r="B49" s="10" t="str">
        <f>Language!B793</f>
        <v> 4.D.1 Laboratory System Development: Moving Forward</v>
      </c>
      <c r="C49" s="144"/>
      <c r="D49" s="116"/>
      <c r="E49" s="106"/>
      <c r="F49" s="115"/>
      <c r="G49" s="115"/>
      <c r="H49" s="117"/>
      <c r="I49" s="117"/>
      <c r="J49" s="117"/>
      <c r="K49" s="117"/>
      <c r="L49" s="100"/>
    </row>
    <row r="50" spans="1:12" ht="30">
      <c r="A50" s="183" t="str">
        <f>Language!B1916</f>
        <v>Additional modules</v>
      </c>
      <c r="B50" s="191" t="str">
        <f>Language!B1922</f>
        <v>Additional 1 - If you had any additional modules, you can enter the name of the module here</v>
      </c>
      <c r="C50" s="68"/>
      <c r="D50" s="116"/>
      <c r="E50" s="106"/>
      <c r="F50" s="115"/>
      <c r="G50" s="115"/>
      <c r="H50" s="117"/>
      <c r="I50" s="117"/>
      <c r="J50" s="117"/>
      <c r="K50" s="117"/>
      <c r="L50" s="100"/>
    </row>
    <row r="51" spans="1:12" ht="30">
      <c r="A51" s="183"/>
      <c r="B51" s="191" t="str">
        <f>Language!B1973</f>
        <v>Additional 2 - If you had any additional modules, you can enter the name of the module here</v>
      </c>
      <c r="C51" s="68"/>
      <c r="D51" s="116"/>
      <c r="E51" s="106"/>
      <c r="F51" s="115"/>
      <c r="G51" s="115"/>
      <c r="H51" s="117"/>
      <c r="I51" s="117"/>
      <c r="J51" s="117"/>
      <c r="K51" s="117"/>
      <c r="L51" s="100"/>
    </row>
    <row r="52" spans="1:12" ht="30">
      <c r="A52" s="183"/>
      <c r="B52" s="191" t="str">
        <f>Language!B1974</f>
        <v>Additional 3 - If you had any additional modules, you can enter the name of the module here</v>
      </c>
      <c r="C52" s="68"/>
      <c r="D52" s="116"/>
      <c r="E52" s="106"/>
      <c r="F52" s="115"/>
      <c r="G52" s="115"/>
      <c r="H52" s="117"/>
      <c r="I52" s="117"/>
      <c r="J52" s="117"/>
      <c r="K52" s="117"/>
      <c r="L52" s="100"/>
    </row>
    <row r="53" spans="1:12" ht="30">
      <c r="A53" s="183"/>
      <c r="B53" s="191" t="str">
        <f>Language!B1975</f>
        <v>Additional 4 - If you had any additional modules, you can enter the name of the module here</v>
      </c>
      <c r="C53" s="68"/>
      <c r="D53" s="116"/>
      <c r="E53" s="106"/>
      <c r="F53" s="115"/>
      <c r="G53" s="115"/>
      <c r="H53" s="117"/>
      <c r="I53" s="117"/>
      <c r="J53" s="117"/>
      <c r="K53" s="117"/>
      <c r="L53" s="100"/>
    </row>
    <row r="54" spans="1:12" ht="30">
      <c r="A54" s="183"/>
      <c r="B54" s="191" t="str">
        <f>Language!B1976</f>
        <v>Additional 5 - If you had any additional modules, you can enter the name of the module here</v>
      </c>
      <c r="C54" s="68"/>
      <c r="D54" s="116"/>
      <c r="E54" s="106"/>
      <c r="F54" s="115"/>
      <c r="G54" s="115"/>
      <c r="H54" s="117"/>
      <c r="I54" s="117"/>
      <c r="J54" s="117"/>
      <c r="K54" s="117"/>
      <c r="L54" s="117"/>
    </row>
    <row r="56" spans="1:12" ht="15.75" thickBot="1"/>
    <row r="57" spans="1:12" ht="31.5" thickTop="1" thickBot="1">
      <c r="C57" s="27" t="str">
        <f>Language!B794</f>
        <v>Number of modules covered (out of 43)</v>
      </c>
      <c r="D57" s="27" t="str">
        <f>Language!B795</f>
        <v>Percentage of modules covered (out of 43)</v>
      </c>
    </row>
    <row r="58" spans="1:12" ht="15.75" thickTop="1">
      <c r="C58" s="28">
        <f>COUNTIF(D7:D49, 'Drop-downs'!I7)</f>
        <v>0</v>
      </c>
      <c r="D58" s="32">
        <f>IFERROR(C58/43,"")</f>
        <v>0</v>
      </c>
    </row>
    <row r="61" spans="1:12" ht="53.25" customHeight="1" thickTop="1" thickBot="1">
      <c r="C61" s="27" t="str">
        <f>Language!B798</f>
        <v>Mode of delivery of modules</v>
      </c>
      <c r="D61" s="27" t="str">
        <f>Language!B796</f>
        <v>Number of modules per mode of delivery</v>
      </c>
      <c r="E61" s="27" t="str">
        <f>Language!B797</f>
        <v>Percentage of modules per mode (out of delivered)</v>
      </c>
    </row>
    <row r="62" spans="1:12" ht="16.5" thickTop="1" thickBot="1">
      <c r="C62" s="27" t="str">
        <f>Language!B114</f>
        <v>In-person</v>
      </c>
      <c r="D62" s="28">
        <f>COUNTIF(E7:E54, 'Drop-downs'!F25)</f>
        <v>0</v>
      </c>
      <c r="E62" s="32" t="str">
        <f>IFERROR(D62/D66,"")</f>
        <v/>
      </c>
    </row>
    <row r="63" spans="1:12" ht="16.5" thickTop="1" thickBot="1">
      <c r="C63" s="27" t="str">
        <f>Language!B115</f>
        <v>Online, instructor-led</v>
      </c>
      <c r="D63" s="28">
        <f>COUNTIF(E7:E54, 'Drop-downs'!F26)</f>
        <v>0</v>
      </c>
      <c r="E63" s="32" t="str">
        <f>IFERROR(D63/D66,"")</f>
        <v/>
      </c>
    </row>
    <row r="64" spans="1:12" ht="16.5" thickTop="1" thickBot="1">
      <c r="C64" s="27" t="str">
        <f>Language!B116</f>
        <v>Online, self-learning</v>
      </c>
      <c r="D64" s="28">
        <f>COUNTIF(E7:E54, 'Drop-downs'!F27)</f>
        <v>0</v>
      </c>
      <c r="E64" s="32" t="str">
        <f>IFERROR(D64/D66,"")</f>
        <v/>
      </c>
    </row>
    <row r="65" spans="3:5" ht="16.5" thickTop="1" thickBot="1">
      <c r="C65" s="27" t="str">
        <f>Language!B117</f>
        <v>Hybrid (online and in-person components)</v>
      </c>
      <c r="D65" s="28">
        <f>COUNTIF(E7:E54, 'Drop-downs'!F28)</f>
        <v>0</v>
      </c>
      <c r="E65" s="32" t="str">
        <f>IFERROR(D65/D66,"")</f>
        <v/>
      </c>
    </row>
    <row r="66" spans="3:5" ht="16.5" thickTop="1" thickBot="1">
      <c r="C66" s="27" t="str">
        <f>Language!B279</f>
        <v>Total</v>
      </c>
      <c r="D66" s="29">
        <f>SUM(D62:D65)</f>
        <v>0</v>
      </c>
    </row>
    <row r="70" spans="3:5">
      <c r="C70" s="8" t="str">
        <f>Language!$B$56</f>
        <v>Below is the color-coding of the cells in the tool that can help you navigate and quickly find which cells need to be filled out. It can be found at the bottom of every spreadsheet</v>
      </c>
    </row>
    <row r="71" spans="3:5" ht="30">
      <c r="C71" s="38" t="str">
        <f>Language!$B$57</f>
        <v>Fixed titles and totals</v>
      </c>
      <c r="D71" s="10" t="str">
        <f>Language!$B$63</f>
        <v>Non-editable - no need for user input.</v>
      </c>
    </row>
    <row r="72" spans="3:5" ht="30">
      <c r="C72" s="25" t="str">
        <f>Language!$B$58</f>
        <v>General information and legends</v>
      </c>
      <c r="D72" s="10" t="str">
        <f>Language!$B$64</f>
        <v>Non-editable - no need for user input.</v>
      </c>
    </row>
    <row r="73" spans="3:5" ht="30">
      <c r="C73" s="80" t="str">
        <f>Language!$B$59</f>
        <v>Fixed or formula</v>
      </c>
      <c r="D73" s="10" t="str">
        <f>Language!$B$65</f>
        <v>Non-editable - no need for user input.</v>
      </c>
    </row>
    <row r="74" spans="3:5" ht="30">
      <c r="C74" s="51" t="str">
        <f>Language!$B$60</f>
        <v>Fillable</v>
      </c>
      <c r="D74" s="10" t="str">
        <f>Language!$B$66</f>
        <v>User input required (free text).</v>
      </c>
    </row>
    <row r="75" spans="3:5">
      <c r="C75" s="78" t="str">
        <f>Language!$B$61</f>
        <v>Drop-downs</v>
      </c>
      <c r="D75" s="10" t="str">
        <f>Language!$B$67</f>
        <v>User selection is required.</v>
      </c>
    </row>
    <row r="76" spans="3:5" ht="240">
      <c r="C76" s="81" t="str">
        <f>Language!$B$62</f>
        <v>Prefilled data</v>
      </c>
      <c r="D76"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T/4+xFaYxzix0C3sfb+DAgEHosacMBXnGY/3f7dUrZMS9+d17jd/zajSHCrHs0vXZpXZJDha4wGmPEthvCY2dA==" saltValue="Gd+70uBpRODf+dsnX+msTg==" spinCount="100000" sheet="1" objects="1" scenarios="1" formatColumns="0" formatRows="0" autoFilter="0"/>
  <mergeCells count="2">
    <mergeCell ref="A2:D2"/>
    <mergeCell ref="A3:D3"/>
  </mergeCells>
  <dataValidations count="1">
    <dataValidation type="list" allowBlank="1" showInputMessage="1" showErrorMessage="1" sqref="H7:L54" xr:uid="{36E69E36-AC56-4C0F-BC1E-F8C447C827E8}">
      <formula1>lst_Instructors</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67CC2F9F-4F32-45F7-A3FF-283A416075C9}">
          <x14:formula1>
            <xm:f>'Drop-downs'!$I$7:$I$8</xm:f>
          </x14:formula1>
          <xm:sqref>D7:D54</xm:sqref>
        </x14:dataValidation>
        <x14:dataValidation type="list" allowBlank="1" showInputMessage="1" showErrorMessage="1" xr:uid="{A963B7CF-73AA-49B8-A045-B643BCB853D7}">
          <x14:formula1>
            <xm:f>'Drop-downs'!$F$25:$F$28</xm:f>
          </x14:formula1>
          <xm:sqref>E7:E54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CE6E-FDE0-4B00-A5BC-5EB1F77C29E5}">
  <dimension ref="A1:XBV96"/>
  <sheetViews>
    <sheetView zoomScale="80" zoomScaleNormal="80" workbookViewId="0">
      <selection activeCell="G6" sqref="G6:L6"/>
    </sheetView>
  </sheetViews>
  <sheetFormatPr defaultRowHeight="15"/>
  <cols>
    <col min="1" max="1" width="18.5703125" customWidth="1"/>
    <col min="2" max="2" width="17.85546875" customWidth="1"/>
    <col min="3" max="3" width="24.28515625" customWidth="1"/>
    <col min="4" max="4" width="17" customWidth="1"/>
    <col min="5" max="5" width="19" customWidth="1"/>
    <col min="6" max="6" width="21.85546875" customWidth="1"/>
    <col min="7" max="7" width="17.7109375" customWidth="1"/>
    <col min="8" max="8" width="17.5703125" customWidth="1"/>
    <col min="9" max="9" width="15.85546875" customWidth="1"/>
    <col min="12" max="12" width="17.42578125" customWidth="1"/>
    <col min="13" max="13" width="15.5703125" customWidth="1"/>
    <col min="14" max="17" width="9.140625" customWidth="1"/>
    <col min="18" max="18" width="17.42578125" customWidth="1"/>
    <col min="19" max="19" width="15.5703125" customWidth="1"/>
    <col min="20" max="23" width="9.140625" customWidth="1"/>
    <col min="24" max="24" width="17.42578125" customWidth="1"/>
    <col min="25" max="25" width="15.5703125" customWidth="1"/>
    <col min="26" max="29" width="9.140625" customWidth="1"/>
    <col min="30" max="30" width="17.42578125" customWidth="1"/>
    <col min="31" max="31" width="15.5703125" customWidth="1"/>
    <col min="32" max="35" width="9.140625" customWidth="1"/>
    <col min="36" max="36" width="17.42578125" customWidth="1"/>
    <col min="37" max="37" width="15.5703125" customWidth="1"/>
    <col min="38" max="41" width="9.140625" customWidth="1"/>
    <col min="42" max="42" width="17.42578125" customWidth="1"/>
    <col min="43" max="43" width="15.5703125" customWidth="1"/>
    <col min="44" max="47" width="9.140625" customWidth="1"/>
    <col min="48" max="48" width="17.42578125" customWidth="1"/>
    <col min="49" max="49" width="15.5703125" customWidth="1"/>
    <col min="50" max="53" width="9.140625" customWidth="1"/>
    <col min="54" max="54" width="17.42578125" customWidth="1"/>
    <col min="55" max="55" width="15.5703125" customWidth="1"/>
    <col min="56" max="59" width="9.140625" customWidth="1"/>
    <col min="60" max="60" width="17.42578125" customWidth="1"/>
    <col min="61" max="61" width="15.5703125" customWidth="1"/>
    <col min="62" max="65" width="9.140625" customWidth="1"/>
    <col min="66" max="66" width="17.42578125" customWidth="1"/>
    <col min="67" max="67" width="15.5703125" customWidth="1"/>
    <col min="68" max="71" width="9.140625" customWidth="1"/>
    <col min="72" max="72" width="17.42578125" customWidth="1"/>
    <col min="73" max="73" width="15.5703125" customWidth="1"/>
    <col min="74" max="77" width="9.140625" customWidth="1"/>
    <col min="78" max="78" width="17.42578125" customWidth="1"/>
    <col min="79" max="79" width="15.5703125" customWidth="1"/>
    <col min="80" max="83" width="9.140625" customWidth="1"/>
    <col min="84" max="84" width="17.42578125" customWidth="1"/>
    <col min="85" max="85" width="15.5703125" customWidth="1"/>
    <col min="86" max="89" width="9.140625" customWidth="1"/>
    <col min="90" max="90" width="17.42578125" customWidth="1"/>
    <col min="91" max="91" width="15.5703125" customWidth="1"/>
    <col min="92" max="95" width="9.140625" customWidth="1"/>
    <col min="96" max="96" width="17.42578125" customWidth="1"/>
    <col min="97" max="97" width="15.5703125" customWidth="1"/>
    <col min="98" max="101" width="9.140625" customWidth="1"/>
    <col min="102" max="102" width="17.42578125" customWidth="1"/>
    <col min="103" max="103" width="15.5703125" customWidth="1"/>
    <col min="104" max="107" width="9.140625" customWidth="1"/>
    <col min="108" max="108" width="17.42578125" customWidth="1"/>
    <col min="109" max="109" width="15.5703125" customWidth="1"/>
    <col min="110" max="113" width="9.140625" customWidth="1"/>
    <col min="114" max="114" width="17.42578125" customWidth="1"/>
    <col min="115" max="115" width="15.5703125" customWidth="1"/>
    <col min="116" max="119" width="9.140625" customWidth="1"/>
    <col min="120" max="120" width="17.42578125" customWidth="1"/>
    <col min="121" max="121" width="15.5703125" customWidth="1"/>
    <col min="122" max="125" width="9.140625" customWidth="1"/>
    <col min="126" max="126" width="17.42578125" customWidth="1"/>
    <col min="127" max="127" width="15.5703125" customWidth="1"/>
    <col min="128" max="131" width="9.140625" customWidth="1"/>
    <col min="132" max="132" width="17.42578125" customWidth="1"/>
    <col min="133" max="133" width="15.5703125" customWidth="1"/>
    <col min="134" max="137" width="9.140625" customWidth="1"/>
    <col min="138" max="138" width="17.42578125" customWidth="1"/>
    <col min="139" max="139" width="15.5703125" customWidth="1"/>
    <col min="140" max="143" width="9.140625" customWidth="1"/>
    <col min="144" max="144" width="17.42578125" customWidth="1"/>
    <col min="145" max="145" width="15.5703125" customWidth="1"/>
    <col min="146" max="149" width="9.140625" customWidth="1"/>
    <col min="150" max="150" width="17.42578125" customWidth="1"/>
    <col min="151" max="151" width="15.5703125" customWidth="1"/>
    <col min="152" max="155" width="9.140625" customWidth="1"/>
    <col min="156" max="156" width="17.42578125" customWidth="1"/>
    <col min="157" max="157" width="15.5703125" customWidth="1"/>
    <col min="158" max="161" width="9.140625" customWidth="1"/>
    <col min="162" max="162" width="17.42578125" customWidth="1"/>
    <col min="163" max="163" width="15.5703125" customWidth="1"/>
    <col min="164" max="167" width="9.140625" customWidth="1"/>
    <col min="168" max="168" width="17.42578125" customWidth="1"/>
    <col min="169" max="169" width="15.5703125" customWidth="1"/>
    <col min="170" max="173" width="9.140625" customWidth="1"/>
    <col min="174" max="174" width="17.42578125" customWidth="1"/>
    <col min="175" max="175" width="15.5703125" customWidth="1"/>
    <col min="176" max="179" width="9.140625" customWidth="1"/>
    <col min="180" max="180" width="17.42578125" customWidth="1"/>
    <col min="181" max="181" width="15.5703125" customWidth="1"/>
    <col min="182" max="185" width="9.140625" customWidth="1"/>
    <col min="186" max="186" width="17.42578125" customWidth="1"/>
    <col min="187" max="187" width="15.5703125" customWidth="1"/>
    <col min="188" max="191" width="9.140625" customWidth="1"/>
    <col min="192" max="192" width="17.42578125" customWidth="1"/>
    <col min="193" max="193" width="15.5703125" customWidth="1"/>
    <col min="194" max="197" width="9.140625" customWidth="1"/>
    <col min="198" max="198" width="17.42578125" customWidth="1"/>
    <col min="199" max="199" width="15.5703125" customWidth="1"/>
    <col min="200" max="203" width="9.140625" customWidth="1"/>
    <col min="204" max="204" width="17.42578125" customWidth="1"/>
    <col min="205" max="205" width="15.5703125" customWidth="1"/>
    <col min="206" max="209" width="9.140625" customWidth="1"/>
    <col min="210" max="210" width="17.42578125" customWidth="1"/>
    <col min="211" max="211" width="15.5703125" customWidth="1"/>
    <col min="212" max="215" width="9.140625" customWidth="1"/>
    <col min="216" max="216" width="17.42578125" customWidth="1"/>
    <col min="217" max="217" width="15.5703125" customWidth="1"/>
    <col min="218" max="221" width="9.140625" customWidth="1"/>
    <col min="222" max="222" width="17.42578125" customWidth="1"/>
    <col min="223" max="223" width="15.5703125" customWidth="1"/>
    <col min="224" max="227" width="9.140625" customWidth="1"/>
    <col min="228" max="228" width="17.42578125" customWidth="1"/>
    <col min="229" max="229" width="15.5703125" customWidth="1"/>
    <col min="230" max="233" width="9.140625" customWidth="1"/>
    <col min="234" max="234" width="17.42578125" customWidth="1"/>
    <col min="235" max="235" width="15.5703125" customWidth="1"/>
    <col min="236" max="239" width="9.140625" customWidth="1"/>
    <col min="240" max="240" width="17.42578125" customWidth="1"/>
    <col min="241" max="241" width="15.5703125" customWidth="1"/>
    <col min="242" max="245" width="9.140625" customWidth="1"/>
    <col min="246" max="246" width="17.42578125" customWidth="1"/>
    <col min="247" max="247" width="15.5703125" customWidth="1"/>
    <col min="248" max="251" width="9.140625" customWidth="1"/>
    <col min="252" max="252" width="17.42578125" customWidth="1"/>
    <col min="253" max="253" width="15.5703125" customWidth="1"/>
    <col min="254" max="257" width="9.140625" customWidth="1"/>
    <col min="258" max="258" width="17.42578125" customWidth="1"/>
    <col min="259" max="259" width="15.7109375" customWidth="1"/>
    <col min="264" max="264" width="17" customWidth="1"/>
    <col min="265" max="265" width="15.7109375" customWidth="1"/>
    <col min="270" max="270" width="17" customWidth="1"/>
    <col min="271" max="271" width="15.7109375" customWidth="1"/>
    <col min="276" max="276" width="17" customWidth="1"/>
    <col min="277" max="277" width="15.7109375" customWidth="1"/>
    <col min="282" max="282" width="17" customWidth="1"/>
    <col min="283" max="283" width="15.7109375" customWidth="1"/>
    <col min="288" max="288" width="17" customWidth="1"/>
    <col min="289" max="289" width="15.7109375" customWidth="1"/>
    <col min="294" max="294" width="17" customWidth="1"/>
  </cols>
  <sheetData>
    <row r="1" spans="1:16298">
      <c r="A1" s="8" t="str">
        <f>Language!B799</f>
        <v>Didactic sessions</v>
      </c>
      <c r="B1" s="18"/>
      <c r="C1" s="18"/>
      <c r="D1" s="18"/>
      <c r="E1" s="18"/>
      <c r="F1" s="18"/>
      <c r="G1" s="18"/>
      <c r="H1" s="18"/>
      <c r="I1" s="18"/>
      <c r="J1" s="18"/>
    </row>
    <row r="2" spans="1:16298" ht="30.75" customHeight="1">
      <c r="A2" s="227" t="str">
        <f>Language!B800</f>
        <v>Spreadsheet description: This spreadsheet collects information on the didactic sessions of the iteration, including participants' attendance, and pre- and post-test scores for all the covered modules.</v>
      </c>
      <c r="B2" s="227"/>
      <c r="C2" s="227"/>
      <c r="D2" s="227"/>
      <c r="E2" s="227"/>
      <c r="F2" s="227"/>
      <c r="G2" s="227"/>
      <c r="H2" s="227"/>
      <c r="I2" s="227"/>
      <c r="J2" s="227"/>
      <c r="GO2" s="18" t="s">
        <v>114</v>
      </c>
    </row>
    <row r="3" spans="1:16298" ht="213" customHeight="1">
      <c r="A3" s="227" t="str">
        <f>Language!B801</f>
        <v xml:space="preserve">When to fill in this tab: 
Throughout the programme following each module (can also be filled out following each session* provided that information for each module is collected)
- select module name for each of the modules in order in row 6
- complete maximum scores for pre-test and post-test for each module in row 7. Note that it's highly recommended to have pre- and post-tests per module (it is also possible to have a test per session but containing questions for each module, so that each module is assessed. Breakdown by modules should be done to ensure calculation of scores for each module).
- complete attendance, pre-test score and post-test score for each participant for each module 
Information in columns A-B is automatically prepopulated from Participants' info tab.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needs to be updated if there are any changes at any point as it feeds into reporting forms. </v>
      </c>
      <c r="B3" s="227"/>
      <c r="C3" s="227"/>
      <c r="D3" s="227"/>
      <c r="E3" s="227"/>
      <c r="F3" s="227"/>
      <c r="G3" s="227"/>
      <c r="H3" s="227"/>
      <c r="I3" s="227"/>
      <c r="J3" s="227"/>
    </row>
    <row r="4" spans="1:16298" ht="15.75" thickBot="1">
      <c r="A4" s="2"/>
      <c r="B4" s="18"/>
    </row>
    <row r="5" spans="1:16298" ht="16.5" thickTop="1" thickBot="1">
      <c r="G5" s="275" t="str">
        <f>Language!$B803</f>
        <v>Module 1</v>
      </c>
      <c r="H5" s="276"/>
      <c r="I5" s="276"/>
      <c r="J5" s="276"/>
      <c r="K5" s="276"/>
      <c r="L5" s="277"/>
      <c r="M5" s="275" t="str">
        <f>Language!$B804</f>
        <v>Module 2</v>
      </c>
      <c r="N5" s="276"/>
      <c r="O5" s="276"/>
      <c r="P5" s="276"/>
      <c r="Q5" s="276"/>
      <c r="R5" s="277"/>
      <c r="S5" s="275" t="str">
        <f>Language!$B805</f>
        <v>Module 3</v>
      </c>
      <c r="T5" s="276"/>
      <c r="U5" s="276"/>
      <c r="V5" s="276"/>
      <c r="W5" s="276"/>
      <c r="X5" s="277"/>
      <c r="Y5" s="275" t="str">
        <f>Language!$B806</f>
        <v>Module 4</v>
      </c>
      <c r="Z5" s="276"/>
      <c r="AA5" s="276"/>
      <c r="AB5" s="276"/>
      <c r="AC5" s="276"/>
      <c r="AD5" s="277"/>
      <c r="AE5" s="275" t="str">
        <f>Language!$B807</f>
        <v>Module 5</v>
      </c>
      <c r="AF5" s="276"/>
      <c r="AG5" s="276"/>
      <c r="AH5" s="276"/>
      <c r="AI5" s="276"/>
      <c r="AJ5" s="277"/>
      <c r="AK5" s="275" t="str">
        <f>Language!$B808</f>
        <v>Module 6</v>
      </c>
      <c r="AL5" s="276"/>
      <c r="AM5" s="276"/>
      <c r="AN5" s="276"/>
      <c r="AO5" s="276"/>
      <c r="AP5" s="277"/>
      <c r="AQ5" s="275" t="str">
        <f>Language!$B809</f>
        <v>Module 7</v>
      </c>
      <c r="AR5" s="276"/>
      <c r="AS5" s="276"/>
      <c r="AT5" s="276"/>
      <c r="AU5" s="276"/>
      <c r="AV5" s="277"/>
      <c r="AW5" s="275" t="str">
        <f>Language!$B810</f>
        <v>Module 8</v>
      </c>
      <c r="AX5" s="276"/>
      <c r="AY5" s="276"/>
      <c r="AZ5" s="276"/>
      <c r="BA5" s="276"/>
      <c r="BB5" s="277"/>
      <c r="BC5" s="275" t="str">
        <f>Language!$B811</f>
        <v>Module 9</v>
      </c>
      <c r="BD5" s="276"/>
      <c r="BE5" s="276"/>
      <c r="BF5" s="276"/>
      <c r="BG5" s="276"/>
      <c r="BH5" s="277"/>
      <c r="BI5" s="275" t="str">
        <f>Language!$B812</f>
        <v>Module 10</v>
      </c>
      <c r="BJ5" s="276"/>
      <c r="BK5" s="276"/>
      <c r="BL5" s="276"/>
      <c r="BM5" s="276"/>
      <c r="BN5" s="277"/>
      <c r="BO5" s="275" t="str">
        <f>Language!$B813</f>
        <v>Module 11</v>
      </c>
      <c r="BP5" s="276"/>
      <c r="BQ5" s="276"/>
      <c r="BR5" s="276"/>
      <c r="BS5" s="276"/>
      <c r="BT5" s="277"/>
      <c r="BU5" s="275" t="str">
        <f>Language!$B814</f>
        <v>Module 12</v>
      </c>
      <c r="BV5" s="276"/>
      <c r="BW5" s="276"/>
      <c r="BX5" s="276"/>
      <c r="BY5" s="276"/>
      <c r="BZ5" s="277"/>
      <c r="CA5" s="275" t="str">
        <f>Language!$B815</f>
        <v>Module 13</v>
      </c>
      <c r="CB5" s="276"/>
      <c r="CC5" s="276"/>
      <c r="CD5" s="276"/>
      <c r="CE5" s="276"/>
      <c r="CF5" s="277"/>
      <c r="CG5" s="275" t="str">
        <f>Language!$B816</f>
        <v>Module 14</v>
      </c>
      <c r="CH5" s="276"/>
      <c r="CI5" s="276"/>
      <c r="CJ5" s="276"/>
      <c r="CK5" s="276"/>
      <c r="CL5" s="277"/>
      <c r="CM5" s="275" t="str">
        <f>Language!$B817</f>
        <v>Module 15</v>
      </c>
      <c r="CN5" s="276"/>
      <c r="CO5" s="276"/>
      <c r="CP5" s="276"/>
      <c r="CQ5" s="276"/>
      <c r="CR5" s="277"/>
      <c r="CS5" s="275" t="str">
        <f>Language!$B818</f>
        <v>Module 16</v>
      </c>
      <c r="CT5" s="276"/>
      <c r="CU5" s="276"/>
      <c r="CV5" s="276"/>
      <c r="CW5" s="276"/>
      <c r="CX5" s="277"/>
      <c r="CY5" s="275" t="str">
        <f>Language!$B819</f>
        <v>Module 17</v>
      </c>
      <c r="CZ5" s="276"/>
      <c r="DA5" s="276"/>
      <c r="DB5" s="276"/>
      <c r="DC5" s="276"/>
      <c r="DD5" s="277"/>
      <c r="DE5" s="275" t="str">
        <f>Language!$B820</f>
        <v>Module 18</v>
      </c>
      <c r="DF5" s="276"/>
      <c r="DG5" s="276"/>
      <c r="DH5" s="276"/>
      <c r="DI5" s="276"/>
      <c r="DJ5" s="277"/>
      <c r="DK5" s="275" t="str">
        <f>Language!$B821</f>
        <v>Module 19</v>
      </c>
      <c r="DL5" s="276"/>
      <c r="DM5" s="276"/>
      <c r="DN5" s="276"/>
      <c r="DO5" s="276"/>
      <c r="DP5" s="277"/>
      <c r="DQ5" s="275" t="str">
        <f>Language!$B822</f>
        <v>Module 20</v>
      </c>
      <c r="DR5" s="276"/>
      <c r="DS5" s="276"/>
      <c r="DT5" s="276"/>
      <c r="DU5" s="276"/>
      <c r="DV5" s="277"/>
      <c r="DW5" s="275" t="str">
        <f>Language!$B823</f>
        <v>Module 21</v>
      </c>
      <c r="DX5" s="276"/>
      <c r="DY5" s="276"/>
      <c r="DZ5" s="276"/>
      <c r="EA5" s="276"/>
      <c r="EB5" s="277"/>
      <c r="EC5" s="275" t="str">
        <f>Language!$B824</f>
        <v>Module 22</v>
      </c>
      <c r="ED5" s="276"/>
      <c r="EE5" s="276"/>
      <c r="EF5" s="276"/>
      <c r="EG5" s="276"/>
      <c r="EH5" s="277"/>
      <c r="EI5" s="275" t="str">
        <f>Language!$B825</f>
        <v>Module 23</v>
      </c>
      <c r="EJ5" s="276"/>
      <c r="EK5" s="276"/>
      <c r="EL5" s="276"/>
      <c r="EM5" s="276"/>
      <c r="EN5" s="277"/>
      <c r="EO5" s="275" t="str">
        <f>Language!$B826</f>
        <v>Module 24</v>
      </c>
      <c r="EP5" s="276"/>
      <c r="EQ5" s="276"/>
      <c r="ER5" s="276"/>
      <c r="ES5" s="276"/>
      <c r="ET5" s="277"/>
      <c r="EU5" s="275" t="str">
        <f>Language!$B827</f>
        <v>Module 25</v>
      </c>
      <c r="EV5" s="276"/>
      <c r="EW5" s="276"/>
      <c r="EX5" s="276"/>
      <c r="EY5" s="276"/>
      <c r="EZ5" s="277"/>
      <c r="FA5" s="275" t="str">
        <f>Language!$B828</f>
        <v>Module 26</v>
      </c>
      <c r="FB5" s="276"/>
      <c r="FC5" s="276"/>
      <c r="FD5" s="276"/>
      <c r="FE5" s="276"/>
      <c r="FF5" s="277"/>
      <c r="FG5" s="275" t="str">
        <f>Language!$B829</f>
        <v>Module 27</v>
      </c>
      <c r="FH5" s="276"/>
      <c r="FI5" s="276"/>
      <c r="FJ5" s="276"/>
      <c r="FK5" s="276"/>
      <c r="FL5" s="277"/>
      <c r="FM5" s="275" t="str">
        <f>Language!$B830</f>
        <v>Module 28</v>
      </c>
      <c r="FN5" s="276"/>
      <c r="FO5" s="276"/>
      <c r="FP5" s="276"/>
      <c r="FQ5" s="276"/>
      <c r="FR5" s="277"/>
      <c r="FS5" s="275" t="str">
        <f>Language!$B831</f>
        <v>Module 29</v>
      </c>
      <c r="FT5" s="276"/>
      <c r="FU5" s="276"/>
      <c r="FV5" s="276"/>
      <c r="FW5" s="276"/>
      <c r="FX5" s="277"/>
      <c r="FY5" s="275" t="str">
        <f>Language!$B832</f>
        <v>Module 30</v>
      </c>
      <c r="FZ5" s="276"/>
      <c r="GA5" s="276"/>
      <c r="GB5" s="276"/>
      <c r="GC5" s="276"/>
      <c r="GD5" s="277"/>
      <c r="GE5" s="275" t="str">
        <f>Language!$B833</f>
        <v>Module 31</v>
      </c>
      <c r="GF5" s="276"/>
      <c r="GG5" s="276"/>
      <c r="GH5" s="276"/>
      <c r="GI5" s="276"/>
      <c r="GJ5" s="277"/>
      <c r="GK5" s="275" t="str">
        <f>Language!$B834</f>
        <v>Module 32</v>
      </c>
      <c r="GL5" s="276"/>
      <c r="GM5" s="276"/>
      <c r="GN5" s="276"/>
      <c r="GO5" s="276"/>
      <c r="GP5" s="277"/>
      <c r="GQ5" s="275" t="str">
        <f>Language!$B835</f>
        <v>Module 33</v>
      </c>
      <c r="GR5" s="276"/>
      <c r="GS5" s="276"/>
      <c r="GT5" s="276"/>
      <c r="GU5" s="276"/>
      <c r="GV5" s="277"/>
      <c r="GW5" s="275" t="str">
        <f>Language!$B836</f>
        <v>Module 34</v>
      </c>
      <c r="GX5" s="276"/>
      <c r="GY5" s="276"/>
      <c r="GZ5" s="276"/>
      <c r="HA5" s="276"/>
      <c r="HB5" s="277"/>
      <c r="HC5" s="275" t="str">
        <f>Language!$B837</f>
        <v>Module 35</v>
      </c>
      <c r="HD5" s="276"/>
      <c r="HE5" s="276"/>
      <c r="HF5" s="276"/>
      <c r="HG5" s="276"/>
      <c r="HH5" s="277"/>
      <c r="HI5" s="275" t="str">
        <f>Language!$B838</f>
        <v>Module 36</v>
      </c>
      <c r="HJ5" s="276"/>
      <c r="HK5" s="276"/>
      <c r="HL5" s="276"/>
      <c r="HM5" s="276"/>
      <c r="HN5" s="277"/>
      <c r="HO5" s="275" t="str">
        <f>Language!$B839</f>
        <v>Module 37</v>
      </c>
      <c r="HP5" s="276"/>
      <c r="HQ5" s="276"/>
      <c r="HR5" s="276"/>
      <c r="HS5" s="276"/>
      <c r="HT5" s="277"/>
      <c r="HU5" s="275" t="str">
        <f>Language!$B840</f>
        <v>Module 38</v>
      </c>
      <c r="HV5" s="276"/>
      <c r="HW5" s="276"/>
      <c r="HX5" s="276"/>
      <c r="HY5" s="276"/>
      <c r="HZ5" s="277"/>
      <c r="IA5" s="275" t="str">
        <f>Language!$B841</f>
        <v>Module 39</v>
      </c>
      <c r="IB5" s="276"/>
      <c r="IC5" s="276"/>
      <c r="ID5" s="276"/>
      <c r="IE5" s="276"/>
      <c r="IF5" s="277"/>
      <c r="IG5" s="275" t="str">
        <f>Language!$B842</f>
        <v>Module 40</v>
      </c>
      <c r="IH5" s="276"/>
      <c r="II5" s="276"/>
      <c r="IJ5" s="276"/>
      <c r="IK5" s="276"/>
      <c r="IL5" s="277"/>
      <c r="IM5" s="275" t="str">
        <f>Language!$B843</f>
        <v>Module 41</v>
      </c>
      <c r="IN5" s="276"/>
      <c r="IO5" s="276"/>
      <c r="IP5" s="276"/>
      <c r="IQ5" s="276"/>
      <c r="IR5" s="277"/>
      <c r="IS5" s="275" t="str">
        <f>Language!$B844</f>
        <v>Module 42</v>
      </c>
      <c r="IT5" s="276"/>
      <c r="IU5" s="276"/>
      <c r="IV5" s="276"/>
      <c r="IW5" s="276"/>
      <c r="IX5" s="277"/>
      <c r="IY5" s="275" t="str">
        <f>Language!$B845</f>
        <v>Module 43</v>
      </c>
      <c r="IZ5" s="276"/>
      <c r="JA5" s="276"/>
      <c r="JB5" s="276"/>
      <c r="JC5" s="276"/>
      <c r="JD5" s="277"/>
      <c r="JE5" s="275" t="str">
        <f>Language!$B1917</f>
        <v>Module 44</v>
      </c>
      <c r="JF5" s="276"/>
      <c r="JG5" s="276"/>
      <c r="JH5" s="276"/>
      <c r="JI5" s="276"/>
      <c r="JJ5" s="277"/>
      <c r="JK5" s="275" t="str">
        <f>Language!$B1918</f>
        <v>Module 45</v>
      </c>
      <c r="JL5" s="276"/>
      <c r="JM5" s="276"/>
      <c r="JN5" s="276"/>
      <c r="JO5" s="276"/>
      <c r="JP5" s="277"/>
      <c r="JQ5" s="275" t="str">
        <f>Language!$B1919</f>
        <v>Module 46</v>
      </c>
      <c r="JR5" s="276"/>
      <c r="JS5" s="276"/>
      <c r="JT5" s="276"/>
      <c r="JU5" s="276"/>
      <c r="JV5" s="277"/>
      <c r="JW5" s="275" t="str">
        <f>Language!$B1920</f>
        <v>Module 47</v>
      </c>
      <c r="JX5" s="276"/>
      <c r="JY5" s="276"/>
      <c r="JZ5" s="276"/>
      <c r="KA5" s="276"/>
      <c r="KB5" s="277"/>
      <c r="KC5" s="275" t="str">
        <f>Language!$B1921</f>
        <v>Module 48</v>
      </c>
      <c r="KD5" s="276"/>
      <c r="KE5" s="276"/>
      <c r="KF5" s="276"/>
      <c r="KG5" s="276"/>
      <c r="KH5" s="277"/>
    </row>
    <row r="6" spans="1:16298" ht="15.75" customHeight="1" thickTop="1" thickBot="1">
      <c r="A6" s="281" t="str">
        <f>Language!B802</f>
        <v>Choose module name for each of the modules --&gt;</v>
      </c>
      <c r="B6" s="282"/>
      <c r="C6" s="282"/>
      <c r="D6" s="282"/>
      <c r="E6" s="282"/>
      <c r="F6" s="283"/>
      <c r="G6" s="278"/>
      <c r="H6" s="279"/>
      <c r="I6" s="279"/>
      <c r="J6" s="279"/>
      <c r="K6" s="279"/>
      <c r="L6" s="280"/>
      <c r="M6" s="278"/>
      <c r="N6" s="279"/>
      <c r="O6" s="279"/>
      <c r="P6" s="279"/>
      <c r="Q6" s="279"/>
      <c r="R6" s="280"/>
      <c r="S6" s="278"/>
      <c r="T6" s="279"/>
      <c r="U6" s="279"/>
      <c r="V6" s="279"/>
      <c r="W6" s="279"/>
      <c r="X6" s="280"/>
      <c r="Y6" s="278"/>
      <c r="Z6" s="279"/>
      <c r="AA6" s="279"/>
      <c r="AB6" s="279"/>
      <c r="AC6" s="279"/>
      <c r="AD6" s="280"/>
      <c r="AE6" s="278"/>
      <c r="AF6" s="279"/>
      <c r="AG6" s="279"/>
      <c r="AH6" s="279"/>
      <c r="AI6" s="279"/>
      <c r="AJ6" s="280"/>
      <c r="AK6" s="278"/>
      <c r="AL6" s="279"/>
      <c r="AM6" s="279"/>
      <c r="AN6" s="279"/>
      <c r="AO6" s="279"/>
      <c r="AP6" s="280"/>
      <c r="AQ6" s="278"/>
      <c r="AR6" s="279"/>
      <c r="AS6" s="279"/>
      <c r="AT6" s="279"/>
      <c r="AU6" s="279"/>
      <c r="AV6" s="280"/>
      <c r="AW6" s="278"/>
      <c r="AX6" s="279"/>
      <c r="AY6" s="279"/>
      <c r="AZ6" s="279"/>
      <c r="BA6" s="279"/>
      <c r="BB6" s="280"/>
      <c r="BC6" s="278"/>
      <c r="BD6" s="279"/>
      <c r="BE6" s="279"/>
      <c r="BF6" s="279"/>
      <c r="BG6" s="279"/>
      <c r="BH6" s="280"/>
      <c r="BI6" s="278"/>
      <c r="BJ6" s="279"/>
      <c r="BK6" s="279"/>
      <c r="BL6" s="279"/>
      <c r="BM6" s="279"/>
      <c r="BN6" s="280"/>
      <c r="BO6" s="278"/>
      <c r="BP6" s="279"/>
      <c r="BQ6" s="279"/>
      <c r="BR6" s="279"/>
      <c r="BS6" s="279"/>
      <c r="BT6" s="280"/>
      <c r="BU6" s="278"/>
      <c r="BV6" s="279"/>
      <c r="BW6" s="279"/>
      <c r="BX6" s="279"/>
      <c r="BY6" s="279"/>
      <c r="BZ6" s="280"/>
      <c r="CA6" s="278"/>
      <c r="CB6" s="279"/>
      <c r="CC6" s="279"/>
      <c r="CD6" s="279"/>
      <c r="CE6" s="279"/>
      <c r="CF6" s="280"/>
      <c r="CG6" s="278"/>
      <c r="CH6" s="279"/>
      <c r="CI6" s="279"/>
      <c r="CJ6" s="279"/>
      <c r="CK6" s="279"/>
      <c r="CL6" s="280"/>
      <c r="CM6" s="278"/>
      <c r="CN6" s="279"/>
      <c r="CO6" s="279"/>
      <c r="CP6" s="279"/>
      <c r="CQ6" s="279"/>
      <c r="CR6" s="280"/>
      <c r="CS6" s="278"/>
      <c r="CT6" s="279"/>
      <c r="CU6" s="279"/>
      <c r="CV6" s="279"/>
      <c r="CW6" s="279"/>
      <c r="CX6" s="280"/>
      <c r="CY6" s="278"/>
      <c r="CZ6" s="279"/>
      <c r="DA6" s="279"/>
      <c r="DB6" s="279"/>
      <c r="DC6" s="279"/>
      <c r="DD6" s="280"/>
      <c r="DE6" s="278"/>
      <c r="DF6" s="279"/>
      <c r="DG6" s="279"/>
      <c r="DH6" s="279"/>
      <c r="DI6" s="279"/>
      <c r="DJ6" s="280"/>
      <c r="DK6" s="278"/>
      <c r="DL6" s="279"/>
      <c r="DM6" s="279"/>
      <c r="DN6" s="279"/>
      <c r="DO6" s="279"/>
      <c r="DP6" s="280"/>
      <c r="DQ6" s="278"/>
      <c r="DR6" s="279"/>
      <c r="DS6" s="279"/>
      <c r="DT6" s="279"/>
      <c r="DU6" s="279"/>
      <c r="DV6" s="280"/>
      <c r="DW6" s="278"/>
      <c r="DX6" s="279"/>
      <c r="DY6" s="279"/>
      <c r="DZ6" s="279"/>
      <c r="EA6" s="279"/>
      <c r="EB6" s="280"/>
      <c r="EC6" s="278"/>
      <c r="ED6" s="279"/>
      <c r="EE6" s="279"/>
      <c r="EF6" s="279"/>
      <c r="EG6" s="279"/>
      <c r="EH6" s="280"/>
      <c r="EI6" s="278"/>
      <c r="EJ6" s="279"/>
      <c r="EK6" s="279"/>
      <c r="EL6" s="279"/>
      <c r="EM6" s="279"/>
      <c r="EN6" s="280"/>
      <c r="EO6" s="278"/>
      <c r="EP6" s="279"/>
      <c r="EQ6" s="279"/>
      <c r="ER6" s="279"/>
      <c r="ES6" s="279"/>
      <c r="ET6" s="280"/>
      <c r="EU6" s="278"/>
      <c r="EV6" s="279"/>
      <c r="EW6" s="279"/>
      <c r="EX6" s="279"/>
      <c r="EY6" s="279"/>
      <c r="EZ6" s="280"/>
      <c r="FA6" s="278"/>
      <c r="FB6" s="279"/>
      <c r="FC6" s="279"/>
      <c r="FD6" s="279"/>
      <c r="FE6" s="279"/>
      <c r="FF6" s="280"/>
      <c r="FG6" s="278"/>
      <c r="FH6" s="279"/>
      <c r="FI6" s="279"/>
      <c r="FJ6" s="279"/>
      <c r="FK6" s="279"/>
      <c r="FL6" s="280"/>
      <c r="FM6" s="278"/>
      <c r="FN6" s="279"/>
      <c r="FO6" s="279"/>
      <c r="FP6" s="279"/>
      <c r="FQ6" s="279"/>
      <c r="FR6" s="280"/>
      <c r="FS6" s="278"/>
      <c r="FT6" s="279"/>
      <c r="FU6" s="279"/>
      <c r="FV6" s="279"/>
      <c r="FW6" s="279"/>
      <c r="FX6" s="280"/>
      <c r="FY6" s="278"/>
      <c r="FZ6" s="279"/>
      <c r="GA6" s="279"/>
      <c r="GB6" s="279"/>
      <c r="GC6" s="279"/>
      <c r="GD6" s="280"/>
      <c r="GE6" s="278"/>
      <c r="GF6" s="279"/>
      <c r="GG6" s="279"/>
      <c r="GH6" s="279"/>
      <c r="GI6" s="279"/>
      <c r="GJ6" s="280"/>
      <c r="GK6" s="278"/>
      <c r="GL6" s="279"/>
      <c r="GM6" s="279"/>
      <c r="GN6" s="279"/>
      <c r="GO6" s="279"/>
      <c r="GP6" s="280"/>
      <c r="GQ6" s="278"/>
      <c r="GR6" s="279"/>
      <c r="GS6" s="279"/>
      <c r="GT6" s="279"/>
      <c r="GU6" s="279"/>
      <c r="GV6" s="280"/>
      <c r="GW6" s="278"/>
      <c r="GX6" s="279"/>
      <c r="GY6" s="279"/>
      <c r="GZ6" s="279"/>
      <c r="HA6" s="279"/>
      <c r="HB6" s="280"/>
      <c r="HC6" s="278"/>
      <c r="HD6" s="279"/>
      <c r="HE6" s="279"/>
      <c r="HF6" s="279"/>
      <c r="HG6" s="279"/>
      <c r="HH6" s="280"/>
      <c r="HI6" s="278"/>
      <c r="HJ6" s="279"/>
      <c r="HK6" s="279"/>
      <c r="HL6" s="279"/>
      <c r="HM6" s="279"/>
      <c r="HN6" s="280"/>
      <c r="HO6" s="278"/>
      <c r="HP6" s="279"/>
      <c r="HQ6" s="279"/>
      <c r="HR6" s="279"/>
      <c r="HS6" s="279"/>
      <c r="HT6" s="280"/>
      <c r="HU6" s="278"/>
      <c r="HV6" s="279"/>
      <c r="HW6" s="279"/>
      <c r="HX6" s="279"/>
      <c r="HY6" s="279"/>
      <c r="HZ6" s="280"/>
      <c r="IA6" s="278"/>
      <c r="IB6" s="279"/>
      <c r="IC6" s="279"/>
      <c r="ID6" s="279"/>
      <c r="IE6" s="279"/>
      <c r="IF6" s="280"/>
      <c r="IG6" s="278"/>
      <c r="IH6" s="279"/>
      <c r="II6" s="279"/>
      <c r="IJ6" s="279"/>
      <c r="IK6" s="279"/>
      <c r="IL6" s="280"/>
      <c r="IM6" s="278"/>
      <c r="IN6" s="279"/>
      <c r="IO6" s="279"/>
      <c r="IP6" s="279"/>
      <c r="IQ6" s="279"/>
      <c r="IR6" s="280"/>
      <c r="IS6" s="278"/>
      <c r="IT6" s="279"/>
      <c r="IU6" s="279"/>
      <c r="IV6" s="279"/>
      <c r="IW6" s="279"/>
      <c r="IX6" s="280"/>
      <c r="IY6" s="278"/>
      <c r="IZ6" s="279"/>
      <c r="JA6" s="279"/>
      <c r="JB6" s="279"/>
      <c r="JC6" s="279"/>
      <c r="JD6" s="280"/>
      <c r="JE6" s="278"/>
      <c r="JF6" s="279"/>
      <c r="JG6" s="279"/>
      <c r="JH6" s="279"/>
      <c r="JI6" s="279"/>
      <c r="JJ6" s="280"/>
      <c r="JK6" s="278"/>
      <c r="JL6" s="279"/>
      <c r="JM6" s="279"/>
      <c r="JN6" s="279"/>
      <c r="JO6" s="279"/>
      <c r="JP6" s="280"/>
      <c r="JQ6" s="278"/>
      <c r="JR6" s="279"/>
      <c r="JS6" s="279"/>
      <c r="JT6" s="279"/>
      <c r="JU6" s="279"/>
      <c r="JV6" s="280"/>
      <c r="JW6" s="278"/>
      <c r="JX6" s="279"/>
      <c r="JY6" s="279"/>
      <c r="JZ6" s="279"/>
      <c r="KA6" s="279"/>
      <c r="KB6" s="280"/>
      <c r="KC6" s="278"/>
      <c r="KD6" s="279"/>
      <c r="KE6" s="279"/>
      <c r="KF6" s="279"/>
      <c r="KG6" s="279"/>
      <c r="KH6" s="280"/>
    </row>
    <row r="7" spans="1:16298" ht="44.25" customHeight="1" thickTop="1" thickBot="1">
      <c r="A7" s="284"/>
      <c r="B7" s="284"/>
      <c r="C7" s="284"/>
      <c r="D7" s="284"/>
      <c r="E7" s="284"/>
      <c r="F7" s="284"/>
      <c r="G7" s="12" t="str">
        <f>Language!$B$846</f>
        <v>Maximum pre-test score</v>
      </c>
      <c r="H7" s="178"/>
      <c r="I7" s="274" t="str">
        <f>Language!$B$847</f>
        <v>Maximum post-test score</v>
      </c>
      <c r="J7" s="274"/>
      <c r="K7" s="273"/>
      <c r="L7" s="273"/>
      <c r="M7" s="12" t="str">
        <f>Language!$B$846</f>
        <v>Maximum pre-test score</v>
      </c>
      <c r="N7" s="178"/>
      <c r="O7" s="274" t="str">
        <f>Language!$B$847</f>
        <v>Maximum post-test score</v>
      </c>
      <c r="P7" s="274"/>
      <c r="Q7" s="273"/>
      <c r="R7" s="273"/>
      <c r="S7" s="12" t="str">
        <f>Language!$B$846</f>
        <v>Maximum pre-test score</v>
      </c>
      <c r="T7" s="178"/>
      <c r="U7" s="274" t="str">
        <f>Language!$B$847</f>
        <v>Maximum post-test score</v>
      </c>
      <c r="V7" s="274"/>
      <c r="W7" s="273"/>
      <c r="X7" s="273"/>
      <c r="Y7" s="12" t="str">
        <f>Language!$B$846</f>
        <v>Maximum pre-test score</v>
      </c>
      <c r="Z7" s="178"/>
      <c r="AA7" s="274" t="str">
        <f>Language!$B$847</f>
        <v>Maximum post-test score</v>
      </c>
      <c r="AB7" s="274"/>
      <c r="AC7" s="273"/>
      <c r="AD7" s="273"/>
      <c r="AE7" s="12" t="str">
        <f>Language!$B$846</f>
        <v>Maximum pre-test score</v>
      </c>
      <c r="AF7" s="178"/>
      <c r="AG7" s="274" t="str">
        <f>Language!$B$847</f>
        <v>Maximum post-test score</v>
      </c>
      <c r="AH7" s="274"/>
      <c r="AI7" s="273"/>
      <c r="AJ7" s="273"/>
      <c r="AK7" s="12" t="str">
        <f>Language!$B$846</f>
        <v>Maximum pre-test score</v>
      </c>
      <c r="AL7" s="178"/>
      <c r="AM7" s="274" t="str">
        <f>Language!$B$847</f>
        <v>Maximum post-test score</v>
      </c>
      <c r="AN7" s="274"/>
      <c r="AO7" s="273"/>
      <c r="AP7" s="273"/>
      <c r="AQ7" s="12" t="str">
        <f>Language!$B$846</f>
        <v>Maximum pre-test score</v>
      </c>
      <c r="AR7" s="178"/>
      <c r="AS7" s="274" t="str">
        <f>Language!$B$847</f>
        <v>Maximum post-test score</v>
      </c>
      <c r="AT7" s="274"/>
      <c r="AU7" s="273"/>
      <c r="AV7" s="273"/>
      <c r="AW7" s="12" t="str">
        <f>Language!$B$846</f>
        <v>Maximum pre-test score</v>
      </c>
      <c r="AX7" s="178"/>
      <c r="AY7" s="274" t="str">
        <f>Language!$B$847</f>
        <v>Maximum post-test score</v>
      </c>
      <c r="AZ7" s="274"/>
      <c r="BA7" s="273"/>
      <c r="BB7" s="273"/>
      <c r="BC7" s="12" t="str">
        <f>Language!$B$846</f>
        <v>Maximum pre-test score</v>
      </c>
      <c r="BD7" s="178"/>
      <c r="BE7" s="274" t="str">
        <f>Language!$B$847</f>
        <v>Maximum post-test score</v>
      </c>
      <c r="BF7" s="274"/>
      <c r="BG7" s="273"/>
      <c r="BH7" s="273"/>
      <c r="BI7" s="12" t="str">
        <f>Language!$B$846</f>
        <v>Maximum pre-test score</v>
      </c>
      <c r="BJ7" s="178"/>
      <c r="BK7" s="274" t="str">
        <f>Language!$B$847</f>
        <v>Maximum post-test score</v>
      </c>
      <c r="BL7" s="274"/>
      <c r="BM7" s="273"/>
      <c r="BN7" s="273"/>
      <c r="BO7" s="12" t="str">
        <f>Language!$B$846</f>
        <v>Maximum pre-test score</v>
      </c>
      <c r="BP7" s="178"/>
      <c r="BQ7" s="274" t="str">
        <f>Language!$B$847</f>
        <v>Maximum post-test score</v>
      </c>
      <c r="BR7" s="274"/>
      <c r="BS7" s="273"/>
      <c r="BT7" s="273"/>
      <c r="BU7" s="12" t="str">
        <f>Language!$B$846</f>
        <v>Maximum pre-test score</v>
      </c>
      <c r="BV7" s="178"/>
      <c r="BW7" s="274" t="str">
        <f>Language!$B$847</f>
        <v>Maximum post-test score</v>
      </c>
      <c r="BX7" s="274"/>
      <c r="BY7" s="273"/>
      <c r="BZ7" s="273"/>
      <c r="CA7" s="12" t="str">
        <f>Language!$B$846</f>
        <v>Maximum pre-test score</v>
      </c>
      <c r="CB7" s="178"/>
      <c r="CC7" s="274" t="str">
        <f>Language!$B$847</f>
        <v>Maximum post-test score</v>
      </c>
      <c r="CD7" s="274"/>
      <c r="CE7" s="273"/>
      <c r="CF7" s="273"/>
      <c r="CG7" s="12" t="str">
        <f>Language!$B$846</f>
        <v>Maximum pre-test score</v>
      </c>
      <c r="CH7" s="178"/>
      <c r="CI7" s="274" t="str">
        <f>Language!$B$847</f>
        <v>Maximum post-test score</v>
      </c>
      <c r="CJ7" s="274"/>
      <c r="CK7" s="273"/>
      <c r="CL7" s="273"/>
      <c r="CM7" s="12" t="str">
        <f>Language!$B$846</f>
        <v>Maximum pre-test score</v>
      </c>
      <c r="CN7" s="178"/>
      <c r="CO7" s="274" t="str">
        <f>Language!$B$847</f>
        <v>Maximum post-test score</v>
      </c>
      <c r="CP7" s="274"/>
      <c r="CQ7" s="273"/>
      <c r="CR7" s="273"/>
      <c r="CS7" s="12" t="str">
        <f>Language!$B$846</f>
        <v>Maximum pre-test score</v>
      </c>
      <c r="CT7" s="178"/>
      <c r="CU7" s="274" t="str">
        <f>Language!$B$847</f>
        <v>Maximum post-test score</v>
      </c>
      <c r="CV7" s="274"/>
      <c r="CW7" s="273"/>
      <c r="CX7" s="273"/>
      <c r="CY7" s="12" t="str">
        <f>Language!$B$846</f>
        <v>Maximum pre-test score</v>
      </c>
      <c r="CZ7" s="178"/>
      <c r="DA7" s="274" t="str">
        <f>Language!$B$847</f>
        <v>Maximum post-test score</v>
      </c>
      <c r="DB7" s="274"/>
      <c r="DC7" s="273"/>
      <c r="DD7" s="273"/>
      <c r="DE7" s="12" t="str">
        <f>Language!$B$846</f>
        <v>Maximum pre-test score</v>
      </c>
      <c r="DF7" s="178"/>
      <c r="DG7" s="274" t="str">
        <f>Language!$B$847</f>
        <v>Maximum post-test score</v>
      </c>
      <c r="DH7" s="274"/>
      <c r="DI7" s="273"/>
      <c r="DJ7" s="273"/>
      <c r="DK7" s="12" t="str">
        <f>Language!$B$846</f>
        <v>Maximum pre-test score</v>
      </c>
      <c r="DL7" s="178"/>
      <c r="DM7" s="274" t="str">
        <f>Language!$B$847</f>
        <v>Maximum post-test score</v>
      </c>
      <c r="DN7" s="274"/>
      <c r="DO7" s="273"/>
      <c r="DP7" s="273"/>
      <c r="DQ7" s="12" t="str">
        <f>Language!$B$846</f>
        <v>Maximum pre-test score</v>
      </c>
      <c r="DR7" s="178"/>
      <c r="DS7" s="274" t="str">
        <f>Language!$B$847</f>
        <v>Maximum post-test score</v>
      </c>
      <c r="DT7" s="274"/>
      <c r="DU7" s="273"/>
      <c r="DV7" s="273"/>
      <c r="DW7" s="12" t="str">
        <f>Language!$B$846</f>
        <v>Maximum pre-test score</v>
      </c>
      <c r="DX7" s="178"/>
      <c r="DY7" s="274" t="str">
        <f>Language!$B$847</f>
        <v>Maximum post-test score</v>
      </c>
      <c r="DZ7" s="274"/>
      <c r="EA7" s="273"/>
      <c r="EB7" s="273"/>
      <c r="EC7" s="12" t="str">
        <f>Language!$B$846</f>
        <v>Maximum pre-test score</v>
      </c>
      <c r="ED7" s="178"/>
      <c r="EE7" s="274" t="str">
        <f>Language!$B$847</f>
        <v>Maximum post-test score</v>
      </c>
      <c r="EF7" s="274"/>
      <c r="EG7" s="273"/>
      <c r="EH7" s="273"/>
      <c r="EI7" s="12" t="str">
        <f>Language!$B$846</f>
        <v>Maximum pre-test score</v>
      </c>
      <c r="EJ7" s="178"/>
      <c r="EK7" s="274" t="str">
        <f>Language!$B$847</f>
        <v>Maximum post-test score</v>
      </c>
      <c r="EL7" s="274"/>
      <c r="EM7" s="273"/>
      <c r="EN7" s="273"/>
      <c r="EO7" s="12" t="str">
        <f>Language!$B$846</f>
        <v>Maximum pre-test score</v>
      </c>
      <c r="EP7" s="178"/>
      <c r="EQ7" s="274" t="str">
        <f>Language!$B$847</f>
        <v>Maximum post-test score</v>
      </c>
      <c r="ER7" s="274"/>
      <c r="ES7" s="273"/>
      <c r="ET7" s="273"/>
      <c r="EU7" s="12" t="str">
        <f>Language!$B$846</f>
        <v>Maximum pre-test score</v>
      </c>
      <c r="EV7" s="178"/>
      <c r="EW7" s="274" t="str">
        <f>Language!$B$847</f>
        <v>Maximum post-test score</v>
      </c>
      <c r="EX7" s="274"/>
      <c r="EY7" s="273"/>
      <c r="EZ7" s="273"/>
      <c r="FA7" s="12" t="str">
        <f>Language!$B$846</f>
        <v>Maximum pre-test score</v>
      </c>
      <c r="FB7" s="178"/>
      <c r="FC7" s="274" t="str">
        <f>Language!$B$847</f>
        <v>Maximum post-test score</v>
      </c>
      <c r="FD7" s="274"/>
      <c r="FE7" s="273"/>
      <c r="FF7" s="273"/>
      <c r="FG7" s="12" t="str">
        <f>Language!$B$846</f>
        <v>Maximum pre-test score</v>
      </c>
      <c r="FH7" s="178"/>
      <c r="FI7" s="274" t="str">
        <f>Language!$B$847</f>
        <v>Maximum post-test score</v>
      </c>
      <c r="FJ7" s="274"/>
      <c r="FK7" s="273"/>
      <c r="FL7" s="273"/>
      <c r="FM7" s="12" t="str">
        <f>Language!$B$846</f>
        <v>Maximum pre-test score</v>
      </c>
      <c r="FN7" s="178"/>
      <c r="FO7" s="274" t="str">
        <f>Language!$B$847</f>
        <v>Maximum post-test score</v>
      </c>
      <c r="FP7" s="274"/>
      <c r="FQ7" s="273"/>
      <c r="FR7" s="273"/>
      <c r="FS7" s="12" t="str">
        <f>Language!$B$846</f>
        <v>Maximum pre-test score</v>
      </c>
      <c r="FT7" s="178"/>
      <c r="FU7" s="274" t="str">
        <f>Language!$B$847</f>
        <v>Maximum post-test score</v>
      </c>
      <c r="FV7" s="274"/>
      <c r="FW7" s="273"/>
      <c r="FX7" s="273"/>
      <c r="FY7" s="12" t="str">
        <f>Language!$B$846</f>
        <v>Maximum pre-test score</v>
      </c>
      <c r="FZ7" s="178"/>
      <c r="GA7" s="274" t="str">
        <f>Language!$B$847</f>
        <v>Maximum post-test score</v>
      </c>
      <c r="GB7" s="274"/>
      <c r="GC7" s="273"/>
      <c r="GD7" s="273"/>
      <c r="GE7" s="12" t="str">
        <f>Language!$B$846</f>
        <v>Maximum pre-test score</v>
      </c>
      <c r="GF7" s="178"/>
      <c r="GG7" s="274" t="str">
        <f>Language!$B$847</f>
        <v>Maximum post-test score</v>
      </c>
      <c r="GH7" s="274"/>
      <c r="GI7" s="273"/>
      <c r="GJ7" s="273"/>
      <c r="GK7" s="12" t="str">
        <f>Language!$B$846</f>
        <v>Maximum pre-test score</v>
      </c>
      <c r="GL7" s="178"/>
      <c r="GM7" s="274" t="str">
        <f>Language!$B$847</f>
        <v>Maximum post-test score</v>
      </c>
      <c r="GN7" s="274"/>
      <c r="GO7" s="273"/>
      <c r="GP7" s="273"/>
      <c r="GQ7" s="12" t="str">
        <f>Language!$B$846</f>
        <v>Maximum pre-test score</v>
      </c>
      <c r="GR7" s="178"/>
      <c r="GS7" s="274" t="str">
        <f>Language!$B$847</f>
        <v>Maximum post-test score</v>
      </c>
      <c r="GT7" s="274"/>
      <c r="GU7" s="273"/>
      <c r="GV7" s="273"/>
      <c r="GW7" s="12" t="str">
        <f>Language!$B$846</f>
        <v>Maximum pre-test score</v>
      </c>
      <c r="GX7" s="178"/>
      <c r="GY7" s="274" t="str">
        <f>Language!$B$847</f>
        <v>Maximum post-test score</v>
      </c>
      <c r="GZ7" s="274"/>
      <c r="HA7" s="273"/>
      <c r="HB7" s="273"/>
      <c r="HC7" s="12" t="str">
        <f>Language!$B$846</f>
        <v>Maximum pre-test score</v>
      </c>
      <c r="HD7" s="178"/>
      <c r="HE7" s="274" t="str">
        <f>Language!$B$847</f>
        <v>Maximum post-test score</v>
      </c>
      <c r="HF7" s="274"/>
      <c r="HG7" s="273"/>
      <c r="HH7" s="273"/>
      <c r="HI7" s="12" t="str">
        <f>Language!$B$846</f>
        <v>Maximum pre-test score</v>
      </c>
      <c r="HJ7" s="178"/>
      <c r="HK7" s="274" t="str">
        <f>Language!$B$847</f>
        <v>Maximum post-test score</v>
      </c>
      <c r="HL7" s="274"/>
      <c r="HM7" s="273"/>
      <c r="HN7" s="273"/>
      <c r="HO7" s="12" t="str">
        <f>Language!$B$846</f>
        <v>Maximum pre-test score</v>
      </c>
      <c r="HP7" s="178"/>
      <c r="HQ7" s="274" t="str">
        <f>Language!$B$847</f>
        <v>Maximum post-test score</v>
      </c>
      <c r="HR7" s="274"/>
      <c r="HS7" s="273"/>
      <c r="HT7" s="273"/>
      <c r="HU7" s="12" t="str">
        <f>Language!$B$846</f>
        <v>Maximum pre-test score</v>
      </c>
      <c r="HV7" s="178"/>
      <c r="HW7" s="274" t="str">
        <f>Language!$B$847</f>
        <v>Maximum post-test score</v>
      </c>
      <c r="HX7" s="274"/>
      <c r="HY7" s="273"/>
      <c r="HZ7" s="273"/>
      <c r="IA7" s="12" t="str">
        <f>Language!$B$846</f>
        <v>Maximum pre-test score</v>
      </c>
      <c r="IB7" s="178"/>
      <c r="IC7" s="274" t="str">
        <f>Language!$B$847</f>
        <v>Maximum post-test score</v>
      </c>
      <c r="ID7" s="274"/>
      <c r="IE7" s="273"/>
      <c r="IF7" s="273"/>
      <c r="IG7" s="12" t="str">
        <f>Language!$B$846</f>
        <v>Maximum pre-test score</v>
      </c>
      <c r="IH7" s="178"/>
      <c r="II7" s="274" t="str">
        <f>Language!$B$847</f>
        <v>Maximum post-test score</v>
      </c>
      <c r="IJ7" s="274"/>
      <c r="IK7" s="273"/>
      <c r="IL7" s="273"/>
      <c r="IM7" s="12" t="str">
        <f>Language!$B$846</f>
        <v>Maximum pre-test score</v>
      </c>
      <c r="IN7" s="178"/>
      <c r="IO7" s="274" t="str">
        <f>Language!$B$847</f>
        <v>Maximum post-test score</v>
      </c>
      <c r="IP7" s="274"/>
      <c r="IQ7" s="273"/>
      <c r="IR7" s="273"/>
      <c r="IS7" s="12" t="str">
        <f>Language!$B$846</f>
        <v>Maximum pre-test score</v>
      </c>
      <c r="IT7" s="178"/>
      <c r="IU7" s="274" t="str">
        <f>Language!$B$847</f>
        <v>Maximum post-test score</v>
      </c>
      <c r="IV7" s="274"/>
      <c r="IW7" s="273"/>
      <c r="IX7" s="273"/>
      <c r="IY7" s="12" t="str">
        <f>Language!$B$846</f>
        <v>Maximum pre-test score</v>
      </c>
      <c r="IZ7" s="178"/>
      <c r="JA7" s="274" t="str">
        <f>Language!$B$847</f>
        <v>Maximum post-test score</v>
      </c>
      <c r="JB7" s="274"/>
      <c r="JC7" s="273"/>
      <c r="JD7" s="273"/>
      <c r="JE7" s="12" t="str">
        <f>Language!$B$846</f>
        <v>Maximum pre-test score</v>
      </c>
      <c r="JF7" s="178"/>
      <c r="JG7" s="274" t="str">
        <f>Language!$B$847</f>
        <v>Maximum post-test score</v>
      </c>
      <c r="JH7" s="274"/>
      <c r="JI7" s="273"/>
      <c r="JJ7" s="273"/>
      <c r="JK7" s="12" t="str">
        <f>Language!$B$846</f>
        <v>Maximum pre-test score</v>
      </c>
      <c r="JL7" s="178"/>
      <c r="JM7" s="274" t="str">
        <f>Language!$B$847</f>
        <v>Maximum post-test score</v>
      </c>
      <c r="JN7" s="274"/>
      <c r="JO7" s="273"/>
      <c r="JP7" s="273"/>
      <c r="JQ7" s="12" t="str">
        <f>Language!$B$846</f>
        <v>Maximum pre-test score</v>
      </c>
      <c r="JR7" s="178"/>
      <c r="JS7" s="274" t="str">
        <f>Language!$B$847</f>
        <v>Maximum post-test score</v>
      </c>
      <c r="JT7" s="274"/>
      <c r="JU7" s="273"/>
      <c r="JV7" s="273"/>
      <c r="JW7" s="12" t="str">
        <f>Language!$B$846</f>
        <v>Maximum pre-test score</v>
      </c>
      <c r="JX7" s="178"/>
      <c r="JY7" s="274" t="str">
        <f>Language!$B$847</f>
        <v>Maximum post-test score</v>
      </c>
      <c r="JZ7" s="274"/>
      <c r="KA7" s="273"/>
      <c r="KB7" s="273"/>
      <c r="KC7" s="12" t="str">
        <f>Language!$B$846</f>
        <v>Maximum pre-test score</v>
      </c>
      <c r="KD7" s="178"/>
      <c r="KE7" s="274" t="str">
        <f>Language!$B$847</f>
        <v>Maximum post-test score</v>
      </c>
      <c r="KF7" s="274"/>
      <c r="KG7" s="273"/>
      <c r="KH7" s="273"/>
      <c r="KI7" s="47"/>
      <c r="KJ7" s="47"/>
      <c r="KK7" s="47"/>
      <c r="KL7" s="47"/>
      <c r="KM7" s="47"/>
      <c r="KN7" s="47"/>
      <c r="KO7" s="47"/>
      <c r="KP7" s="47"/>
      <c r="KQ7" s="47"/>
      <c r="KR7" s="47"/>
      <c r="KS7" s="47"/>
      <c r="KT7" s="47"/>
      <c r="KU7" s="47"/>
      <c r="KV7" s="47"/>
      <c r="KW7" s="47"/>
      <c r="KX7" s="47"/>
      <c r="KY7" s="47"/>
      <c r="KZ7" s="47"/>
      <c r="LA7" s="47"/>
      <c r="LB7" s="47"/>
      <c r="LC7" s="47"/>
      <c r="LD7" s="47"/>
      <c r="LE7" s="47"/>
      <c r="LF7" s="47"/>
      <c r="LG7" s="47"/>
      <c r="LH7" s="47"/>
      <c r="LI7" s="47"/>
      <c r="LJ7" s="47"/>
      <c r="LK7" s="47"/>
      <c r="LL7" s="47"/>
      <c r="LM7" s="47"/>
      <c r="LN7" s="47"/>
      <c r="LO7" s="47"/>
      <c r="LP7" s="47"/>
      <c r="LQ7" s="47"/>
      <c r="LR7" s="47"/>
      <c r="LS7" s="47"/>
      <c r="LT7" s="47"/>
      <c r="LU7" s="47"/>
      <c r="LV7" s="47"/>
      <c r="LW7" s="47"/>
      <c r="LX7" s="47"/>
      <c r="LY7" s="47"/>
      <c r="LZ7" s="47"/>
      <c r="MA7" s="47"/>
      <c r="MB7" s="47"/>
      <c r="MC7" s="47"/>
      <c r="MD7" s="47"/>
      <c r="ME7" s="47"/>
      <c r="MF7" s="47"/>
      <c r="MG7" s="47"/>
      <c r="MH7" s="47"/>
      <c r="MI7" s="47"/>
      <c r="MJ7" s="47"/>
      <c r="MK7" s="47"/>
      <c r="ML7" s="47"/>
      <c r="MM7" s="47"/>
      <c r="MN7" s="47"/>
      <c r="MO7" s="47"/>
      <c r="MP7" s="47"/>
      <c r="MQ7" s="47"/>
      <c r="MR7" s="47"/>
      <c r="MS7" s="47"/>
      <c r="MT7" s="47"/>
      <c r="MU7" s="47"/>
      <c r="MV7" s="47"/>
      <c r="MW7" s="47"/>
      <c r="MX7" s="47"/>
      <c r="MY7" s="47"/>
      <c r="MZ7" s="47"/>
      <c r="NA7" s="47"/>
      <c r="NB7" s="47"/>
      <c r="NC7" s="47"/>
      <c r="ND7" s="47"/>
      <c r="NE7" s="47"/>
      <c r="NF7" s="47"/>
      <c r="NG7" s="47"/>
      <c r="NH7" s="47"/>
      <c r="NI7" s="47"/>
      <c r="NJ7" s="47"/>
      <c r="NK7" s="47"/>
      <c r="NL7" s="47"/>
      <c r="NM7" s="47"/>
      <c r="NN7" s="47"/>
      <c r="NO7" s="47"/>
      <c r="NP7" s="47"/>
      <c r="NQ7" s="47"/>
      <c r="NR7" s="47"/>
      <c r="NS7" s="47"/>
      <c r="NT7" s="47"/>
      <c r="NU7" s="47"/>
      <c r="NV7" s="47"/>
      <c r="NW7" s="47"/>
      <c r="NX7" s="47"/>
      <c r="NY7" s="47"/>
      <c r="NZ7" s="47"/>
      <c r="OA7" s="47"/>
      <c r="OB7" s="47"/>
      <c r="OC7" s="47"/>
      <c r="OD7" s="47"/>
      <c r="OE7" s="47"/>
      <c r="OF7" s="47"/>
      <c r="OG7" s="47"/>
      <c r="OH7" s="47"/>
      <c r="OI7" s="47"/>
      <c r="OJ7" s="47"/>
      <c r="OK7" s="47"/>
      <c r="OL7" s="47"/>
      <c r="OM7" s="47"/>
      <c r="ON7" s="47"/>
      <c r="OO7" s="47"/>
      <c r="OP7" s="47"/>
      <c r="OQ7" s="47"/>
      <c r="OR7" s="47"/>
      <c r="OS7" s="47"/>
      <c r="OT7" s="47"/>
      <c r="OU7" s="47"/>
      <c r="OV7" s="47"/>
      <c r="OW7" s="47"/>
      <c r="OX7" s="47"/>
      <c r="OY7" s="47"/>
      <c r="OZ7" s="47"/>
      <c r="PA7" s="47"/>
      <c r="PB7" s="47"/>
      <c r="PC7" s="47"/>
      <c r="PD7" s="47"/>
      <c r="PE7" s="47"/>
      <c r="PF7" s="47"/>
      <c r="PG7" s="47"/>
      <c r="PH7" s="47"/>
      <c r="PI7" s="47"/>
      <c r="PJ7" s="47"/>
      <c r="PK7" s="47"/>
      <c r="PL7" s="47"/>
      <c r="PM7" s="47"/>
      <c r="PN7" s="47"/>
      <c r="PO7" s="47"/>
      <c r="PP7" s="47"/>
      <c r="PQ7" s="47"/>
      <c r="PR7" s="47"/>
      <c r="PS7" s="47"/>
      <c r="PT7" s="47"/>
      <c r="PU7" s="47"/>
      <c r="PV7" s="47"/>
      <c r="PW7" s="47"/>
      <c r="PX7" s="47"/>
      <c r="PY7" s="47"/>
      <c r="PZ7" s="47"/>
      <c r="QA7" s="47"/>
      <c r="QB7" s="47"/>
      <c r="QC7" s="47"/>
      <c r="QD7" s="47"/>
      <c r="QE7" s="47"/>
      <c r="QF7" s="47"/>
      <c r="QG7" s="47"/>
      <c r="QH7" s="47"/>
      <c r="QI7" s="47"/>
      <c r="QJ7" s="47"/>
      <c r="QK7" s="47"/>
      <c r="QL7" s="47"/>
      <c r="QM7" s="47"/>
      <c r="QN7" s="47"/>
      <c r="QO7" s="47"/>
      <c r="QP7" s="47"/>
      <c r="QQ7" s="47"/>
      <c r="QR7" s="47"/>
      <c r="QS7" s="47"/>
      <c r="QT7" s="47"/>
      <c r="QU7" s="47"/>
      <c r="QV7" s="47"/>
      <c r="QW7" s="47"/>
      <c r="QX7" s="47"/>
      <c r="QY7" s="47"/>
      <c r="QZ7" s="47"/>
      <c r="RA7" s="47"/>
      <c r="RB7" s="47"/>
      <c r="RC7" s="47"/>
      <c r="RD7" s="47"/>
      <c r="RE7" s="47"/>
      <c r="RF7" s="47"/>
      <c r="RG7" s="47"/>
      <c r="RH7" s="47"/>
      <c r="RI7" s="47"/>
      <c r="RJ7" s="47"/>
      <c r="RK7" s="47"/>
      <c r="RL7" s="47"/>
      <c r="RM7" s="47"/>
      <c r="RN7" s="47"/>
      <c r="RO7" s="47"/>
      <c r="RP7" s="47"/>
      <c r="RQ7" s="47"/>
      <c r="RR7" s="47"/>
      <c r="RS7" s="47"/>
      <c r="RT7" s="47"/>
      <c r="RU7" s="47"/>
      <c r="RV7" s="47"/>
      <c r="RW7" s="47"/>
      <c r="RX7" s="47"/>
      <c r="RY7" s="47"/>
      <c r="RZ7" s="47"/>
      <c r="SA7" s="47"/>
      <c r="SB7" s="47"/>
      <c r="SC7" s="47"/>
      <c r="SD7" s="47"/>
      <c r="SE7" s="47"/>
      <c r="SF7" s="47"/>
      <c r="SG7" s="47"/>
      <c r="SH7" s="47"/>
      <c r="SI7" s="47"/>
      <c r="SJ7" s="47"/>
      <c r="SK7" s="47"/>
      <c r="SL7" s="47"/>
      <c r="SM7" s="47"/>
      <c r="SN7" s="47"/>
      <c r="SO7" s="47"/>
      <c r="SP7" s="47"/>
      <c r="SQ7" s="47"/>
      <c r="SR7" s="47"/>
      <c r="SS7" s="47"/>
      <c r="ST7" s="47"/>
      <c r="SU7" s="47"/>
      <c r="SV7" s="47"/>
      <c r="SW7" s="47"/>
      <c r="SX7" s="47"/>
      <c r="SY7" s="47"/>
      <c r="SZ7" s="47"/>
      <c r="TA7" s="47"/>
      <c r="TB7" s="47"/>
      <c r="TC7" s="47"/>
      <c r="TD7" s="47"/>
      <c r="TE7" s="47"/>
      <c r="TF7" s="47"/>
      <c r="TG7" s="47"/>
      <c r="TH7" s="47"/>
      <c r="TI7" s="47"/>
      <c r="TJ7" s="47"/>
      <c r="TK7" s="47"/>
      <c r="TL7" s="47"/>
      <c r="TM7" s="47"/>
      <c r="TN7" s="47"/>
      <c r="TO7" s="47"/>
      <c r="TP7" s="47"/>
      <c r="TQ7" s="47"/>
      <c r="TR7" s="47"/>
      <c r="TS7" s="47"/>
      <c r="TT7" s="47"/>
      <c r="TU7" s="47"/>
      <c r="TV7" s="47"/>
      <c r="TW7" s="47"/>
      <c r="TX7" s="47"/>
      <c r="TY7" s="47"/>
      <c r="TZ7" s="47"/>
      <c r="UA7" s="47"/>
      <c r="UB7" s="47"/>
      <c r="UC7" s="47"/>
      <c r="UD7" s="47"/>
      <c r="UE7" s="47"/>
      <c r="UF7" s="47"/>
      <c r="UG7" s="47"/>
      <c r="UH7" s="47"/>
      <c r="UI7" s="47"/>
      <c r="UJ7" s="47"/>
      <c r="UK7" s="47"/>
      <c r="UL7" s="47"/>
      <c r="UM7" s="47"/>
      <c r="UN7" s="47"/>
      <c r="UO7" s="47"/>
      <c r="UP7" s="47"/>
      <c r="UQ7" s="47"/>
      <c r="UR7" s="47"/>
      <c r="US7" s="47"/>
      <c r="UT7" s="47"/>
      <c r="UU7" s="47"/>
      <c r="UV7" s="47"/>
      <c r="UW7" s="47"/>
      <c r="UX7" s="47"/>
      <c r="UY7" s="47"/>
      <c r="UZ7" s="47"/>
      <c r="VA7" s="47"/>
      <c r="VB7" s="47"/>
      <c r="VC7" s="47"/>
      <c r="VD7" s="47"/>
      <c r="VE7" s="47"/>
      <c r="VF7" s="47"/>
      <c r="VG7" s="47"/>
      <c r="VH7" s="47"/>
      <c r="VI7" s="47"/>
      <c r="VJ7" s="47"/>
      <c r="VK7" s="47"/>
      <c r="VL7" s="47"/>
      <c r="VM7" s="47"/>
      <c r="VN7" s="47"/>
      <c r="VO7" s="47"/>
      <c r="VP7" s="47"/>
      <c r="VQ7" s="47"/>
      <c r="VR7" s="47"/>
      <c r="VS7" s="47"/>
      <c r="VT7" s="47"/>
      <c r="VU7" s="47"/>
      <c r="VV7" s="47"/>
      <c r="VW7" s="47"/>
      <c r="VX7" s="47"/>
      <c r="VY7" s="47"/>
      <c r="VZ7" s="47"/>
      <c r="WA7" s="47"/>
      <c r="WB7" s="47"/>
      <c r="WC7" s="47"/>
      <c r="WD7" s="47"/>
      <c r="WE7" s="47"/>
      <c r="WF7" s="47"/>
      <c r="WG7" s="47"/>
      <c r="WH7" s="47"/>
      <c r="WI7" s="47"/>
      <c r="WJ7" s="47"/>
      <c r="WK7" s="47"/>
      <c r="WL7" s="47"/>
      <c r="WM7" s="47"/>
      <c r="WN7" s="47"/>
      <c r="WO7" s="47"/>
      <c r="WP7" s="47"/>
      <c r="WQ7" s="47"/>
      <c r="WR7" s="47"/>
      <c r="WS7" s="47"/>
      <c r="WT7" s="47"/>
      <c r="WU7" s="47"/>
      <c r="WV7" s="47"/>
      <c r="WW7" s="47"/>
      <c r="WX7" s="47"/>
      <c r="WY7" s="47"/>
      <c r="WZ7" s="47"/>
      <c r="XA7" s="47"/>
      <c r="XB7" s="47"/>
      <c r="XC7" s="47"/>
      <c r="XD7" s="47"/>
      <c r="XE7" s="47"/>
      <c r="XF7" s="47"/>
      <c r="XG7" s="47"/>
      <c r="XH7" s="47"/>
      <c r="XI7" s="47"/>
      <c r="XJ7" s="47"/>
      <c r="XK7" s="47"/>
      <c r="XL7" s="47"/>
      <c r="XM7" s="47"/>
      <c r="XN7" s="47"/>
      <c r="XO7" s="47"/>
      <c r="XP7" s="47"/>
      <c r="XQ7" s="47"/>
      <c r="XR7" s="47"/>
      <c r="XS7" s="47"/>
      <c r="XT7" s="47"/>
      <c r="XU7" s="47"/>
      <c r="XV7" s="47"/>
      <c r="XW7" s="47"/>
      <c r="XX7" s="47"/>
      <c r="XY7" s="47"/>
      <c r="XZ7" s="47"/>
      <c r="YA7" s="47"/>
      <c r="YB7" s="47"/>
      <c r="YC7" s="47"/>
      <c r="YD7" s="47"/>
      <c r="YE7" s="47"/>
      <c r="YF7" s="47"/>
      <c r="YG7" s="47"/>
      <c r="YH7" s="47"/>
      <c r="YI7" s="47"/>
      <c r="YJ7" s="47"/>
      <c r="YK7" s="47"/>
      <c r="YL7" s="47"/>
      <c r="YM7" s="47"/>
      <c r="YN7" s="47"/>
      <c r="YO7" s="47"/>
      <c r="YP7" s="47"/>
      <c r="YQ7" s="47"/>
      <c r="YR7" s="47"/>
      <c r="YS7" s="47"/>
      <c r="YT7" s="47"/>
      <c r="YU7" s="47"/>
      <c r="YV7" s="47"/>
      <c r="YW7" s="47"/>
      <c r="YX7" s="47"/>
      <c r="YY7" s="47"/>
      <c r="YZ7" s="47"/>
      <c r="ZA7" s="47"/>
      <c r="ZB7" s="47"/>
      <c r="ZC7" s="47"/>
      <c r="ZD7" s="47"/>
      <c r="ZE7" s="47"/>
      <c r="ZF7" s="47"/>
      <c r="ZG7" s="47"/>
      <c r="ZH7" s="47"/>
      <c r="ZI7" s="47"/>
      <c r="ZJ7" s="47"/>
      <c r="ZK7" s="47"/>
      <c r="ZL7" s="47"/>
      <c r="ZM7" s="47"/>
      <c r="ZN7" s="47"/>
      <c r="ZO7" s="47"/>
      <c r="ZP7" s="47"/>
      <c r="ZQ7" s="47"/>
      <c r="ZR7" s="47"/>
      <c r="ZS7" s="47"/>
      <c r="ZT7" s="47"/>
      <c r="ZU7" s="47"/>
      <c r="ZV7" s="47"/>
      <c r="ZW7" s="47"/>
      <c r="ZX7" s="47"/>
      <c r="ZY7" s="47"/>
      <c r="ZZ7" s="47"/>
      <c r="AAA7" s="47"/>
      <c r="AAB7" s="47"/>
      <c r="AAC7" s="47"/>
      <c r="AAD7" s="47"/>
      <c r="AAE7" s="47"/>
      <c r="AAF7" s="47"/>
      <c r="AAG7" s="47"/>
      <c r="AAH7" s="47"/>
      <c r="AAI7" s="47"/>
      <c r="AAJ7" s="47"/>
      <c r="AAK7" s="47"/>
      <c r="AAL7" s="47"/>
      <c r="AAM7" s="47"/>
      <c r="AAN7" s="47"/>
      <c r="AAO7" s="47"/>
      <c r="AAP7" s="47"/>
      <c r="AAQ7" s="47"/>
      <c r="AAR7" s="47"/>
      <c r="AAS7" s="47"/>
      <c r="AAT7" s="47"/>
      <c r="AAU7" s="47"/>
      <c r="AAV7" s="47"/>
      <c r="AAW7" s="47"/>
      <c r="AAX7" s="47"/>
      <c r="AAY7" s="47"/>
      <c r="AAZ7" s="47"/>
      <c r="ABA7" s="47"/>
      <c r="ABB7" s="47"/>
      <c r="ABC7" s="47"/>
      <c r="ABD7" s="47"/>
      <c r="ABE7" s="47"/>
      <c r="ABF7" s="47"/>
      <c r="ABG7" s="47"/>
      <c r="ABH7" s="47"/>
      <c r="ABI7" s="47"/>
      <c r="ABJ7" s="47"/>
      <c r="ABK7" s="47"/>
      <c r="ABL7" s="47"/>
      <c r="ABM7" s="47"/>
      <c r="ABN7" s="47"/>
      <c r="ABO7" s="47"/>
      <c r="ABP7" s="47"/>
      <c r="ABQ7" s="47"/>
      <c r="ABR7" s="47"/>
      <c r="ABS7" s="47"/>
      <c r="ABT7" s="47"/>
      <c r="ABU7" s="47"/>
      <c r="ABV7" s="47"/>
      <c r="ABW7" s="47"/>
      <c r="ABX7" s="47"/>
      <c r="ABY7" s="47"/>
      <c r="ABZ7" s="47"/>
      <c r="ACA7" s="47"/>
      <c r="ACB7" s="47"/>
      <c r="ACC7" s="47"/>
      <c r="ACD7" s="47"/>
      <c r="ACE7" s="47"/>
      <c r="ACF7" s="47"/>
      <c r="ACG7" s="47"/>
      <c r="ACH7" s="47"/>
      <c r="ACI7" s="47"/>
      <c r="ACJ7" s="47"/>
      <c r="ACK7" s="47"/>
      <c r="ACL7" s="47"/>
      <c r="ACM7" s="47"/>
      <c r="ACN7" s="47"/>
      <c r="ACO7" s="47"/>
      <c r="ACP7" s="47"/>
      <c r="ACQ7" s="47"/>
      <c r="ACR7" s="47"/>
      <c r="ACS7" s="47"/>
      <c r="ACT7" s="47"/>
      <c r="ACU7" s="47"/>
      <c r="ACV7" s="47"/>
      <c r="ACW7" s="47"/>
      <c r="ACX7" s="47"/>
      <c r="ACY7" s="47"/>
      <c r="ACZ7" s="47"/>
      <c r="ADA7" s="47"/>
      <c r="ADB7" s="47"/>
      <c r="ADC7" s="47"/>
      <c r="ADD7" s="47"/>
      <c r="ADE7" s="47"/>
      <c r="ADF7" s="47"/>
      <c r="ADG7" s="47"/>
      <c r="ADH7" s="47"/>
      <c r="ADI7" s="47"/>
      <c r="ADJ7" s="47"/>
      <c r="ADK7" s="47"/>
      <c r="ADL7" s="47"/>
      <c r="ADM7" s="47"/>
      <c r="ADN7" s="47"/>
      <c r="ADO7" s="47"/>
      <c r="ADP7" s="47"/>
      <c r="ADQ7" s="47"/>
      <c r="ADR7" s="47"/>
      <c r="ADS7" s="47"/>
      <c r="ADT7" s="47"/>
      <c r="ADU7" s="47"/>
      <c r="ADV7" s="47"/>
      <c r="ADW7" s="47"/>
      <c r="ADX7" s="47"/>
      <c r="ADY7" s="47"/>
      <c r="ADZ7" s="47"/>
      <c r="AEA7" s="47"/>
      <c r="AEB7" s="47"/>
      <c r="AEC7" s="47"/>
      <c r="AED7" s="47"/>
      <c r="AEE7" s="47"/>
      <c r="AEF7" s="47"/>
      <c r="AEG7" s="47"/>
      <c r="AEH7" s="47"/>
      <c r="AEI7" s="47"/>
      <c r="AEJ7" s="47"/>
      <c r="AEK7" s="47"/>
      <c r="AEL7" s="47"/>
      <c r="AEM7" s="47"/>
      <c r="AEN7" s="47"/>
      <c r="AEO7" s="47"/>
      <c r="AEP7" s="47"/>
      <c r="AEQ7" s="47"/>
      <c r="AER7" s="47"/>
      <c r="AES7" s="47"/>
      <c r="AET7" s="47"/>
      <c r="AEU7" s="47"/>
      <c r="AEV7" s="47"/>
      <c r="AEW7" s="47"/>
      <c r="AEX7" s="47"/>
      <c r="AEY7" s="47"/>
      <c r="AEZ7" s="47"/>
      <c r="AFA7" s="47"/>
      <c r="AFB7" s="47"/>
      <c r="AFC7" s="47"/>
      <c r="AFD7" s="47"/>
      <c r="AFE7" s="47"/>
      <c r="AFF7" s="47"/>
      <c r="AFG7" s="47"/>
      <c r="AFH7" s="47"/>
      <c r="AFI7" s="47"/>
      <c r="AFJ7" s="47"/>
      <c r="AFK7" s="47"/>
      <c r="AFL7" s="47"/>
      <c r="AFM7" s="47"/>
      <c r="AFN7" s="47"/>
      <c r="AFO7" s="47"/>
      <c r="AFP7" s="47"/>
      <c r="AFQ7" s="47"/>
      <c r="AFR7" s="47"/>
      <c r="AFS7" s="47"/>
      <c r="AFT7" s="47"/>
      <c r="AFU7" s="47"/>
      <c r="AFV7" s="47"/>
      <c r="AFW7" s="47"/>
      <c r="AFX7" s="47"/>
      <c r="AFY7" s="47"/>
      <c r="AFZ7" s="47"/>
      <c r="AGA7" s="47"/>
      <c r="AGB7" s="47"/>
      <c r="AGC7" s="47"/>
      <c r="AGD7" s="47"/>
      <c r="AGE7" s="47"/>
      <c r="AGF7" s="47"/>
      <c r="AGG7" s="47"/>
      <c r="AGH7" s="47"/>
      <c r="AGI7" s="47"/>
      <c r="AGJ7" s="47"/>
      <c r="AGK7" s="47"/>
      <c r="AGL7" s="47"/>
      <c r="AGM7" s="47"/>
      <c r="AGN7" s="47"/>
      <c r="AGO7" s="47"/>
      <c r="AGP7" s="47"/>
      <c r="AGQ7" s="47"/>
      <c r="AGR7" s="47"/>
      <c r="AGS7" s="47"/>
      <c r="AGT7" s="47"/>
      <c r="AGU7" s="47"/>
      <c r="AGV7" s="47"/>
      <c r="AGW7" s="47"/>
      <c r="AGX7" s="47"/>
      <c r="AGY7" s="47"/>
      <c r="AGZ7" s="47"/>
      <c r="AHA7" s="47"/>
      <c r="AHB7" s="47"/>
      <c r="AHC7" s="47"/>
      <c r="AHD7" s="47"/>
      <c r="AHE7" s="47"/>
      <c r="AHF7" s="47"/>
      <c r="AHG7" s="47"/>
      <c r="AHH7" s="47"/>
      <c r="AHI7" s="47"/>
      <c r="AHJ7" s="47"/>
      <c r="AHK7" s="47"/>
      <c r="AHL7" s="47"/>
      <c r="AHM7" s="47"/>
      <c r="AHN7" s="47"/>
      <c r="AHO7" s="47"/>
      <c r="AHP7" s="47"/>
      <c r="AHQ7" s="47"/>
      <c r="AHR7" s="47"/>
      <c r="AHS7" s="47"/>
      <c r="AHT7" s="47"/>
      <c r="AHU7" s="47"/>
      <c r="AHV7" s="47"/>
      <c r="AHW7" s="47"/>
      <c r="AHX7" s="47"/>
      <c r="AHY7" s="47"/>
      <c r="AHZ7" s="47"/>
      <c r="AIA7" s="47"/>
      <c r="AIB7" s="47"/>
      <c r="AIC7" s="47"/>
      <c r="AID7" s="47"/>
      <c r="AIE7" s="47"/>
      <c r="AIF7" s="47"/>
      <c r="AIG7" s="47"/>
      <c r="AIH7" s="47"/>
      <c r="AII7" s="47"/>
      <c r="AIJ7" s="47"/>
      <c r="AIK7" s="47"/>
      <c r="AIL7" s="47"/>
      <c r="AIM7" s="47"/>
      <c r="AIN7" s="47"/>
      <c r="AIO7" s="47"/>
      <c r="AIP7" s="47"/>
      <c r="AIQ7" s="47"/>
      <c r="AIR7" s="47"/>
      <c r="AIS7" s="47"/>
      <c r="AIT7" s="47"/>
      <c r="AIU7" s="47"/>
      <c r="AIV7" s="47"/>
      <c r="AIW7" s="47"/>
      <c r="AIX7" s="47"/>
      <c r="AIY7" s="47"/>
      <c r="AIZ7" s="47"/>
      <c r="AJA7" s="47"/>
      <c r="AJB7" s="47"/>
      <c r="AJC7" s="47"/>
      <c r="AJD7" s="47"/>
      <c r="AJE7" s="47"/>
      <c r="AJF7" s="47"/>
      <c r="AJG7" s="47"/>
      <c r="AJH7" s="47"/>
      <c r="AJI7" s="47"/>
      <c r="AJJ7" s="47"/>
      <c r="AJK7" s="47"/>
      <c r="AJL7" s="47"/>
      <c r="AJM7" s="47"/>
      <c r="AJN7" s="47"/>
      <c r="AJO7" s="47"/>
      <c r="AJP7" s="47"/>
      <c r="AJQ7" s="47"/>
      <c r="AJR7" s="47"/>
      <c r="AJS7" s="47"/>
      <c r="AJT7" s="47"/>
      <c r="AJU7" s="47"/>
      <c r="AJV7" s="47"/>
      <c r="AJW7" s="47"/>
      <c r="AJX7" s="47"/>
      <c r="AJY7" s="47"/>
      <c r="AJZ7" s="47"/>
      <c r="AKA7" s="47"/>
      <c r="AKB7" s="47"/>
      <c r="AKC7" s="47"/>
      <c r="AKD7" s="47"/>
      <c r="AKE7" s="47"/>
      <c r="AKF7" s="47"/>
      <c r="AKG7" s="47"/>
      <c r="AKH7" s="47"/>
      <c r="AKI7" s="47"/>
      <c r="AKJ7" s="47"/>
      <c r="AKK7" s="47"/>
      <c r="AKL7" s="47"/>
      <c r="AKM7" s="47"/>
      <c r="AKN7" s="47"/>
      <c r="AKO7" s="47"/>
      <c r="AKP7" s="47"/>
      <c r="AKQ7" s="47"/>
      <c r="AKR7" s="47"/>
      <c r="AKS7" s="47"/>
      <c r="AKT7" s="47"/>
      <c r="AKU7" s="47"/>
      <c r="AKV7" s="47"/>
      <c r="AKW7" s="47"/>
      <c r="AKX7" s="47"/>
      <c r="AKY7" s="47"/>
      <c r="AKZ7" s="47"/>
      <c r="ALA7" s="47"/>
      <c r="ALB7" s="47"/>
      <c r="ALC7" s="47"/>
      <c r="ALD7" s="47"/>
      <c r="ALE7" s="47"/>
      <c r="ALF7" s="47"/>
      <c r="ALG7" s="47"/>
      <c r="ALH7" s="47"/>
      <c r="ALI7" s="47"/>
      <c r="ALJ7" s="47"/>
      <c r="ALK7" s="47"/>
      <c r="ALL7" s="47"/>
      <c r="ALM7" s="47"/>
      <c r="ALN7" s="47"/>
      <c r="ALO7" s="47"/>
      <c r="ALP7" s="47"/>
      <c r="ALQ7" s="47"/>
      <c r="ALR7" s="47"/>
      <c r="ALS7" s="47"/>
      <c r="ALT7" s="47"/>
      <c r="ALU7" s="47"/>
      <c r="ALV7" s="47"/>
      <c r="ALW7" s="47"/>
      <c r="ALX7" s="47"/>
      <c r="ALY7" s="47"/>
      <c r="ALZ7" s="47"/>
      <c r="AMA7" s="47"/>
      <c r="AMB7" s="47"/>
      <c r="AMC7" s="47"/>
      <c r="AMD7" s="47"/>
      <c r="AME7" s="47"/>
      <c r="AMF7" s="47"/>
      <c r="AMG7" s="47"/>
      <c r="AMH7" s="47"/>
      <c r="AMI7" s="47"/>
      <c r="AMJ7" s="47"/>
      <c r="AMK7" s="47"/>
      <c r="AML7" s="47"/>
      <c r="AMM7" s="47"/>
      <c r="AMN7" s="47"/>
      <c r="AMO7" s="47"/>
      <c r="AMP7" s="47"/>
      <c r="AMQ7" s="47"/>
      <c r="AMR7" s="47"/>
      <c r="AMS7" s="47"/>
      <c r="AMT7" s="47"/>
      <c r="AMU7" s="47"/>
      <c r="AMV7" s="47"/>
      <c r="AMW7" s="47"/>
      <c r="AMX7" s="47"/>
      <c r="AMY7" s="47"/>
      <c r="AMZ7" s="47"/>
      <c r="ANA7" s="47"/>
      <c r="ANB7" s="47"/>
      <c r="ANC7" s="47"/>
      <c r="AND7" s="47"/>
      <c r="ANE7" s="47"/>
      <c r="ANF7" s="47"/>
      <c r="ANG7" s="47"/>
      <c r="ANH7" s="47"/>
      <c r="ANI7" s="47"/>
      <c r="ANJ7" s="47"/>
      <c r="ANK7" s="47"/>
      <c r="ANL7" s="47"/>
      <c r="ANM7" s="47"/>
      <c r="ANN7" s="47"/>
      <c r="ANO7" s="47"/>
      <c r="ANP7" s="47"/>
      <c r="ANQ7" s="47"/>
      <c r="ANR7" s="47"/>
      <c r="ANS7" s="47"/>
      <c r="ANT7" s="47"/>
      <c r="ANU7" s="47"/>
      <c r="ANV7" s="47"/>
      <c r="ANW7" s="47"/>
      <c r="ANX7" s="47"/>
      <c r="ANY7" s="47"/>
      <c r="ANZ7" s="47"/>
      <c r="AOA7" s="47"/>
      <c r="AOB7" s="47"/>
      <c r="AOC7" s="47"/>
      <c r="AOD7" s="47"/>
      <c r="AOE7" s="47"/>
      <c r="AOF7" s="47"/>
      <c r="AOG7" s="47"/>
      <c r="AOH7" s="47"/>
      <c r="AOI7" s="47"/>
      <c r="AOJ7" s="47"/>
      <c r="AOK7" s="47"/>
      <c r="AOL7" s="47"/>
      <c r="AOM7" s="47"/>
      <c r="AON7" s="47"/>
      <c r="AOO7" s="47"/>
      <c r="AOP7" s="47"/>
      <c r="AOQ7" s="47"/>
      <c r="AOR7" s="47"/>
      <c r="AOS7" s="47"/>
      <c r="AOT7" s="47"/>
      <c r="AOU7" s="47"/>
      <c r="AOV7" s="47"/>
      <c r="AOW7" s="47"/>
      <c r="AOX7" s="47"/>
      <c r="AOY7" s="47"/>
      <c r="AOZ7" s="47"/>
      <c r="APA7" s="47"/>
      <c r="APB7" s="47"/>
      <c r="APC7" s="47"/>
      <c r="APD7" s="47"/>
      <c r="APE7" s="47"/>
      <c r="APF7" s="47"/>
      <c r="APG7" s="47"/>
      <c r="APH7" s="47"/>
      <c r="API7" s="47"/>
      <c r="APJ7" s="47"/>
      <c r="APK7" s="47"/>
      <c r="APL7" s="47"/>
      <c r="APM7" s="47"/>
      <c r="APN7" s="47"/>
      <c r="APO7" s="47"/>
      <c r="APP7" s="47"/>
      <c r="APQ7" s="47"/>
      <c r="APR7" s="47"/>
      <c r="APS7" s="47"/>
      <c r="APT7" s="47"/>
      <c r="APU7" s="47"/>
      <c r="APV7" s="47"/>
      <c r="APW7" s="47"/>
      <c r="APX7" s="47"/>
      <c r="APY7" s="47"/>
      <c r="APZ7" s="47"/>
      <c r="AQA7" s="47"/>
      <c r="AQB7" s="47"/>
      <c r="AQC7" s="47"/>
      <c r="AQD7" s="47"/>
      <c r="AQE7" s="47"/>
      <c r="AQF7" s="47"/>
      <c r="AQG7" s="47"/>
      <c r="AQH7" s="47"/>
      <c r="AQI7" s="47"/>
      <c r="AQJ7" s="47"/>
      <c r="AQK7" s="47"/>
      <c r="AQL7" s="47"/>
      <c r="AQM7" s="47"/>
      <c r="AQN7" s="47"/>
      <c r="AQO7" s="47"/>
      <c r="AQP7" s="47"/>
      <c r="AQQ7" s="47"/>
      <c r="AQR7" s="47"/>
      <c r="AQS7" s="47"/>
      <c r="AQT7" s="47"/>
      <c r="AQU7" s="47"/>
      <c r="AQV7" s="47"/>
      <c r="AQW7" s="47"/>
      <c r="AQX7" s="47"/>
      <c r="AQY7" s="47"/>
      <c r="AQZ7" s="47"/>
      <c r="ARA7" s="47"/>
      <c r="ARB7" s="47"/>
      <c r="ARC7" s="47"/>
      <c r="ARD7" s="47"/>
      <c r="ARE7" s="47"/>
      <c r="ARF7" s="47"/>
      <c r="ARG7" s="47"/>
      <c r="ARH7" s="47"/>
      <c r="ARI7" s="47"/>
      <c r="ARJ7" s="47"/>
      <c r="ARK7" s="47"/>
      <c r="ARL7" s="47"/>
      <c r="ARM7" s="47"/>
      <c r="ARN7" s="47"/>
      <c r="ARO7" s="47"/>
      <c r="ARP7" s="47"/>
      <c r="ARQ7" s="47"/>
      <c r="ARR7" s="47"/>
      <c r="ARS7" s="47"/>
      <c r="ART7" s="47"/>
      <c r="ARU7" s="47"/>
      <c r="ARV7" s="47"/>
      <c r="ARW7" s="47"/>
      <c r="ARX7" s="47"/>
      <c r="ARY7" s="47"/>
      <c r="ARZ7" s="47"/>
      <c r="ASA7" s="47"/>
      <c r="ASB7" s="47"/>
      <c r="ASC7" s="47"/>
      <c r="ASD7" s="47"/>
      <c r="ASE7" s="47"/>
      <c r="ASF7" s="47"/>
      <c r="ASG7" s="47"/>
      <c r="ASH7" s="47"/>
      <c r="ASI7" s="47"/>
      <c r="ASJ7" s="47"/>
      <c r="ASK7" s="47"/>
      <c r="ASL7" s="47"/>
      <c r="ASM7" s="47"/>
      <c r="ASN7" s="47"/>
      <c r="ASO7" s="47"/>
      <c r="ASP7" s="47"/>
      <c r="ASQ7" s="47"/>
      <c r="ASR7" s="47"/>
      <c r="ASS7" s="47"/>
      <c r="AST7" s="47"/>
      <c r="ASU7" s="47"/>
      <c r="ASV7" s="47"/>
      <c r="ASW7" s="47"/>
      <c r="ASX7" s="47"/>
      <c r="ASY7" s="47"/>
      <c r="ASZ7" s="47"/>
      <c r="ATA7" s="47"/>
      <c r="ATB7" s="47"/>
      <c r="ATC7" s="47"/>
      <c r="ATD7" s="47"/>
      <c r="ATE7" s="47"/>
      <c r="ATF7" s="47"/>
      <c r="ATG7" s="47"/>
      <c r="ATH7" s="47"/>
      <c r="ATI7" s="47"/>
      <c r="ATJ7" s="47"/>
      <c r="ATK7" s="47"/>
      <c r="ATL7" s="47"/>
      <c r="ATM7" s="47"/>
      <c r="ATN7" s="47"/>
      <c r="ATO7" s="47"/>
      <c r="ATP7" s="47"/>
      <c r="ATQ7" s="47"/>
      <c r="ATR7" s="47"/>
      <c r="ATS7" s="47"/>
      <c r="ATT7" s="47"/>
      <c r="ATU7" s="47"/>
      <c r="ATV7" s="47"/>
      <c r="ATW7" s="47"/>
      <c r="ATX7" s="47"/>
      <c r="ATY7" s="47"/>
      <c r="ATZ7" s="47"/>
      <c r="AUA7" s="47"/>
      <c r="AUB7" s="47"/>
      <c r="AUC7" s="47"/>
      <c r="AUD7" s="47"/>
      <c r="AUE7" s="47"/>
      <c r="AUF7" s="47"/>
      <c r="AUG7" s="47"/>
      <c r="AUH7" s="47"/>
      <c r="AUI7" s="47"/>
      <c r="AUJ7" s="47"/>
      <c r="AUK7" s="47"/>
      <c r="AUL7" s="47"/>
      <c r="AUM7" s="47"/>
      <c r="AUN7" s="47"/>
      <c r="AUO7" s="47"/>
      <c r="AUP7" s="47"/>
      <c r="AUQ7" s="47"/>
      <c r="AUR7" s="47"/>
      <c r="AUS7" s="47"/>
      <c r="AUT7" s="47"/>
      <c r="AUU7" s="47"/>
      <c r="AUV7" s="47"/>
      <c r="AUW7" s="47"/>
      <c r="AUX7" s="47"/>
      <c r="AUY7" s="47"/>
      <c r="AUZ7" s="47"/>
      <c r="AVA7" s="47"/>
      <c r="AVB7" s="47"/>
      <c r="AVC7" s="47"/>
      <c r="AVD7" s="47"/>
      <c r="AVE7" s="47"/>
      <c r="AVF7" s="47"/>
      <c r="AVG7" s="47"/>
      <c r="AVH7" s="47"/>
      <c r="AVI7" s="47"/>
      <c r="AVJ7" s="47"/>
      <c r="AVK7" s="47"/>
      <c r="AVL7" s="47"/>
      <c r="AVM7" s="47"/>
      <c r="AVN7" s="47"/>
      <c r="AVO7" s="47"/>
      <c r="AVP7" s="47"/>
      <c r="AVQ7" s="47"/>
      <c r="AVR7" s="47"/>
      <c r="AVS7" s="47"/>
      <c r="AVT7" s="47"/>
      <c r="AVU7" s="47"/>
      <c r="AVV7" s="47"/>
      <c r="AVW7" s="47"/>
      <c r="AVX7" s="47"/>
      <c r="AVY7" s="47"/>
      <c r="AVZ7" s="47"/>
      <c r="AWA7" s="47"/>
      <c r="AWB7" s="47"/>
      <c r="AWC7" s="47"/>
      <c r="AWD7" s="47"/>
      <c r="AWE7" s="47"/>
      <c r="AWF7" s="47"/>
      <c r="AWG7" s="47"/>
      <c r="AWH7" s="47"/>
      <c r="AWI7" s="47"/>
      <c r="AWJ7" s="47"/>
      <c r="AWK7" s="47"/>
      <c r="AWL7" s="47"/>
      <c r="AWM7" s="47"/>
      <c r="AWN7" s="47"/>
      <c r="AWO7" s="47"/>
      <c r="AWP7" s="47"/>
      <c r="AWQ7" s="47"/>
      <c r="AWR7" s="47"/>
      <c r="AWS7" s="47"/>
      <c r="AWT7" s="47"/>
      <c r="AWU7" s="47"/>
      <c r="AWV7" s="47"/>
      <c r="AWW7" s="47"/>
      <c r="AWX7" s="47"/>
      <c r="AWY7" s="47"/>
      <c r="AWZ7" s="47"/>
      <c r="AXA7" s="47"/>
      <c r="AXB7" s="47"/>
      <c r="AXC7" s="47"/>
      <c r="AXD7" s="47"/>
      <c r="AXE7" s="47"/>
      <c r="AXF7" s="47"/>
      <c r="AXG7" s="47"/>
      <c r="AXH7" s="47"/>
      <c r="AXI7" s="47"/>
      <c r="AXJ7" s="47"/>
      <c r="AXK7" s="47"/>
      <c r="AXL7" s="47"/>
      <c r="AXM7" s="47"/>
      <c r="AXN7" s="47"/>
      <c r="AXO7" s="47"/>
      <c r="AXP7" s="47"/>
      <c r="AXQ7" s="47"/>
      <c r="AXR7" s="47"/>
      <c r="AXS7" s="47"/>
      <c r="AXT7" s="47"/>
      <c r="AXU7" s="47"/>
      <c r="AXV7" s="47"/>
      <c r="AXW7" s="47"/>
      <c r="AXX7" s="47"/>
      <c r="AXY7" s="47"/>
      <c r="AXZ7" s="47"/>
      <c r="AYA7" s="47"/>
      <c r="AYB7" s="47"/>
      <c r="AYC7" s="47"/>
      <c r="AYD7" s="47"/>
      <c r="AYE7" s="47"/>
      <c r="AYF7" s="47"/>
      <c r="AYG7" s="47"/>
      <c r="AYH7" s="47"/>
      <c r="AYI7" s="47"/>
      <c r="AYJ7" s="47"/>
      <c r="AYK7" s="47"/>
      <c r="AYL7" s="47"/>
      <c r="AYM7" s="47"/>
      <c r="AYN7" s="47"/>
      <c r="AYO7" s="47"/>
      <c r="AYP7" s="47"/>
      <c r="AYQ7" s="47"/>
      <c r="AYR7" s="47"/>
      <c r="AYS7" s="47"/>
      <c r="AYT7" s="47"/>
      <c r="AYU7" s="47"/>
      <c r="AYV7" s="47"/>
      <c r="AYW7" s="47"/>
      <c r="AYX7" s="47"/>
      <c r="AYY7" s="47"/>
      <c r="AYZ7" s="47"/>
      <c r="AZA7" s="47"/>
      <c r="AZB7" s="47"/>
      <c r="AZC7" s="47"/>
      <c r="AZD7" s="47"/>
      <c r="AZE7" s="47"/>
      <c r="AZF7" s="47"/>
      <c r="AZG7" s="47"/>
      <c r="AZH7" s="47"/>
      <c r="AZI7" s="47"/>
      <c r="AZJ7" s="47"/>
      <c r="AZK7" s="47"/>
      <c r="AZL7" s="47"/>
      <c r="AZM7" s="47"/>
      <c r="AZN7" s="47"/>
      <c r="AZO7" s="47"/>
      <c r="AZP7" s="47"/>
      <c r="AZQ7" s="47"/>
      <c r="AZR7" s="47"/>
      <c r="AZS7" s="47"/>
      <c r="AZT7" s="47"/>
      <c r="AZU7" s="47"/>
      <c r="AZV7" s="47"/>
      <c r="AZW7" s="47"/>
      <c r="AZX7" s="47"/>
      <c r="AZY7" s="47"/>
      <c r="AZZ7" s="47"/>
      <c r="BAA7" s="47"/>
      <c r="BAB7" s="47"/>
      <c r="BAC7" s="47"/>
      <c r="BAD7" s="47"/>
      <c r="BAE7" s="47"/>
      <c r="BAF7" s="47"/>
      <c r="BAG7" s="47"/>
      <c r="BAH7" s="47"/>
      <c r="BAI7" s="47"/>
      <c r="BAJ7" s="47"/>
      <c r="BAK7" s="47"/>
      <c r="BAL7" s="47"/>
      <c r="BAM7" s="47"/>
      <c r="BAN7" s="47"/>
      <c r="BAO7" s="47"/>
      <c r="BAP7" s="47"/>
      <c r="BAQ7" s="47"/>
      <c r="BAR7" s="47"/>
      <c r="BAS7" s="47"/>
      <c r="BAT7" s="47"/>
      <c r="BAU7" s="47"/>
      <c r="BAV7" s="47"/>
      <c r="BAW7" s="47"/>
      <c r="BAX7" s="47"/>
      <c r="BAY7" s="47"/>
      <c r="BAZ7" s="47"/>
      <c r="BBA7" s="47"/>
      <c r="BBB7" s="47"/>
      <c r="BBC7" s="47"/>
      <c r="BBD7" s="47"/>
      <c r="BBE7" s="47"/>
      <c r="BBF7" s="47"/>
      <c r="BBG7" s="47"/>
      <c r="BBH7" s="47"/>
      <c r="BBI7" s="47"/>
      <c r="BBJ7" s="47"/>
      <c r="BBK7" s="47"/>
      <c r="BBL7" s="47"/>
      <c r="BBM7" s="47"/>
      <c r="BBN7" s="47"/>
      <c r="BBO7" s="47"/>
      <c r="BBP7" s="47"/>
      <c r="BBQ7" s="47"/>
      <c r="BBR7" s="47"/>
      <c r="BBS7" s="47"/>
      <c r="BBT7" s="47"/>
      <c r="BBU7" s="47"/>
      <c r="BBV7" s="47"/>
      <c r="BBW7" s="47"/>
      <c r="BBX7" s="47"/>
      <c r="BBY7" s="47"/>
      <c r="BBZ7" s="47"/>
      <c r="BCA7" s="47"/>
      <c r="BCB7" s="47"/>
      <c r="BCC7" s="47"/>
      <c r="BCD7" s="47"/>
      <c r="BCE7" s="47"/>
      <c r="BCF7" s="47"/>
      <c r="BCG7" s="47"/>
      <c r="BCH7" s="47"/>
      <c r="BCI7" s="47"/>
      <c r="BCJ7" s="47"/>
      <c r="BCK7" s="47"/>
      <c r="BCL7" s="47"/>
      <c r="BCM7" s="47"/>
      <c r="BCN7" s="47"/>
      <c r="BCO7" s="47"/>
      <c r="BCP7" s="47"/>
      <c r="BCQ7" s="47"/>
      <c r="BCR7" s="47"/>
      <c r="BCS7" s="47"/>
      <c r="BCT7" s="47"/>
      <c r="BCU7" s="47"/>
      <c r="BCV7" s="47"/>
      <c r="BCW7" s="47"/>
      <c r="BCX7" s="47"/>
      <c r="BCY7" s="47"/>
      <c r="BCZ7" s="47"/>
      <c r="BDA7" s="47"/>
      <c r="BDB7" s="47"/>
      <c r="BDC7" s="47"/>
      <c r="BDD7" s="47"/>
      <c r="BDE7" s="47"/>
      <c r="BDF7" s="47"/>
      <c r="BDG7" s="47"/>
      <c r="BDH7" s="47"/>
      <c r="BDI7" s="47"/>
      <c r="BDJ7" s="47"/>
      <c r="BDK7" s="47"/>
      <c r="BDL7" s="47"/>
      <c r="BDM7" s="47"/>
      <c r="BDN7" s="47"/>
      <c r="BDO7" s="47"/>
      <c r="BDP7" s="47"/>
      <c r="BDQ7" s="47"/>
      <c r="BDR7" s="47"/>
      <c r="BDS7" s="47"/>
      <c r="BDT7" s="47"/>
      <c r="BDU7" s="47"/>
      <c r="BDV7" s="47"/>
      <c r="BDW7" s="47"/>
      <c r="BDX7" s="47"/>
      <c r="BDY7" s="47"/>
      <c r="BDZ7" s="47"/>
      <c r="BEA7" s="47"/>
      <c r="BEB7" s="47"/>
      <c r="BEC7" s="47"/>
      <c r="BED7" s="47"/>
      <c r="BEE7" s="47"/>
      <c r="BEF7" s="47"/>
      <c r="BEG7" s="47"/>
      <c r="BEH7" s="47"/>
      <c r="BEI7" s="47"/>
      <c r="BEJ7" s="47"/>
      <c r="BEK7" s="47"/>
      <c r="BEL7" s="47"/>
      <c r="BEM7" s="47"/>
      <c r="BEN7" s="47"/>
      <c r="BEO7" s="47"/>
      <c r="BEP7" s="47"/>
      <c r="BEQ7" s="47"/>
      <c r="BER7" s="47"/>
      <c r="BES7" s="47"/>
      <c r="BET7" s="47"/>
      <c r="BEU7" s="47"/>
      <c r="BEV7" s="47"/>
      <c r="BEW7" s="47"/>
      <c r="BEX7" s="47"/>
      <c r="BEY7" s="47"/>
      <c r="BEZ7" s="47"/>
      <c r="BFA7" s="47"/>
      <c r="BFB7" s="47"/>
      <c r="BFC7" s="47"/>
      <c r="BFD7" s="47"/>
      <c r="BFE7" s="47"/>
      <c r="BFF7" s="47"/>
      <c r="BFG7" s="47"/>
      <c r="BFH7" s="47"/>
      <c r="BFI7" s="47"/>
      <c r="BFJ7" s="47"/>
      <c r="BFK7" s="47"/>
      <c r="BFL7" s="47"/>
      <c r="BFM7" s="47"/>
      <c r="BFN7" s="47"/>
      <c r="BFO7" s="47"/>
      <c r="BFP7" s="47"/>
      <c r="BFQ7" s="47"/>
      <c r="BFR7" s="47"/>
      <c r="BFS7" s="47"/>
      <c r="BFT7" s="47"/>
      <c r="BFU7" s="47"/>
      <c r="BFV7" s="47"/>
      <c r="BFW7" s="47"/>
      <c r="BFX7" s="47"/>
      <c r="BFY7" s="47"/>
      <c r="BFZ7" s="47"/>
      <c r="BGA7" s="47"/>
      <c r="BGB7" s="47"/>
      <c r="BGC7" s="47"/>
      <c r="BGD7" s="47"/>
      <c r="BGE7" s="47"/>
      <c r="BGF7" s="47"/>
      <c r="BGG7" s="47"/>
      <c r="BGH7" s="47"/>
      <c r="BGI7" s="47"/>
      <c r="BGJ7" s="47"/>
      <c r="BGK7" s="47"/>
      <c r="BGL7" s="47"/>
      <c r="BGM7" s="47"/>
      <c r="BGN7" s="47"/>
      <c r="BGO7" s="47"/>
      <c r="BGP7" s="47"/>
      <c r="BGQ7" s="47"/>
      <c r="BGR7" s="47"/>
      <c r="BGS7" s="47"/>
      <c r="BGT7" s="47"/>
      <c r="BGU7" s="47"/>
      <c r="BGV7" s="47"/>
      <c r="BGW7" s="47"/>
      <c r="BGX7" s="47"/>
      <c r="BGY7" s="47"/>
      <c r="BGZ7" s="47"/>
      <c r="BHA7" s="47"/>
      <c r="BHB7" s="47"/>
      <c r="BHC7" s="47"/>
      <c r="BHD7" s="47"/>
      <c r="BHE7" s="47"/>
      <c r="BHF7" s="47"/>
      <c r="BHG7" s="47"/>
      <c r="BHH7" s="47"/>
      <c r="BHI7" s="47"/>
      <c r="BHJ7" s="47"/>
      <c r="BHK7" s="47"/>
      <c r="BHL7" s="47"/>
      <c r="BHM7" s="47"/>
      <c r="BHN7" s="47"/>
      <c r="BHO7" s="47"/>
      <c r="BHP7" s="47"/>
      <c r="BHQ7" s="47"/>
      <c r="BHR7" s="47"/>
      <c r="BHS7" s="47"/>
      <c r="BHT7" s="47"/>
      <c r="BHU7" s="47"/>
      <c r="BHV7" s="47"/>
      <c r="BHW7" s="47"/>
      <c r="BHX7" s="47"/>
      <c r="BHY7" s="47"/>
      <c r="BHZ7" s="47"/>
      <c r="BIA7" s="47"/>
      <c r="BIB7" s="47"/>
      <c r="BIC7" s="47"/>
      <c r="BID7" s="47"/>
      <c r="BIE7" s="47"/>
      <c r="BIF7" s="47"/>
      <c r="BIG7" s="47"/>
      <c r="BIH7" s="47"/>
      <c r="BII7" s="47"/>
      <c r="BIJ7" s="47"/>
      <c r="BIK7" s="47"/>
      <c r="BIL7" s="47"/>
      <c r="BIM7" s="47"/>
      <c r="BIN7" s="47"/>
      <c r="BIO7" s="47"/>
      <c r="BIP7" s="47"/>
      <c r="BIQ7" s="47"/>
      <c r="BIR7" s="47"/>
      <c r="BIS7" s="47"/>
      <c r="BIT7" s="47"/>
      <c r="BIU7" s="47"/>
      <c r="BIV7" s="47"/>
      <c r="BIW7" s="47"/>
      <c r="BIX7" s="47"/>
      <c r="BIY7" s="47"/>
      <c r="BIZ7" s="47"/>
      <c r="BJA7" s="47"/>
      <c r="BJB7" s="47"/>
      <c r="BJC7" s="47"/>
      <c r="BJD7" s="47"/>
      <c r="BJE7" s="47"/>
      <c r="BJF7" s="47"/>
      <c r="BJG7" s="47"/>
      <c r="BJH7" s="47"/>
      <c r="BJI7" s="47"/>
      <c r="BJJ7" s="47"/>
      <c r="BJK7" s="47"/>
      <c r="BJL7" s="47"/>
      <c r="BJM7" s="47"/>
      <c r="BJN7" s="47"/>
      <c r="BJO7" s="47"/>
      <c r="BJP7" s="47"/>
      <c r="BJQ7" s="47"/>
      <c r="BJR7" s="47"/>
      <c r="BJS7" s="47"/>
      <c r="BJT7" s="47"/>
      <c r="BJU7" s="47"/>
      <c r="BJV7" s="47"/>
      <c r="BJW7" s="47"/>
      <c r="BJX7" s="47"/>
      <c r="BJY7" s="47"/>
      <c r="BJZ7" s="47"/>
      <c r="BKA7" s="47"/>
      <c r="BKB7" s="47"/>
      <c r="BKC7" s="47"/>
      <c r="BKD7" s="47"/>
      <c r="BKE7" s="47"/>
      <c r="BKF7" s="47"/>
      <c r="BKG7" s="47"/>
      <c r="BKH7" s="47"/>
      <c r="BKI7" s="47"/>
      <c r="BKJ7" s="47"/>
      <c r="BKK7" s="47"/>
      <c r="BKL7" s="47"/>
      <c r="BKM7" s="47"/>
      <c r="BKN7" s="47"/>
      <c r="BKO7" s="47"/>
      <c r="BKP7" s="47"/>
      <c r="BKQ7" s="47"/>
      <c r="BKR7" s="47"/>
      <c r="BKS7" s="47"/>
      <c r="BKT7" s="47"/>
      <c r="BKU7" s="47"/>
      <c r="BKV7" s="47"/>
      <c r="BKW7" s="47"/>
      <c r="BKX7" s="47"/>
      <c r="BKY7" s="47"/>
      <c r="BKZ7" s="47"/>
      <c r="BLA7" s="47"/>
      <c r="BLB7" s="47"/>
      <c r="BLC7" s="47"/>
      <c r="BLD7" s="47"/>
      <c r="BLE7" s="47"/>
      <c r="BLF7" s="47"/>
      <c r="BLG7" s="47"/>
      <c r="BLH7" s="47"/>
      <c r="BLI7" s="47"/>
      <c r="BLJ7" s="47"/>
      <c r="BLK7" s="47"/>
      <c r="BLL7" s="47"/>
      <c r="BLM7" s="47"/>
      <c r="BLN7" s="47"/>
      <c r="BLO7" s="47"/>
      <c r="BLP7" s="47"/>
      <c r="BLQ7" s="47"/>
      <c r="BLR7" s="47"/>
      <c r="BLS7" s="47"/>
      <c r="BLT7" s="47"/>
      <c r="BLU7" s="47"/>
      <c r="BLV7" s="47"/>
      <c r="BLW7" s="47"/>
      <c r="BLX7" s="47"/>
      <c r="BLY7" s="47"/>
      <c r="BLZ7" s="47"/>
      <c r="BMA7" s="47"/>
      <c r="BMB7" s="47"/>
      <c r="BMC7" s="47"/>
      <c r="BMD7" s="47"/>
      <c r="BME7" s="47"/>
      <c r="BMF7" s="47"/>
      <c r="BMG7" s="47"/>
      <c r="BMH7" s="47"/>
      <c r="BMI7" s="47"/>
      <c r="BMJ7" s="47"/>
      <c r="BMK7" s="47"/>
      <c r="BML7" s="47"/>
      <c r="BMM7" s="47"/>
      <c r="BMN7" s="47"/>
      <c r="BMO7" s="47"/>
      <c r="BMP7" s="47"/>
      <c r="BMQ7" s="47"/>
      <c r="BMR7" s="47"/>
      <c r="BMS7" s="47"/>
      <c r="BMT7" s="47"/>
      <c r="BMU7" s="47"/>
      <c r="BMV7" s="47"/>
      <c r="BMW7" s="47"/>
      <c r="BMX7" s="47"/>
      <c r="BMY7" s="47"/>
      <c r="BMZ7" s="47"/>
      <c r="BNA7" s="47"/>
      <c r="BNB7" s="47"/>
      <c r="BNC7" s="47"/>
      <c r="BND7" s="47"/>
      <c r="BNE7" s="47"/>
      <c r="BNF7" s="47"/>
      <c r="BNG7" s="47"/>
      <c r="BNH7" s="47"/>
      <c r="BNI7" s="47"/>
      <c r="BNJ7" s="47"/>
      <c r="BNK7" s="47"/>
      <c r="BNL7" s="47"/>
      <c r="BNM7" s="47"/>
      <c r="BNN7" s="47"/>
      <c r="BNO7" s="47"/>
      <c r="BNP7" s="47"/>
      <c r="BNQ7" s="47"/>
      <c r="BNR7" s="47"/>
      <c r="BNS7" s="47"/>
      <c r="BNT7" s="47"/>
      <c r="BNU7" s="47"/>
      <c r="BNV7" s="47"/>
      <c r="BNW7" s="47"/>
      <c r="BNX7" s="47"/>
      <c r="BNY7" s="47"/>
      <c r="BNZ7" s="47"/>
      <c r="BOA7" s="47"/>
      <c r="BOB7" s="47"/>
      <c r="BOC7" s="47"/>
      <c r="BOD7" s="47"/>
      <c r="BOE7" s="47"/>
      <c r="BOF7" s="47"/>
      <c r="BOG7" s="47"/>
      <c r="BOH7" s="47"/>
      <c r="BOI7" s="47"/>
      <c r="BOJ7" s="47"/>
      <c r="BOK7" s="47"/>
      <c r="BOL7" s="47"/>
      <c r="BOM7" s="47"/>
      <c r="BON7" s="47"/>
      <c r="BOO7" s="47"/>
      <c r="BOP7" s="47"/>
      <c r="BOQ7" s="47"/>
      <c r="BOR7" s="47"/>
      <c r="BOS7" s="47"/>
      <c r="BOT7" s="47"/>
      <c r="BOU7" s="47"/>
      <c r="BOV7" s="47"/>
      <c r="BOW7" s="47"/>
      <c r="BOX7" s="47"/>
      <c r="BOY7" s="47"/>
      <c r="BOZ7" s="47"/>
      <c r="BPA7" s="47"/>
      <c r="BPB7" s="47"/>
      <c r="BPC7" s="47"/>
      <c r="BPD7" s="47"/>
      <c r="BPE7" s="47"/>
      <c r="BPF7" s="47"/>
      <c r="BPG7" s="47"/>
      <c r="BPH7" s="47"/>
      <c r="BPI7" s="47"/>
      <c r="BPJ7" s="47"/>
      <c r="BPK7" s="47"/>
      <c r="BPL7" s="47"/>
      <c r="BPM7" s="47"/>
      <c r="BPN7" s="47"/>
      <c r="BPO7" s="47"/>
      <c r="BPP7" s="47"/>
      <c r="BPQ7" s="47"/>
      <c r="BPR7" s="47"/>
      <c r="BPS7" s="47"/>
      <c r="BPT7" s="47"/>
      <c r="BPU7" s="47"/>
      <c r="BPV7" s="47"/>
      <c r="BPW7" s="47"/>
      <c r="BPX7" s="47"/>
      <c r="BPY7" s="47"/>
      <c r="BPZ7" s="47"/>
      <c r="BQA7" s="47"/>
      <c r="BQB7" s="47"/>
      <c r="BQC7" s="47"/>
      <c r="BQD7" s="47"/>
      <c r="BQE7" s="47"/>
      <c r="BQF7" s="47"/>
      <c r="BQG7" s="47"/>
      <c r="BQH7" s="47"/>
      <c r="BQI7" s="47"/>
      <c r="BQJ7" s="47"/>
      <c r="BQK7" s="47"/>
      <c r="BQL7" s="47"/>
      <c r="BQM7" s="47"/>
      <c r="BQN7" s="47"/>
      <c r="BQO7" s="47"/>
      <c r="BQP7" s="47"/>
      <c r="BQQ7" s="47"/>
      <c r="BQR7" s="47"/>
      <c r="BQS7" s="47"/>
      <c r="BQT7" s="47"/>
      <c r="BQU7" s="47"/>
      <c r="BQV7" s="47"/>
      <c r="BQW7" s="47"/>
      <c r="BQX7" s="47"/>
      <c r="BQY7" s="47"/>
      <c r="BQZ7" s="47"/>
      <c r="BRA7" s="47"/>
      <c r="BRB7" s="47"/>
      <c r="BRC7" s="47"/>
      <c r="BRD7" s="47"/>
      <c r="BRE7" s="47"/>
      <c r="BRF7" s="47"/>
      <c r="BRG7" s="47"/>
      <c r="BRH7" s="47"/>
      <c r="BRI7" s="47"/>
      <c r="BRJ7" s="47"/>
      <c r="BRK7" s="47"/>
      <c r="BRL7" s="47"/>
      <c r="BRM7" s="47"/>
      <c r="BRN7" s="47"/>
      <c r="BRO7" s="47"/>
      <c r="BRP7" s="47"/>
      <c r="BRQ7" s="47"/>
      <c r="BRR7" s="47"/>
      <c r="BRS7" s="47"/>
      <c r="BRT7" s="47"/>
      <c r="BRU7" s="47"/>
      <c r="BRV7" s="47"/>
      <c r="BRW7" s="47"/>
      <c r="BRX7" s="47"/>
      <c r="BRY7" s="47"/>
      <c r="BRZ7" s="47"/>
      <c r="BSA7" s="47"/>
      <c r="BSB7" s="47"/>
      <c r="BSC7" s="47"/>
      <c r="BSD7" s="47"/>
      <c r="BSE7" s="47"/>
      <c r="BSF7" s="47"/>
      <c r="BSG7" s="47"/>
      <c r="BSH7" s="47"/>
      <c r="BSI7" s="47"/>
      <c r="BSJ7" s="47"/>
      <c r="BSK7" s="47"/>
      <c r="BSL7" s="47"/>
      <c r="BSM7" s="47"/>
      <c r="BSN7" s="47"/>
      <c r="BSO7" s="47"/>
      <c r="BSP7" s="47"/>
      <c r="BSQ7" s="47"/>
      <c r="BSR7" s="47"/>
      <c r="BSS7" s="47"/>
      <c r="BST7" s="47"/>
      <c r="BSU7" s="47"/>
      <c r="BSV7" s="47"/>
      <c r="BSW7" s="47"/>
      <c r="BSX7" s="47"/>
      <c r="BSY7" s="47"/>
      <c r="BSZ7" s="47"/>
      <c r="BTA7" s="47"/>
      <c r="BTB7" s="47"/>
      <c r="BTC7" s="47"/>
      <c r="BTD7" s="47"/>
      <c r="BTE7" s="47"/>
      <c r="BTF7" s="47"/>
      <c r="BTG7" s="47"/>
      <c r="BTH7" s="47"/>
      <c r="BTI7" s="47"/>
      <c r="BTJ7" s="47"/>
      <c r="BTK7" s="47"/>
      <c r="BTL7" s="47"/>
      <c r="BTM7" s="47"/>
      <c r="BTN7" s="47"/>
      <c r="BTO7" s="47"/>
      <c r="BTP7" s="47"/>
      <c r="BTQ7" s="47"/>
      <c r="BTR7" s="47"/>
      <c r="BTS7" s="47"/>
      <c r="BTT7" s="47"/>
      <c r="BTU7" s="47"/>
      <c r="BTV7" s="47"/>
      <c r="BTW7" s="47"/>
      <c r="BTX7" s="47"/>
      <c r="BTY7" s="47"/>
      <c r="BTZ7" s="47"/>
      <c r="BUA7" s="47"/>
      <c r="BUB7" s="47"/>
      <c r="BUC7" s="47"/>
      <c r="BUD7" s="47"/>
      <c r="BUE7" s="47"/>
      <c r="BUF7" s="47"/>
      <c r="BUG7" s="47"/>
      <c r="BUH7" s="47"/>
      <c r="BUI7" s="47"/>
      <c r="BUJ7" s="47"/>
      <c r="BUK7" s="47"/>
      <c r="BUL7" s="47"/>
      <c r="BUM7" s="47"/>
      <c r="BUN7" s="47"/>
      <c r="BUO7" s="47"/>
      <c r="BUP7" s="47"/>
      <c r="BUQ7" s="47"/>
      <c r="BUR7" s="47"/>
      <c r="BUS7" s="47"/>
      <c r="BUT7" s="47"/>
      <c r="BUU7" s="47"/>
      <c r="BUV7" s="47"/>
      <c r="BUW7" s="47"/>
      <c r="BUX7" s="47"/>
      <c r="BUY7" s="47"/>
      <c r="BUZ7" s="47"/>
      <c r="BVA7" s="47"/>
      <c r="BVB7" s="47"/>
      <c r="BVC7" s="47"/>
      <c r="BVD7" s="47"/>
      <c r="BVE7" s="47"/>
      <c r="BVF7" s="47"/>
      <c r="BVG7" s="47"/>
      <c r="BVH7" s="47"/>
      <c r="BVI7" s="47"/>
      <c r="BVJ7" s="47"/>
      <c r="BVK7" s="47"/>
      <c r="BVL7" s="47"/>
      <c r="BVM7" s="47"/>
      <c r="BVN7" s="47"/>
      <c r="BVO7" s="47"/>
      <c r="BVP7" s="47"/>
      <c r="BVQ7" s="47"/>
      <c r="BVR7" s="47"/>
      <c r="BVS7" s="47"/>
      <c r="BVT7" s="47"/>
      <c r="BVU7" s="47"/>
      <c r="BVV7" s="47"/>
      <c r="BVW7" s="47"/>
      <c r="BVX7" s="47"/>
      <c r="BVY7" s="47"/>
      <c r="BVZ7" s="47"/>
      <c r="BWA7" s="47"/>
      <c r="BWB7" s="47"/>
      <c r="BWC7" s="47"/>
      <c r="BWD7" s="47"/>
      <c r="BWE7" s="47"/>
      <c r="BWF7" s="47"/>
      <c r="BWG7" s="47"/>
      <c r="BWH7" s="47"/>
      <c r="BWI7" s="47"/>
      <c r="BWJ7" s="47"/>
      <c r="BWK7" s="47"/>
      <c r="BWL7" s="47"/>
      <c r="BWM7" s="47"/>
      <c r="BWN7" s="47"/>
      <c r="BWO7" s="47"/>
      <c r="BWP7" s="47"/>
      <c r="BWQ7" s="47"/>
      <c r="BWR7" s="47"/>
      <c r="BWS7" s="47"/>
      <c r="BWT7" s="47"/>
      <c r="BWU7" s="47"/>
      <c r="BWV7" s="47"/>
      <c r="BWW7" s="47"/>
      <c r="BWX7" s="47"/>
      <c r="BWY7" s="47"/>
      <c r="BWZ7" s="47"/>
      <c r="BXA7" s="47"/>
      <c r="BXB7" s="47"/>
      <c r="BXC7" s="47"/>
      <c r="BXD7" s="47"/>
      <c r="BXE7" s="47"/>
      <c r="BXF7" s="47"/>
      <c r="BXG7" s="47"/>
      <c r="BXH7" s="47"/>
      <c r="BXI7" s="47"/>
      <c r="BXJ7" s="47"/>
      <c r="BXK7" s="47"/>
      <c r="BXL7" s="47"/>
      <c r="BXM7" s="47"/>
      <c r="BXN7" s="47"/>
      <c r="BXO7" s="47"/>
      <c r="BXP7" s="47"/>
      <c r="BXQ7" s="47"/>
      <c r="BXR7" s="47"/>
      <c r="BXS7" s="47"/>
      <c r="BXT7" s="47"/>
      <c r="BXU7" s="47"/>
      <c r="BXV7" s="47"/>
      <c r="BXW7" s="47"/>
      <c r="BXX7" s="47"/>
      <c r="BXY7" s="47"/>
      <c r="BXZ7" s="47"/>
      <c r="BYA7" s="47"/>
      <c r="BYB7" s="47"/>
      <c r="BYC7" s="47"/>
      <c r="BYD7" s="47"/>
      <c r="BYE7" s="47"/>
      <c r="BYF7" s="47"/>
      <c r="BYG7" s="47"/>
      <c r="BYH7" s="47"/>
      <c r="BYI7" s="47"/>
      <c r="BYJ7" s="47"/>
      <c r="BYK7" s="47"/>
      <c r="BYL7" s="47"/>
      <c r="BYM7" s="47"/>
      <c r="BYN7" s="47"/>
      <c r="BYO7" s="47"/>
      <c r="BYP7" s="47"/>
      <c r="BYQ7" s="47"/>
      <c r="BYR7" s="47"/>
      <c r="BYS7" s="47"/>
      <c r="BYT7" s="47"/>
      <c r="BYU7" s="47"/>
      <c r="BYV7" s="47"/>
      <c r="BYW7" s="47"/>
      <c r="BYX7" s="47"/>
      <c r="BYY7" s="47"/>
      <c r="BYZ7" s="47"/>
      <c r="BZA7" s="47"/>
      <c r="BZB7" s="47"/>
      <c r="BZC7" s="47"/>
      <c r="BZD7" s="47"/>
      <c r="BZE7" s="47"/>
      <c r="BZF7" s="47"/>
      <c r="BZG7" s="47"/>
      <c r="BZH7" s="47"/>
      <c r="BZI7" s="47"/>
      <c r="BZJ7" s="47"/>
      <c r="BZK7" s="47"/>
      <c r="BZL7" s="47"/>
      <c r="BZM7" s="47"/>
      <c r="BZN7" s="47"/>
      <c r="BZO7" s="47"/>
      <c r="BZP7" s="47"/>
      <c r="BZQ7" s="47"/>
      <c r="BZR7" s="47"/>
      <c r="BZS7" s="47"/>
      <c r="BZT7" s="47"/>
      <c r="BZU7" s="47"/>
      <c r="BZV7" s="47"/>
      <c r="BZW7" s="47"/>
      <c r="BZX7" s="47"/>
      <c r="BZY7" s="47"/>
      <c r="BZZ7" s="47"/>
      <c r="CAA7" s="47"/>
      <c r="CAB7" s="47"/>
      <c r="CAC7" s="47"/>
      <c r="CAD7" s="47"/>
      <c r="CAE7" s="47"/>
      <c r="CAF7" s="47"/>
      <c r="CAG7" s="47"/>
      <c r="CAH7" s="47"/>
      <c r="CAI7" s="47"/>
      <c r="CAJ7" s="47"/>
      <c r="CAK7" s="47"/>
      <c r="CAL7" s="47"/>
      <c r="CAM7" s="47"/>
      <c r="CAN7" s="47"/>
      <c r="CAO7" s="47"/>
      <c r="CAP7" s="47"/>
      <c r="CAQ7" s="47"/>
      <c r="CAR7" s="47"/>
      <c r="CAS7" s="47"/>
      <c r="CAT7" s="47"/>
      <c r="CAU7" s="47"/>
      <c r="CAV7" s="47"/>
      <c r="CAW7" s="47"/>
      <c r="CAX7" s="47"/>
      <c r="CAY7" s="47"/>
      <c r="CAZ7" s="47"/>
      <c r="CBA7" s="47"/>
      <c r="CBB7" s="47"/>
      <c r="CBC7" s="47"/>
      <c r="CBD7" s="47"/>
      <c r="CBE7" s="47"/>
      <c r="CBF7" s="47"/>
      <c r="CBG7" s="47"/>
      <c r="CBH7" s="47"/>
      <c r="CBI7" s="47"/>
      <c r="CBJ7" s="47"/>
      <c r="CBK7" s="47"/>
      <c r="CBL7" s="47"/>
      <c r="CBM7" s="47"/>
      <c r="CBN7" s="47"/>
      <c r="CBO7" s="47"/>
      <c r="CBP7" s="47"/>
      <c r="CBQ7" s="47"/>
      <c r="CBR7" s="47"/>
      <c r="CBS7" s="47"/>
      <c r="CBT7" s="47"/>
      <c r="CBU7" s="47"/>
      <c r="CBV7" s="47"/>
      <c r="CBW7" s="47"/>
      <c r="CBX7" s="47"/>
      <c r="CBY7" s="47"/>
      <c r="CBZ7" s="47"/>
      <c r="CCA7" s="47"/>
      <c r="CCB7" s="47"/>
      <c r="CCC7" s="47"/>
      <c r="CCD7" s="47"/>
      <c r="CCE7" s="47"/>
      <c r="CCF7" s="47"/>
      <c r="CCG7" s="47"/>
      <c r="CCH7" s="47"/>
      <c r="CCI7" s="47"/>
      <c r="CCJ7" s="47"/>
      <c r="CCK7" s="47"/>
      <c r="CCL7" s="47"/>
      <c r="CCM7" s="47"/>
      <c r="CCN7" s="47"/>
      <c r="CCO7" s="47"/>
      <c r="CCP7" s="47"/>
      <c r="CCQ7" s="47"/>
      <c r="CCR7" s="47"/>
      <c r="CCS7" s="47"/>
      <c r="CCT7" s="47"/>
      <c r="CCU7" s="47"/>
      <c r="CCV7" s="47"/>
      <c r="CCW7" s="47"/>
      <c r="CCX7" s="47"/>
      <c r="CCY7" s="47"/>
      <c r="CCZ7" s="47"/>
      <c r="CDA7" s="47"/>
      <c r="CDB7" s="47"/>
      <c r="CDC7" s="47"/>
      <c r="CDD7" s="47"/>
      <c r="CDE7" s="47"/>
      <c r="CDF7" s="47"/>
      <c r="CDG7" s="47"/>
      <c r="CDH7" s="47"/>
      <c r="CDI7" s="47"/>
      <c r="CDJ7" s="47"/>
      <c r="CDK7" s="47"/>
      <c r="CDL7" s="47"/>
      <c r="CDM7" s="47"/>
      <c r="CDN7" s="47"/>
      <c r="CDO7" s="47"/>
      <c r="CDP7" s="47"/>
      <c r="CDQ7" s="47"/>
      <c r="CDR7" s="47"/>
      <c r="CDS7" s="47"/>
      <c r="CDT7" s="47"/>
      <c r="CDU7" s="47"/>
      <c r="CDV7" s="47"/>
      <c r="CDW7" s="47"/>
      <c r="CDX7" s="47"/>
      <c r="CDY7" s="47"/>
      <c r="CDZ7" s="47"/>
      <c r="CEA7" s="47"/>
      <c r="CEB7" s="47"/>
      <c r="CEC7" s="47"/>
      <c r="CED7" s="47"/>
      <c r="CEE7" s="47"/>
      <c r="CEF7" s="47"/>
      <c r="CEG7" s="47"/>
      <c r="CEH7" s="47"/>
      <c r="CEI7" s="47"/>
      <c r="CEJ7" s="47"/>
      <c r="CEK7" s="47"/>
      <c r="CEL7" s="47"/>
      <c r="CEM7" s="47"/>
      <c r="CEN7" s="47"/>
      <c r="CEO7" s="47"/>
      <c r="CEP7" s="47"/>
      <c r="CEQ7" s="47"/>
      <c r="CER7" s="47"/>
      <c r="CES7" s="47"/>
      <c r="CET7" s="47"/>
      <c r="CEU7" s="47"/>
      <c r="CEV7" s="47"/>
      <c r="CEW7" s="47"/>
      <c r="CEX7" s="47"/>
      <c r="CEY7" s="47"/>
      <c r="CEZ7" s="47"/>
      <c r="CFA7" s="47"/>
      <c r="CFB7" s="47"/>
      <c r="CFC7" s="47"/>
      <c r="CFD7" s="47"/>
      <c r="CFE7" s="47"/>
      <c r="CFF7" s="47"/>
      <c r="CFG7" s="47"/>
      <c r="CFH7" s="47"/>
      <c r="CFI7" s="47"/>
      <c r="CFJ7" s="47"/>
      <c r="CFK7" s="47"/>
      <c r="CFL7" s="47"/>
      <c r="CFM7" s="47"/>
      <c r="CFN7" s="47"/>
      <c r="CFO7" s="47"/>
      <c r="CFP7" s="47"/>
      <c r="CFQ7" s="47"/>
      <c r="CFR7" s="47"/>
      <c r="CFS7" s="47"/>
      <c r="CFT7" s="47"/>
      <c r="CFU7" s="47"/>
      <c r="CFV7" s="47"/>
      <c r="CFW7" s="47"/>
      <c r="CFX7" s="47"/>
      <c r="CFY7" s="47"/>
      <c r="CFZ7" s="47"/>
      <c r="CGA7" s="47"/>
      <c r="CGB7" s="47"/>
      <c r="CGC7" s="47"/>
      <c r="CGD7" s="47"/>
      <c r="CGE7" s="47"/>
      <c r="CGF7" s="47"/>
      <c r="CGG7" s="47"/>
      <c r="CGH7" s="47"/>
      <c r="CGI7" s="47"/>
      <c r="CGJ7" s="47"/>
      <c r="CGK7" s="47"/>
      <c r="CGL7" s="47"/>
      <c r="CGM7" s="47"/>
      <c r="CGN7" s="47"/>
      <c r="CGO7" s="47"/>
      <c r="CGP7" s="47"/>
      <c r="CGQ7" s="47"/>
      <c r="CGR7" s="47"/>
      <c r="CGS7" s="47"/>
      <c r="CGT7" s="47"/>
      <c r="CGU7" s="47"/>
      <c r="CGV7" s="47"/>
      <c r="CGW7" s="47"/>
      <c r="CGX7" s="47"/>
      <c r="CGY7" s="47"/>
      <c r="CGZ7" s="47"/>
      <c r="CHA7" s="47"/>
      <c r="CHB7" s="47"/>
      <c r="CHC7" s="47"/>
      <c r="CHD7" s="47"/>
      <c r="CHE7" s="47"/>
      <c r="CHF7" s="47"/>
      <c r="CHG7" s="47"/>
      <c r="CHH7" s="47"/>
      <c r="CHI7" s="47"/>
      <c r="CHJ7" s="47"/>
      <c r="CHK7" s="47"/>
      <c r="CHL7" s="47"/>
      <c r="CHM7" s="47"/>
      <c r="CHN7" s="47"/>
      <c r="CHO7" s="47"/>
      <c r="CHP7" s="47"/>
      <c r="CHQ7" s="47"/>
      <c r="CHR7" s="47"/>
      <c r="CHS7" s="47"/>
      <c r="CHT7" s="47"/>
      <c r="CHU7" s="47"/>
      <c r="CHV7" s="47"/>
      <c r="CHW7" s="47"/>
      <c r="CHX7" s="47"/>
      <c r="CHY7" s="47"/>
      <c r="CHZ7" s="47"/>
      <c r="CIA7" s="47"/>
      <c r="CIB7" s="47"/>
      <c r="CIC7" s="47"/>
      <c r="CID7" s="47"/>
      <c r="CIE7" s="47"/>
      <c r="CIF7" s="47"/>
      <c r="CIG7" s="47"/>
      <c r="CIH7" s="47"/>
      <c r="CII7" s="47"/>
      <c r="CIJ7" s="47"/>
      <c r="CIK7" s="47"/>
      <c r="CIL7" s="47"/>
      <c r="CIM7" s="47"/>
      <c r="CIN7" s="47"/>
      <c r="CIO7" s="47"/>
      <c r="CIP7" s="47"/>
      <c r="CIQ7" s="47"/>
      <c r="CIR7" s="47"/>
      <c r="CIS7" s="47"/>
      <c r="CIT7" s="47"/>
      <c r="CIU7" s="47"/>
      <c r="CIV7" s="47"/>
      <c r="CIW7" s="47"/>
      <c r="CIX7" s="47"/>
      <c r="CIY7" s="47"/>
      <c r="CIZ7" s="47"/>
      <c r="CJA7" s="47"/>
      <c r="CJB7" s="47"/>
      <c r="CJC7" s="47"/>
      <c r="CJD7" s="47"/>
      <c r="CJE7" s="47"/>
      <c r="CJF7" s="47"/>
      <c r="CJG7" s="47"/>
      <c r="CJH7" s="47"/>
      <c r="CJI7" s="47"/>
      <c r="CJJ7" s="47"/>
      <c r="CJK7" s="47"/>
      <c r="CJL7" s="47"/>
      <c r="CJM7" s="47"/>
      <c r="CJN7" s="47"/>
      <c r="CJO7" s="47"/>
      <c r="CJP7" s="47"/>
      <c r="CJQ7" s="47"/>
      <c r="CJR7" s="47"/>
      <c r="CJS7" s="47"/>
      <c r="CJT7" s="47"/>
      <c r="CJU7" s="47"/>
      <c r="CJV7" s="47"/>
      <c r="CJW7" s="47"/>
      <c r="CJX7" s="47"/>
      <c r="CJY7" s="47"/>
      <c r="CJZ7" s="47"/>
      <c r="CKA7" s="47"/>
      <c r="CKB7" s="47"/>
      <c r="CKC7" s="47"/>
      <c r="CKD7" s="47"/>
      <c r="CKE7" s="47"/>
      <c r="CKF7" s="47"/>
      <c r="CKG7" s="47"/>
      <c r="CKH7" s="47"/>
      <c r="CKI7" s="47"/>
      <c r="CKJ7" s="47"/>
      <c r="CKK7" s="47"/>
      <c r="CKL7" s="47"/>
      <c r="CKM7" s="47"/>
      <c r="CKN7" s="47"/>
      <c r="CKO7" s="47"/>
      <c r="CKP7" s="47"/>
      <c r="CKQ7" s="47"/>
      <c r="CKR7" s="47"/>
      <c r="CKS7" s="47"/>
      <c r="CKT7" s="47"/>
      <c r="CKU7" s="47"/>
      <c r="CKV7" s="47"/>
      <c r="CKW7" s="47"/>
      <c r="CKX7" s="47"/>
      <c r="CKY7" s="47"/>
      <c r="CKZ7" s="47"/>
      <c r="CLA7" s="47"/>
      <c r="CLB7" s="47"/>
      <c r="CLC7" s="47"/>
      <c r="CLD7" s="47"/>
      <c r="CLE7" s="47"/>
      <c r="CLF7" s="47"/>
      <c r="CLG7" s="47"/>
      <c r="CLH7" s="47"/>
      <c r="CLI7" s="47"/>
      <c r="CLJ7" s="47"/>
      <c r="CLK7" s="47"/>
      <c r="CLL7" s="47"/>
      <c r="CLM7" s="47"/>
      <c r="CLN7" s="47"/>
      <c r="CLO7" s="47"/>
      <c r="CLP7" s="47"/>
      <c r="CLQ7" s="47"/>
      <c r="CLR7" s="47"/>
      <c r="CLS7" s="47"/>
      <c r="CLT7" s="47"/>
      <c r="CLU7" s="47"/>
      <c r="CLV7" s="47"/>
      <c r="CLW7" s="47"/>
      <c r="CLX7" s="47"/>
      <c r="CLY7" s="47"/>
      <c r="CLZ7" s="47"/>
      <c r="CMA7" s="47"/>
      <c r="CMB7" s="47"/>
      <c r="CMC7" s="47"/>
      <c r="CMD7" s="47"/>
      <c r="CME7" s="47"/>
      <c r="CMF7" s="47"/>
      <c r="CMG7" s="47"/>
      <c r="CMH7" s="47"/>
      <c r="CMI7" s="47"/>
      <c r="CMJ7" s="47"/>
      <c r="CMK7" s="47"/>
      <c r="CML7" s="47"/>
      <c r="CMM7" s="47"/>
      <c r="CMN7" s="47"/>
      <c r="CMO7" s="47"/>
      <c r="CMP7" s="47"/>
      <c r="CMQ7" s="47"/>
      <c r="CMR7" s="47"/>
      <c r="CMS7" s="47"/>
      <c r="CMT7" s="47"/>
      <c r="CMU7" s="47"/>
      <c r="CMV7" s="47"/>
      <c r="CMW7" s="47"/>
      <c r="CMX7" s="47"/>
      <c r="CMY7" s="47"/>
      <c r="CMZ7" s="47"/>
      <c r="CNA7" s="47"/>
      <c r="CNB7" s="47"/>
      <c r="CNC7" s="47"/>
      <c r="CND7" s="47"/>
      <c r="CNE7" s="47"/>
      <c r="CNF7" s="47"/>
      <c r="CNG7" s="47"/>
      <c r="CNH7" s="47"/>
      <c r="CNI7" s="47"/>
      <c r="CNJ7" s="47"/>
      <c r="CNK7" s="47"/>
      <c r="CNL7" s="47"/>
      <c r="CNM7" s="47"/>
      <c r="CNN7" s="47"/>
      <c r="CNO7" s="47"/>
      <c r="CNP7" s="47"/>
      <c r="CNQ7" s="47"/>
      <c r="CNR7" s="47"/>
      <c r="CNS7" s="47"/>
      <c r="CNT7" s="47"/>
      <c r="CNU7" s="47"/>
      <c r="CNV7" s="47"/>
      <c r="CNW7" s="47"/>
      <c r="CNX7" s="47"/>
      <c r="CNY7" s="47"/>
      <c r="CNZ7" s="47"/>
      <c r="COA7" s="47"/>
      <c r="COB7" s="47"/>
      <c r="COC7" s="47"/>
      <c r="COD7" s="47"/>
      <c r="COE7" s="47"/>
      <c r="COF7" s="47"/>
      <c r="COG7" s="47"/>
      <c r="COH7" s="47"/>
      <c r="COI7" s="47"/>
      <c r="COJ7" s="47"/>
      <c r="COK7" s="47"/>
      <c r="COL7" s="47"/>
      <c r="COM7" s="47"/>
      <c r="CON7" s="47"/>
      <c r="COO7" s="47"/>
      <c r="COP7" s="47"/>
      <c r="COQ7" s="47"/>
      <c r="COR7" s="47"/>
      <c r="COS7" s="47"/>
      <c r="COT7" s="47"/>
      <c r="COU7" s="47"/>
      <c r="COV7" s="47"/>
      <c r="COW7" s="47"/>
      <c r="COX7" s="47"/>
      <c r="COY7" s="47"/>
      <c r="COZ7" s="47"/>
      <c r="CPA7" s="47"/>
      <c r="CPB7" s="47"/>
      <c r="CPC7" s="47"/>
      <c r="CPD7" s="47"/>
      <c r="CPE7" s="47"/>
      <c r="CPF7" s="47"/>
      <c r="CPG7" s="47"/>
      <c r="CPH7" s="47"/>
      <c r="CPI7" s="47"/>
      <c r="CPJ7" s="47"/>
      <c r="CPK7" s="47"/>
      <c r="CPL7" s="47"/>
      <c r="CPM7" s="47"/>
      <c r="CPN7" s="47"/>
      <c r="CPO7" s="47"/>
      <c r="CPP7" s="47"/>
      <c r="CPQ7" s="47"/>
      <c r="CPR7" s="47"/>
      <c r="CPS7" s="47"/>
      <c r="CPT7" s="47"/>
      <c r="CPU7" s="47"/>
      <c r="CPV7" s="47"/>
      <c r="CPW7" s="47"/>
      <c r="CPX7" s="47"/>
      <c r="CPY7" s="47"/>
      <c r="CPZ7" s="47"/>
      <c r="CQA7" s="47"/>
      <c r="CQB7" s="47"/>
      <c r="CQC7" s="47"/>
      <c r="CQD7" s="47"/>
      <c r="CQE7" s="47"/>
      <c r="CQF7" s="47"/>
      <c r="CQG7" s="47"/>
      <c r="CQH7" s="47"/>
      <c r="CQI7" s="47"/>
      <c r="CQJ7" s="47"/>
      <c r="CQK7" s="47"/>
      <c r="CQL7" s="47"/>
      <c r="CQM7" s="47"/>
      <c r="CQN7" s="47"/>
      <c r="CQO7" s="47"/>
      <c r="CQP7" s="47"/>
      <c r="CQQ7" s="47"/>
      <c r="CQR7" s="47"/>
      <c r="CQS7" s="47"/>
      <c r="CQT7" s="47"/>
      <c r="CQU7" s="47"/>
      <c r="CQV7" s="47"/>
      <c r="CQW7" s="47"/>
      <c r="CQX7" s="47"/>
      <c r="CQY7" s="47"/>
      <c r="CQZ7" s="47"/>
      <c r="CRA7" s="47"/>
      <c r="CRB7" s="47"/>
      <c r="CRC7" s="47"/>
      <c r="CRD7" s="47"/>
      <c r="CRE7" s="47"/>
      <c r="CRF7" s="47"/>
      <c r="CRG7" s="47"/>
      <c r="CRH7" s="47"/>
      <c r="CRI7" s="47"/>
      <c r="CRJ7" s="47"/>
      <c r="CRK7" s="47"/>
      <c r="CRL7" s="47"/>
      <c r="CRM7" s="47"/>
      <c r="CRN7" s="47"/>
      <c r="CRO7" s="47"/>
      <c r="CRP7" s="47"/>
      <c r="CRQ7" s="47"/>
      <c r="CRR7" s="47"/>
      <c r="CRS7" s="47"/>
      <c r="CRT7" s="47"/>
      <c r="CRU7" s="47"/>
      <c r="CRV7" s="47"/>
      <c r="CRW7" s="47"/>
      <c r="CRX7" s="47"/>
      <c r="CRY7" s="47"/>
      <c r="CRZ7" s="47"/>
      <c r="CSA7" s="47"/>
      <c r="CSB7" s="47"/>
      <c r="CSC7" s="47"/>
      <c r="CSD7" s="47"/>
      <c r="CSE7" s="47"/>
      <c r="CSF7" s="47"/>
      <c r="CSG7" s="47"/>
      <c r="CSH7" s="47"/>
      <c r="CSI7" s="47"/>
      <c r="CSJ7" s="47"/>
      <c r="CSK7" s="47"/>
      <c r="CSL7" s="47"/>
      <c r="CSM7" s="47"/>
      <c r="CSN7" s="47"/>
      <c r="CSO7" s="47"/>
      <c r="CSP7" s="47"/>
      <c r="CSQ7" s="47"/>
      <c r="CSR7" s="47"/>
      <c r="CSS7" s="47"/>
      <c r="CST7" s="47"/>
      <c r="CSU7" s="47"/>
      <c r="CSV7" s="47"/>
      <c r="CSW7" s="47"/>
      <c r="CSX7" s="47"/>
      <c r="CSY7" s="47"/>
      <c r="CSZ7" s="47"/>
      <c r="CTA7" s="47"/>
      <c r="CTB7" s="47"/>
      <c r="CTC7" s="47"/>
      <c r="CTD7" s="47"/>
      <c r="CTE7" s="47"/>
      <c r="CTF7" s="47"/>
      <c r="CTG7" s="47"/>
      <c r="CTH7" s="47"/>
      <c r="CTI7" s="47"/>
      <c r="CTJ7" s="47"/>
      <c r="CTK7" s="47"/>
      <c r="CTL7" s="47"/>
      <c r="CTM7" s="47"/>
      <c r="CTN7" s="47"/>
      <c r="CTO7" s="47"/>
      <c r="CTP7" s="47"/>
      <c r="CTQ7" s="47"/>
      <c r="CTR7" s="47"/>
      <c r="CTS7" s="47"/>
      <c r="CTT7" s="47"/>
      <c r="CTU7" s="47"/>
      <c r="CTV7" s="47"/>
      <c r="CTW7" s="47"/>
      <c r="CTX7" s="47"/>
      <c r="CTY7" s="47"/>
      <c r="CTZ7" s="47"/>
      <c r="CUA7" s="47"/>
      <c r="CUB7" s="47"/>
      <c r="CUC7" s="47"/>
      <c r="CUD7" s="47"/>
      <c r="CUE7" s="47"/>
      <c r="CUF7" s="47"/>
      <c r="CUG7" s="47"/>
      <c r="CUH7" s="47"/>
      <c r="CUI7" s="47"/>
      <c r="CUJ7" s="47"/>
      <c r="CUK7" s="47"/>
      <c r="CUL7" s="47"/>
      <c r="CUM7" s="47"/>
      <c r="CUN7" s="47"/>
      <c r="CUO7" s="47"/>
      <c r="CUP7" s="47"/>
      <c r="CUQ7" s="47"/>
      <c r="CUR7" s="47"/>
      <c r="CUS7" s="47"/>
      <c r="CUT7" s="47"/>
      <c r="CUU7" s="47"/>
      <c r="CUV7" s="47"/>
      <c r="CUW7" s="47"/>
      <c r="CUX7" s="47"/>
      <c r="CUY7" s="47"/>
      <c r="CUZ7" s="47"/>
      <c r="CVA7" s="47"/>
      <c r="CVB7" s="47"/>
      <c r="CVC7" s="47"/>
      <c r="CVD7" s="47"/>
      <c r="CVE7" s="47"/>
      <c r="CVF7" s="47"/>
      <c r="CVG7" s="47"/>
      <c r="CVH7" s="47"/>
      <c r="CVI7" s="47"/>
      <c r="CVJ7" s="47"/>
      <c r="CVK7" s="47"/>
      <c r="CVL7" s="47"/>
      <c r="CVM7" s="47"/>
      <c r="CVN7" s="47"/>
      <c r="CVO7" s="47"/>
      <c r="CVP7" s="47"/>
      <c r="CVQ7" s="47"/>
      <c r="CVR7" s="47"/>
      <c r="CVS7" s="47"/>
      <c r="CVT7" s="47"/>
      <c r="CVU7" s="47"/>
      <c r="CVV7" s="47"/>
      <c r="CVW7" s="47"/>
      <c r="CVX7" s="47"/>
      <c r="CVY7" s="47"/>
      <c r="CVZ7" s="47"/>
      <c r="CWA7" s="47"/>
      <c r="CWB7" s="47"/>
      <c r="CWC7" s="47"/>
      <c r="CWD7" s="47"/>
      <c r="CWE7" s="47"/>
      <c r="CWF7" s="47"/>
      <c r="CWG7" s="47"/>
      <c r="CWH7" s="47"/>
      <c r="CWI7" s="47"/>
      <c r="CWJ7" s="47"/>
      <c r="CWK7" s="47"/>
      <c r="CWL7" s="47"/>
      <c r="CWM7" s="47"/>
      <c r="CWN7" s="47"/>
      <c r="CWO7" s="47"/>
      <c r="CWP7" s="47"/>
      <c r="CWQ7" s="47"/>
      <c r="CWR7" s="47"/>
      <c r="CWS7" s="47"/>
      <c r="CWT7" s="47"/>
      <c r="CWU7" s="47"/>
      <c r="CWV7" s="47"/>
      <c r="CWW7" s="47"/>
      <c r="CWX7" s="47"/>
      <c r="CWY7" s="47"/>
      <c r="CWZ7" s="47"/>
      <c r="CXA7" s="47"/>
      <c r="CXB7" s="47"/>
      <c r="CXC7" s="47"/>
      <c r="CXD7" s="47"/>
      <c r="CXE7" s="47"/>
      <c r="CXF7" s="47"/>
      <c r="CXG7" s="47"/>
      <c r="CXH7" s="47"/>
      <c r="CXI7" s="47"/>
      <c r="CXJ7" s="47"/>
      <c r="CXK7" s="47"/>
      <c r="CXL7" s="47"/>
      <c r="CXM7" s="47"/>
      <c r="CXN7" s="47"/>
      <c r="CXO7" s="47"/>
      <c r="CXP7" s="47"/>
      <c r="CXQ7" s="47"/>
      <c r="CXR7" s="47"/>
      <c r="CXS7" s="47"/>
      <c r="CXT7" s="47"/>
      <c r="CXU7" s="47"/>
      <c r="CXV7" s="47"/>
      <c r="CXW7" s="47"/>
      <c r="CXX7" s="47"/>
      <c r="CXY7" s="47"/>
      <c r="CXZ7" s="47"/>
      <c r="CYA7" s="47"/>
      <c r="CYB7" s="47"/>
      <c r="CYC7" s="47"/>
      <c r="CYD7" s="47"/>
      <c r="CYE7" s="47"/>
      <c r="CYF7" s="47"/>
      <c r="CYG7" s="47"/>
      <c r="CYH7" s="47"/>
      <c r="CYI7" s="47"/>
      <c r="CYJ7" s="47"/>
      <c r="CYK7" s="47"/>
      <c r="CYL7" s="47"/>
      <c r="CYM7" s="47"/>
      <c r="CYN7" s="47"/>
      <c r="CYO7" s="47"/>
      <c r="CYP7" s="47"/>
      <c r="CYQ7" s="47"/>
      <c r="CYR7" s="47"/>
      <c r="CYS7" s="47"/>
      <c r="CYT7" s="47"/>
      <c r="CYU7" s="47"/>
      <c r="CYV7" s="47"/>
      <c r="CYW7" s="47"/>
      <c r="CYX7" s="47"/>
      <c r="CYY7" s="47"/>
      <c r="CYZ7" s="47"/>
      <c r="CZA7" s="47"/>
      <c r="CZB7" s="47"/>
      <c r="CZC7" s="47"/>
      <c r="CZD7" s="47"/>
      <c r="CZE7" s="47"/>
      <c r="CZF7" s="47"/>
      <c r="CZG7" s="47"/>
      <c r="CZH7" s="47"/>
      <c r="CZI7" s="47"/>
      <c r="CZJ7" s="47"/>
      <c r="CZK7" s="47"/>
      <c r="CZL7" s="47"/>
      <c r="CZM7" s="47"/>
      <c r="CZN7" s="47"/>
      <c r="CZO7" s="47"/>
      <c r="CZP7" s="47"/>
      <c r="CZQ7" s="47"/>
      <c r="CZR7" s="47"/>
      <c r="CZS7" s="47"/>
      <c r="CZT7" s="47"/>
      <c r="CZU7" s="47"/>
      <c r="CZV7" s="47"/>
      <c r="CZW7" s="47"/>
      <c r="CZX7" s="47"/>
      <c r="CZY7" s="47"/>
      <c r="CZZ7" s="47"/>
      <c r="DAA7" s="47"/>
      <c r="DAB7" s="47"/>
      <c r="DAC7" s="47"/>
      <c r="DAD7" s="47"/>
      <c r="DAE7" s="47"/>
      <c r="DAF7" s="47"/>
      <c r="DAG7" s="47"/>
      <c r="DAH7" s="47"/>
      <c r="DAI7" s="47"/>
      <c r="DAJ7" s="47"/>
      <c r="DAK7" s="47"/>
      <c r="DAL7" s="47"/>
      <c r="DAM7" s="47"/>
      <c r="DAN7" s="47"/>
      <c r="DAO7" s="47"/>
      <c r="DAP7" s="47"/>
      <c r="DAQ7" s="47"/>
      <c r="DAR7" s="47"/>
      <c r="DAS7" s="47"/>
      <c r="DAT7" s="47"/>
      <c r="DAU7" s="47"/>
      <c r="DAV7" s="47"/>
      <c r="DAW7" s="47"/>
      <c r="DAX7" s="47"/>
      <c r="DAY7" s="47"/>
      <c r="DAZ7" s="47"/>
      <c r="DBA7" s="47"/>
      <c r="DBB7" s="47"/>
      <c r="DBC7" s="47"/>
      <c r="DBD7" s="47"/>
      <c r="DBE7" s="47"/>
      <c r="DBF7" s="47"/>
      <c r="DBG7" s="47"/>
      <c r="DBH7" s="47"/>
      <c r="DBI7" s="47"/>
      <c r="DBJ7" s="47"/>
      <c r="DBK7" s="47"/>
      <c r="DBL7" s="47"/>
      <c r="DBM7" s="47"/>
      <c r="DBN7" s="47"/>
      <c r="DBO7" s="47"/>
      <c r="DBP7" s="47"/>
      <c r="DBQ7" s="47"/>
      <c r="DBR7" s="47"/>
      <c r="DBS7" s="47"/>
      <c r="DBT7" s="47"/>
      <c r="DBU7" s="47"/>
      <c r="DBV7" s="47"/>
      <c r="DBW7" s="47"/>
      <c r="DBX7" s="47"/>
      <c r="DBY7" s="47"/>
      <c r="DBZ7" s="47"/>
      <c r="DCA7" s="47"/>
      <c r="DCB7" s="47"/>
      <c r="DCC7" s="47"/>
      <c r="DCD7" s="47"/>
      <c r="DCE7" s="47"/>
      <c r="DCF7" s="47"/>
      <c r="DCG7" s="47"/>
      <c r="DCH7" s="47"/>
      <c r="DCI7" s="47"/>
      <c r="DCJ7" s="47"/>
      <c r="DCK7" s="47"/>
      <c r="DCL7" s="47"/>
      <c r="DCM7" s="47"/>
      <c r="DCN7" s="47"/>
      <c r="DCO7" s="47"/>
      <c r="DCP7" s="47"/>
      <c r="DCQ7" s="47"/>
      <c r="DCR7" s="47"/>
      <c r="DCS7" s="47"/>
      <c r="DCT7" s="47"/>
      <c r="DCU7" s="47"/>
      <c r="DCV7" s="47"/>
      <c r="DCW7" s="47"/>
      <c r="DCX7" s="47"/>
      <c r="DCY7" s="47"/>
      <c r="DCZ7" s="47"/>
      <c r="DDA7" s="47"/>
      <c r="DDB7" s="47"/>
      <c r="DDC7" s="47"/>
      <c r="DDD7" s="47"/>
      <c r="DDE7" s="47"/>
      <c r="DDF7" s="47"/>
      <c r="DDG7" s="47"/>
      <c r="DDH7" s="47"/>
      <c r="DDI7" s="47"/>
      <c r="DDJ7" s="47"/>
      <c r="DDK7" s="47"/>
      <c r="DDL7" s="47"/>
      <c r="DDM7" s="47"/>
      <c r="DDN7" s="47"/>
      <c r="DDO7" s="47"/>
      <c r="DDP7" s="47"/>
      <c r="DDQ7" s="47"/>
      <c r="DDR7" s="47"/>
      <c r="DDS7" s="47"/>
      <c r="DDT7" s="47"/>
      <c r="DDU7" s="47"/>
      <c r="DDV7" s="47"/>
      <c r="DDW7" s="47"/>
      <c r="DDX7" s="47"/>
      <c r="DDY7" s="47"/>
      <c r="DDZ7" s="47"/>
      <c r="DEA7" s="47"/>
      <c r="DEB7" s="47"/>
      <c r="DEC7" s="47"/>
      <c r="DED7" s="47"/>
      <c r="DEE7" s="47"/>
      <c r="DEF7" s="47"/>
      <c r="DEG7" s="47"/>
      <c r="DEH7" s="47"/>
      <c r="DEI7" s="47"/>
      <c r="DEJ7" s="47"/>
      <c r="DEK7" s="47"/>
      <c r="DEL7" s="47"/>
      <c r="DEM7" s="47"/>
      <c r="DEN7" s="47"/>
      <c r="DEO7" s="47"/>
      <c r="DEP7" s="47"/>
      <c r="DEQ7" s="47"/>
      <c r="DER7" s="47"/>
      <c r="DES7" s="47"/>
      <c r="DET7" s="47"/>
      <c r="DEU7" s="47"/>
      <c r="DEV7" s="47"/>
      <c r="DEW7" s="47"/>
      <c r="DEX7" s="47"/>
      <c r="DEY7" s="47"/>
      <c r="DEZ7" s="47"/>
      <c r="DFA7" s="47"/>
      <c r="DFB7" s="47"/>
      <c r="DFC7" s="47"/>
      <c r="DFD7" s="47"/>
      <c r="DFE7" s="47"/>
      <c r="DFF7" s="47"/>
      <c r="DFG7" s="47"/>
      <c r="DFH7" s="47"/>
      <c r="DFI7" s="47"/>
      <c r="DFJ7" s="47"/>
      <c r="DFK7" s="47"/>
      <c r="DFL7" s="47"/>
      <c r="DFM7" s="47"/>
      <c r="DFN7" s="47"/>
      <c r="DFO7" s="47"/>
      <c r="DFP7" s="47"/>
      <c r="DFQ7" s="47"/>
      <c r="DFR7" s="47"/>
      <c r="DFS7" s="47"/>
      <c r="DFT7" s="47"/>
      <c r="DFU7" s="47"/>
      <c r="DFV7" s="47"/>
      <c r="DFW7" s="47"/>
      <c r="DFX7" s="47"/>
      <c r="DFY7" s="47"/>
      <c r="DFZ7" s="47"/>
      <c r="DGA7" s="47"/>
      <c r="DGB7" s="47"/>
      <c r="DGC7" s="47"/>
      <c r="DGD7" s="47"/>
      <c r="DGE7" s="47"/>
      <c r="DGF7" s="47"/>
      <c r="DGG7" s="47"/>
      <c r="DGH7" s="47"/>
      <c r="DGI7" s="47"/>
      <c r="DGJ7" s="47"/>
      <c r="DGK7" s="47"/>
      <c r="DGL7" s="47"/>
      <c r="DGM7" s="47"/>
      <c r="DGN7" s="47"/>
      <c r="DGO7" s="47"/>
      <c r="DGP7" s="47"/>
      <c r="DGQ7" s="47"/>
      <c r="DGR7" s="47"/>
      <c r="DGS7" s="47"/>
      <c r="DGT7" s="47"/>
      <c r="DGU7" s="47"/>
      <c r="DGV7" s="47"/>
      <c r="DGW7" s="47"/>
      <c r="DGX7" s="47"/>
      <c r="DGY7" s="47"/>
      <c r="DGZ7" s="47"/>
      <c r="DHA7" s="47"/>
      <c r="DHB7" s="47"/>
      <c r="DHC7" s="47"/>
      <c r="DHD7" s="47"/>
      <c r="DHE7" s="47"/>
      <c r="DHF7" s="47"/>
      <c r="DHG7" s="47"/>
      <c r="DHH7" s="47"/>
      <c r="DHI7" s="47"/>
      <c r="DHJ7" s="47"/>
      <c r="DHK7" s="47"/>
      <c r="DHL7" s="47"/>
      <c r="DHM7" s="47"/>
      <c r="DHN7" s="47"/>
      <c r="DHO7" s="47"/>
      <c r="DHP7" s="47"/>
      <c r="DHQ7" s="47"/>
      <c r="DHR7" s="47"/>
      <c r="DHS7" s="47"/>
      <c r="DHT7" s="47"/>
      <c r="DHU7" s="47"/>
      <c r="DHV7" s="47"/>
      <c r="DHW7" s="47"/>
      <c r="DHX7" s="47"/>
      <c r="DHY7" s="47"/>
      <c r="DHZ7" s="47"/>
      <c r="DIA7" s="47"/>
      <c r="DIB7" s="47"/>
      <c r="DIC7" s="47"/>
      <c r="DID7" s="47"/>
      <c r="DIE7" s="47"/>
      <c r="DIF7" s="47"/>
      <c r="DIG7" s="47"/>
      <c r="DIH7" s="47"/>
      <c r="DII7" s="47"/>
      <c r="DIJ7" s="47"/>
      <c r="DIK7" s="47"/>
      <c r="DIL7" s="47"/>
      <c r="DIM7" s="47"/>
      <c r="DIN7" s="47"/>
      <c r="DIO7" s="47"/>
      <c r="DIP7" s="47"/>
      <c r="DIQ7" s="47"/>
      <c r="DIR7" s="47"/>
      <c r="DIS7" s="47"/>
      <c r="DIT7" s="47"/>
      <c r="DIU7" s="47"/>
      <c r="DIV7" s="47"/>
      <c r="DIW7" s="47"/>
      <c r="DIX7" s="47"/>
      <c r="DIY7" s="47"/>
      <c r="DIZ7" s="47"/>
      <c r="DJA7" s="47"/>
      <c r="DJB7" s="47"/>
      <c r="DJC7" s="47"/>
      <c r="DJD7" s="47"/>
      <c r="DJE7" s="47"/>
      <c r="DJF7" s="47"/>
      <c r="DJG7" s="47"/>
      <c r="DJH7" s="47"/>
      <c r="DJI7" s="47"/>
      <c r="DJJ7" s="47"/>
      <c r="DJK7" s="47"/>
      <c r="DJL7" s="47"/>
      <c r="DJM7" s="47"/>
      <c r="DJN7" s="47"/>
      <c r="DJO7" s="47"/>
      <c r="DJP7" s="47"/>
      <c r="DJQ7" s="47"/>
      <c r="DJR7" s="47"/>
      <c r="DJS7" s="47"/>
      <c r="DJT7" s="47"/>
      <c r="DJU7" s="47"/>
      <c r="DJV7" s="47"/>
      <c r="DJW7" s="47"/>
      <c r="DJX7" s="47"/>
      <c r="DJY7" s="47"/>
      <c r="DJZ7" s="47"/>
      <c r="DKA7" s="47"/>
      <c r="DKB7" s="47"/>
      <c r="DKC7" s="47"/>
      <c r="DKD7" s="47"/>
      <c r="DKE7" s="47"/>
      <c r="DKF7" s="47"/>
      <c r="DKG7" s="47"/>
      <c r="DKH7" s="47"/>
      <c r="DKI7" s="47"/>
      <c r="DKJ7" s="47"/>
      <c r="DKK7" s="47"/>
      <c r="DKL7" s="47"/>
      <c r="DKM7" s="47"/>
      <c r="DKN7" s="47"/>
      <c r="DKO7" s="47"/>
      <c r="DKP7" s="47"/>
      <c r="DKQ7" s="47"/>
      <c r="DKR7" s="47"/>
      <c r="DKS7" s="47"/>
      <c r="DKT7" s="47"/>
      <c r="DKU7" s="47"/>
      <c r="DKV7" s="47"/>
      <c r="DKW7" s="47"/>
      <c r="DKX7" s="47"/>
      <c r="DKY7" s="47"/>
      <c r="DKZ7" s="47"/>
      <c r="DLA7" s="47"/>
      <c r="DLB7" s="47"/>
      <c r="DLC7" s="47"/>
      <c r="DLD7" s="47"/>
      <c r="DLE7" s="47"/>
      <c r="DLF7" s="47"/>
      <c r="DLG7" s="47"/>
      <c r="DLH7" s="47"/>
      <c r="DLI7" s="47"/>
      <c r="DLJ7" s="47"/>
      <c r="DLK7" s="47"/>
      <c r="DLL7" s="47"/>
      <c r="DLM7" s="47"/>
      <c r="DLN7" s="47"/>
      <c r="DLO7" s="47"/>
      <c r="DLP7" s="47"/>
      <c r="DLQ7" s="47"/>
      <c r="DLR7" s="47"/>
      <c r="DLS7" s="47"/>
      <c r="DLT7" s="47"/>
      <c r="DLU7" s="47"/>
      <c r="DLV7" s="47"/>
      <c r="DLW7" s="47"/>
      <c r="DLX7" s="47"/>
      <c r="DLY7" s="47"/>
      <c r="DLZ7" s="47"/>
      <c r="DMA7" s="47"/>
      <c r="DMB7" s="47"/>
      <c r="DMC7" s="47"/>
      <c r="DMD7" s="47"/>
      <c r="DME7" s="47"/>
      <c r="DMF7" s="47"/>
      <c r="DMG7" s="47"/>
      <c r="DMH7" s="47"/>
      <c r="DMI7" s="47"/>
      <c r="DMJ7" s="47"/>
      <c r="DMK7" s="47"/>
      <c r="DML7" s="47"/>
      <c r="DMM7" s="47"/>
      <c r="DMN7" s="47"/>
      <c r="DMO7" s="47"/>
      <c r="DMP7" s="47"/>
      <c r="DMQ7" s="47"/>
      <c r="DMR7" s="47"/>
      <c r="DMS7" s="47"/>
      <c r="DMT7" s="47"/>
      <c r="DMU7" s="47"/>
      <c r="DMV7" s="47"/>
      <c r="DMW7" s="47"/>
      <c r="DMX7" s="47"/>
      <c r="DMY7" s="47"/>
      <c r="DMZ7" s="47"/>
      <c r="DNA7" s="47"/>
      <c r="DNB7" s="47"/>
      <c r="DNC7" s="47"/>
      <c r="DND7" s="47"/>
      <c r="DNE7" s="47"/>
      <c r="DNF7" s="47"/>
      <c r="DNG7" s="47"/>
      <c r="DNH7" s="47"/>
      <c r="DNI7" s="47"/>
      <c r="DNJ7" s="47"/>
      <c r="DNK7" s="47"/>
      <c r="DNL7" s="47"/>
      <c r="DNM7" s="47"/>
      <c r="DNN7" s="47"/>
      <c r="DNO7" s="47"/>
      <c r="DNP7" s="47"/>
      <c r="DNQ7" s="47"/>
      <c r="DNR7" s="47"/>
      <c r="DNS7" s="47"/>
      <c r="DNT7" s="47"/>
      <c r="DNU7" s="47"/>
      <c r="DNV7" s="47"/>
      <c r="DNW7" s="47"/>
      <c r="DNX7" s="47"/>
      <c r="DNY7" s="47"/>
      <c r="DNZ7" s="47"/>
      <c r="DOA7" s="47"/>
      <c r="DOB7" s="47"/>
      <c r="DOC7" s="47"/>
      <c r="DOD7" s="47"/>
      <c r="DOE7" s="47"/>
      <c r="DOF7" s="47"/>
      <c r="DOG7" s="47"/>
      <c r="DOH7" s="47"/>
      <c r="DOI7" s="47"/>
      <c r="DOJ7" s="47"/>
      <c r="DOK7" s="47"/>
      <c r="DOL7" s="47"/>
      <c r="DOM7" s="47"/>
      <c r="DON7" s="47"/>
      <c r="DOO7" s="47"/>
      <c r="DOP7" s="47"/>
      <c r="DOQ7" s="47"/>
      <c r="DOR7" s="47"/>
      <c r="DOS7" s="47"/>
      <c r="DOT7" s="47"/>
      <c r="DOU7" s="47"/>
      <c r="DOV7" s="47"/>
      <c r="DOW7" s="47"/>
      <c r="DOX7" s="47"/>
      <c r="DOY7" s="47"/>
      <c r="DOZ7" s="47"/>
      <c r="DPA7" s="47"/>
      <c r="DPB7" s="47"/>
      <c r="DPC7" s="47"/>
      <c r="DPD7" s="47"/>
      <c r="DPE7" s="47"/>
      <c r="DPF7" s="47"/>
      <c r="DPG7" s="47"/>
      <c r="DPH7" s="47"/>
      <c r="DPI7" s="47"/>
      <c r="DPJ7" s="47"/>
      <c r="DPK7" s="47"/>
      <c r="DPL7" s="47"/>
      <c r="DPM7" s="47"/>
      <c r="DPN7" s="47"/>
      <c r="DPO7" s="47"/>
      <c r="DPP7" s="47"/>
      <c r="DPQ7" s="47"/>
      <c r="DPR7" s="47"/>
      <c r="DPS7" s="47"/>
      <c r="DPT7" s="47"/>
      <c r="DPU7" s="47"/>
      <c r="DPV7" s="47"/>
      <c r="DPW7" s="47"/>
      <c r="DPX7" s="47"/>
      <c r="DPY7" s="47"/>
      <c r="DPZ7" s="47"/>
      <c r="DQA7" s="47"/>
      <c r="DQB7" s="47"/>
      <c r="DQC7" s="47"/>
      <c r="DQD7" s="47"/>
      <c r="DQE7" s="47"/>
      <c r="DQF7" s="47"/>
      <c r="DQG7" s="47"/>
      <c r="DQH7" s="47"/>
      <c r="DQI7" s="47"/>
      <c r="DQJ7" s="47"/>
      <c r="DQK7" s="47"/>
      <c r="DQL7" s="47"/>
      <c r="DQM7" s="47"/>
      <c r="DQN7" s="47"/>
      <c r="DQO7" s="47"/>
      <c r="DQP7" s="47"/>
      <c r="DQQ7" s="47"/>
      <c r="DQR7" s="47"/>
      <c r="DQS7" s="47"/>
      <c r="DQT7" s="47"/>
      <c r="DQU7" s="47"/>
      <c r="DQV7" s="47"/>
      <c r="DQW7" s="47"/>
      <c r="DQX7" s="47"/>
      <c r="DQY7" s="47"/>
      <c r="DQZ7" s="47"/>
      <c r="DRA7" s="47"/>
      <c r="DRB7" s="47"/>
      <c r="DRC7" s="47"/>
      <c r="DRD7" s="47"/>
      <c r="DRE7" s="47"/>
      <c r="DRF7" s="47"/>
      <c r="DRG7" s="47"/>
      <c r="DRH7" s="47"/>
      <c r="DRI7" s="47"/>
      <c r="DRJ7" s="47"/>
      <c r="DRK7" s="47"/>
      <c r="DRL7" s="47"/>
      <c r="DRM7" s="47"/>
      <c r="DRN7" s="47"/>
      <c r="DRO7" s="47"/>
      <c r="DRP7" s="47"/>
      <c r="DRQ7" s="47"/>
      <c r="DRR7" s="47"/>
      <c r="DRS7" s="47"/>
      <c r="DRT7" s="47"/>
      <c r="DRU7" s="47"/>
      <c r="DRV7" s="47"/>
      <c r="DRW7" s="47"/>
      <c r="DRX7" s="47"/>
      <c r="DRY7" s="47"/>
      <c r="DRZ7" s="47"/>
      <c r="DSA7" s="47"/>
      <c r="DSB7" s="47"/>
      <c r="DSC7" s="47"/>
      <c r="DSD7" s="47"/>
      <c r="DSE7" s="47"/>
      <c r="DSF7" s="47"/>
      <c r="DSG7" s="47"/>
      <c r="DSH7" s="47"/>
      <c r="DSI7" s="47"/>
      <c r="DSJ7" s="47"/>
      <c r="DSK7" s="47"/>
      <c r="DSL7" s="47"/>
      <c r="DSM7" s="47"/>
      <c r="DSN7" s="47"/>
      <c r="DSO7" s="47"/>
      <c r="DSP7" s="47"/>
      <c r="DSQ7" s="47"/>
      <c r="DSR7" s="47"/>
      <c r="DSS7" s="47"/>
      <c r="DST7" s="47"/>
      <c r="DSU7" s="47"/>
      <c r="DSV7" s="47"/>
      <c r="DSW7" s="47"/>
      <c r="DSX7" s="47"/>
      <c r="DSY7" s="47"/>
      <c r="DSZ7" s="47"/>
      <c r="DTA7" s="47"/>
      <c r="DTB7" s="47"/>
      <c r="DTC7" s="47"/>
      <c r="DTD7" s="47"/>
      <c r="DTE7" s="47"/>
      <c r="DTF7" s="47"/>
      <c r="DTG7" s="47"/>
      <c r="DTH7" s="47"/>
      <c r="DTI7" s="47"/>
      <c r="DTJ7" s="47"/>
      <c r="DTK7" s="47"/>
      <c r="DTL7" s="47"/>
      <c r="DTM7" s="47"/>
      <c r="DTN7" s="47"/>
      <c r="DTO7" s="47"/>
      <c r="DTP7" s="47"/>
      <c r="DTQ7" s="47"/>
      <c r="DTR7" s="47"/>
      <c r="DTS7" s="47"/>
      <c r="DTT7" s="47"/>
      <c r="DTU7" s="47"/>
      <c r="DTV7" s="47"/>
      <c r="DTW7" s="47"/>
      <c r="DTX7" s="47"/>
      <c r="DTY7" s="47"/>
      <c r="DTZ7" s="47"/>
      <c r="DUA7" s="47"/>
      <c r="DUB7" s="47"/>
      <c r="DUC7" s="47"/>
      <c r="DUD7" s="47"/>
      <c r="DUE7" s="47"/>
      <c r="DUF7" s="47"/>
      <c r="DUG7" s="47"/>
      <c r="DUH7" s="47"/>
      <c r="DUI7" s="47"/>
      <c r="DUJ7" s="47"/>
      <c r="DUK7" s="47"/>
      <c r="DUL7" s="47"/>
      <c r="DUM7" s="47"/>
      <c r="DUN7" s="47"/>
      <c r="DUO7" s="47"/>
      <c r="DUP7" s="47"/>
      <c r="DUQ7" s="47"/>
      <c r="DUR7" s="47"/>
      <c r="DUS7" s="47"/>
      <c r="DUT7" s="47"/>
      <c r="DUU7" s="47"/>
      <c r="DUV7" s="47"/>
      <c r="DUW7" s="47"/>
      <c r="DUX7" s="47"/>
      <c r="DUY7" s="47"/>
      <c r="DUZ7" s="47"/>
      <c r="DVA7" s="47"/>
      <c r="DVB7" s="47"/>
      <c r="DVC7" s="47"/>
      <c r="DVD7" s="47"/>
      <c r="DVE7" s="47"/>
      <c r="DVF7" s="47"/>
      <c r="DVG7" s="47"/>
      <c r="DVH7" s="47"/>
      <c r="DVI7" s="47"/>
      <c r="DVJ7" s="47"/>
      <c r="DVK7" s="47"/>
      <c r="DVL7" s="47"/>
      <c r="DVM7" s="47"/>
      <c r="DVN7" s="47"/>
      <c r="DVO7" s="47"/>
      <c r="DVP7" s="47"/>
      <c r="DVQ7" s="47"/>
      <c r="DVR7" s="47"/>
      <c r="DVS7" s="47"/>
      <c r="DVT7" s="47"/>
      <c r="DVU7" s="47"/>
      <c r="DVV7" s="47"/>
      <c r="DVW7" s="47"/>
      <c r="DVX7" s="47"/>
      <c r="DVY7" s="47"/>
      <c r="DVZ7" s="47"/>
      <c r="DWA7" s="47"/>
      <c r="DWB7" s="47"/>
      <c r="DWC7" s="47"/>
      <c r="DWD7" s="47"/>
      <c r="DWE7" s="47"/>
      <c r="DWF7" s="47"/>
      <c r="DWG7" s="47"/>
      <c r="DWH7" s="47"/>
      <c r="DWI7" s="47"/>
      <c r="DWJ7" s="47"/>
      <c r="DWK7" s="47"/>
      <c r="DWL7" s="47"/>
      <c r="DWM7" s="47"/>
      <c r="DWN7" s="47"/>
      <c r="DWO7" s="47"/>
      <c r="DWP7" s="47"/>
      <c r="DWQ7" s="47"/>
      <c r="DWR7" s="47"/>
      <c r="DWS7" s="47"/>
      <c r="DWT7" s="47"/>
      <c r="DWU7" s="47"/>
      <c r="DWV7" s="47"/>
      <c r="DWW7" s="47"/>
      <c r="DWX7" s="47"/>
      <c r="DWY7" s="47"/>
      <c r="DWZ7" s="47"/>
      <c r="DXA7" s="47"/>
      <c r="DXB7" s="47"/>
      <c r="DXC7" s="47"/>
      <c r="DXD7" s="47"/>
      <c r="DXE7" s="47"/>
      <c r="DXF7" s="47"/>
      <c r="DXG7" s="47"/>
      <c r="DXH7" s="47"/>
      <c r="DXI7" s="47"/>
      <c r="DXJ7" s="47"/>
      <c r="DXK7" s="47"/>
      <c r="DXL7" s="47"/>
      <c r="DXM7" s="47"/>
      <c r="DXN7" s="47"/>
      <c r="DXO7" s="47"/>
      <c r="DXP7" s="47"/>
      <c r="DXQ7" s="47"/>
      <c r="DXR7" s="47"/>
      <c r="DXS7" s="47"/>
      <c r="DXT7" s="47"/>
      <c r="DXU7" s="47"/>
      <c r="DXV7" s="47"/>
      <c r="DXW7" s="47"/>
      <c r="DXX7" s="47"/>
      <c r="DXY7" s="47"/>
      <c r="DXZ7" s="47"/>
      <c r="DYA7" s="47"/>
      <c r="DYB7" s="47"/>
      <c r="DYC7" s="47"/>
      <c r="DYD7" s="47"/>
      <c r="DYE7" s="47"/>
      <c r="DYF7" s="47"/>
      <c r="DYG7" s="47"/>
      <c r="DYH7" s="47"/>
      <c r="DYI7" s="47"/>
      <c r="DYJ7" s="47"/>
      <c r="DYK7" s="47"/>
      <c r="DYL7" s="47"/>
      <c r="DYM7" s="47"/>
      <c r="DYN7" s="47"/>
      <c r="DYO7" s="47"/>
      <c r="DYP7" s="47"/>
      <c r="DYQ7" s="47"/>
      <c r="DYR7" s="47"/>
      <c r="DYS7" s="47"/>
      <c r="DYT7" s="47"/>
      <c r="DYU7" s="47"/>
      <c r="DYV7" s="47"/>
      <c r="DYW7" s="47"/>
      <c r="DYX7" s="47"/>
      <c r="DYY7" s="47"/>
      <c r="DYZ7" s="47"/>
      <c r="DZA7" s="47"/>
      <c r="DZB7" s="47"/>
      <c r="DZC7" s="47"/>
      <c r="DZD7" s="47"/>
      <c r="DZE7" s="47"/>
      <c r="DZF7" s="47"/>
      <c r="DZG7" s="47"/>
      <c r="DZH7" s="47"/>
      <c r="DZI7" s="47"/>
      <c r="DZJ7" s="47"/>
      <c r="DZK7" s="47"/>
      <c r="DZL7" s="47"/>
      <c r="DZM7" s="47"/>
      <c r="DZN7" s="47"/>
      <c r="DZO7" s="47"/>
      <c r="DZP7" s="47"/>
      <c r="DZQ7" s="47"/>
      <c r="DZR7" s="47"/>
      <c r="DZS7" s="47"/>
      <c r="DZT7" s="47"/>
      <c r="DZU7" s="47"/>
      <c r="DZV7" s="47"/>
      <c r="DZW7" s="47"/>
      <c r="DZX7" s="47"/>
      <c r="DZY7" s="47"/>
      <c r="DZZ7" s="47"/>
      <c r="EAA7" s="47"/>
      <c r="EAB7" s="47"/>
      <c r="EAC7" s="47"/>
      <c r="EAD7" s="47"/>
      <c r="EAE7" s="47"/>
      <c r="EAF7" s="47"/>
      <c r="EAG7" s="47"/>
      <c r="EAH7" s="47"/>
      <c r="EAI7" s="47"/>
      <c r="EAJ7" s="47"/>
      <c r="EAK7" s="47"/>
      <c r="EAL7" s="47"/>
      <c r="EAM7" s="47"/>
      <c r="EAN7" s="47"/>
      <c r="EAO7" s="47"/>
      <c r="EAP7" s="47"/>
      <c r="EAQ7" s="47"/>
      <c r="EAR7" s="47"/>
      <c r="EAS7" s="47"/>
      <c r="EAT7" s="47"/>
      <c r="EAU7" s="47"/>
      <c r="EAV7" s="47"/>
      <c r="EAW7" s="47"/>
      <c r="EAX7" s="47"/>
      <c r="EAY7" s="47"/>
      <c r="EAZ7" s="47"/>
      <c r="EBA7" s="47"/>
      <c r="EBB7" s="47"/>
      <c r="EBC7" s="47"/>
      <c r="EBD7" s="47"/>
      <c r="EBE7" s="47"/>
      <c r="EBF7" s="47"/>
      <c r="EBG7" s="47"/>
      <c r="EBH7" s="47"/>
      <c r="EBI7" s="47"/>
      <c r="EBJ7" s="47"/>
      <c r="EBK7" s="47"/>
      <c r="EBL7" s="47"/>
      <c r="EBM7" s="47"/>
      <c r="EBN7" s="47"/>
      <c r="EBO7" s="47"/>
      <c r="EBP7" s="47"/>
      <c r="EBQ7" s="47"/>
      <c r="EBR7" s="47"/>
      <c r="EBS7" s="47"/>
      <c r="EBT7" s="47"/>
      <c r="EBU7" s="47"/>
      <c r="EBV7" s="47"/>
      <c r="EBW7" s="47"/>
      <c r="EBX7" s="47"/>
      <c r="EBY7" s="47"/>
      <c r="EBZ7" s="47"/>
      <c r="ECA7" s="47"/>
      <c r="ECB7" s="47"/>
      <c r="ECC7" s="47"/>
      <c r="ECD7" s="47"/>
      <c r="ECE7" s="47"/>
      <c r="ECF7" s="47"/>
      <c r="ECG7" s="47"/>
      <c r="ECH7" s="47"/>
      <c r="ECI7" s="47"/>
      <c r="ECJ7" s="47"/>
      <c r="ECK7" s="47"/>
      <c r="ECL7" s="47"/>
      <c r="ECM7" s="47"/>
      <c r="ECN7" s="47"/>
      <c r="ECO7" s="47"/>
      <c r="ECP7" s="47"/>
      <c r="ECQ7" s="47"/>
      <c r="ECR7" s="47"/>
      <c r="ECS7" s="47"/>
      <c r="ECT7" s="47"/>
      <c r="ECU7" s="47"/>
      <c r="ECV7" s="47"/>
      <c r="ECW7" s="47"/>
      <c r="ECX7" s="47"/>
      <c r="ECY7" s="47"/>
      <c r="ECZ7" s="47"/>
      <c r="EDA7" s="47"/>
      <c r="EDB7" s="47"/>
      <c r="EDC7" s="47"/>
      <c r="EDD7" s="47"/>
      <c r="EDE7" s="47"/>
      <c r="EDF7" s="47"/>
      <c r="EDG7" s="47"/>
      <c r="EDH7" s="47"/>
      <c r="EDI7" s="47"/>
      <c r="EDJ7" s="47"/>
      <c r="EDK7" s="47"/>
      <c r="EDL7" s="47"/>
      <c r="EDM7" s="47"/>
      <c r="EDN7" s="47"/>
      <c r="EDO7" s="47"/>
      <c r="EDP7" s="47"/>
      <c r="EDQ7" s="47"/>
      <c r="EDR7" s="47"/>
      <c r="EDS7" s="47"/>
      <c r="EDT7" s="47"/>
      <c r="EDU7" s="47"/>
      <c r="EDV7" s="47"/>
      <c r="EDW7" s="47"/>
      <c r="EDX7" s="47"/>
      <c r="EDY7" s="47"/>
      <c r="EDZ7" s="47"/>
      <c r="EEA7" s="47"/>
      <c r="EEB7" s="47"/>
      <c r="EEC7" s="47"/>
      <c r="EED7" s="47"/>
      <c r="EEE7" s="47"/>
      <c r="EEF7" s="47"/>
      <c r="EEG7" s="47"/>
      <c r="EEH7" s="47"/>
      <c r="EEI7" s="47"/>
      <c r="EEJ7" s="47"/>
      <c r="EEK7" s="47"/>
      <c r="EEL7" s="47"/>
      <c r="EEM7" s="47"/>
      <c r="EEN7" s="47"/>
      <c r="EEO7" s="47"/>
      <c r="EEP7" s="47"/>
      <c r="EEQ7" s="47"/>
      <c r="EER7" s="47"/>
      <c r="EES7" s="47"/>
      <c r="EET7" s="47"/>
      <c r="EEU7" s="47"/>
      <c r="EEV7" s="47"/>
      <c r="EEW7" s="47"/>
      <c r="EEX7" s="47"/>
      <c r="EEY7" s="47"/>
      <c r="EEZ7" s="47"/>
      <c r="EFA7" s="47"/>
      <c r="EFB7" s="47"/>
      <c r="EFC7" s="47"/>
      <c r="EFD7" s="47"/>
      <c r="EFE7" s="47"/>
      <c r="EFF7" s="47"/>
      <c r="EFG7" s="47"/>
      <c r="EFH7" s="47"/>
      <c r="EFI7" s="47"/>
      <c r="EFJ7" s="47"/>
      <c r="EFK7" s="47"/>
      <c r="EFL7" s="47"/>
      <c r="EFM7" s="47"/>
      <c r="EFN7" s="47"/>
      <c r="EFO7" s="47"/>
      <c r="EFP7" s="47"/>
      <c r="EFQ7" s="47"/>
      <c r="EFR7" s="47"/>
      <c r="EFS7" s="47"/>
      <c r="EFT7" s="47"/>
      <c r="EFU7" s="47"/>
      <c r="EFV7" s="47"/>
      <c r="EFW7" s="47"/>
      <c r="EFX7" s="47"/>
      <c r="EFY7" s="47"/>
      <c r="EFZ7" s="47"/>
      <c r="EGA7" s="47"/>
      <c r="EGB7" s="47"/>
      <c r="EGC7" s="47"/>
      <c r="EGD7" s="47"/>
      <c r="EGE7" s="47"/>
      <c r="EGF7" s="47"/>
      <c r="EGG7" s="47"/>
      <c r="EGH7" s="47"/>
      <c r="EGI7" s="47"/>
      <c r="EGJ7" s="47"/>
      <c r="EGK7" s="47"/>
      <c r="EGL7" s="47"/>
      <c r="EGM7" s="47"/>
      <c r="EGN7" s="47"/>
      <c r="EGO7" s="47"/>
      <c r="EGP7" s="47"/>
      <c r="EGQ7" s="47"/>
      <c r="EGR7" s="47"/>
      <c r="EGS7" s="47"/>
      <c r="EGT7" s="47"/>
      <c r="EGU7" s="47"/>
      <c r="EGV7" s="47"/>
      <c r="EGW7" s="47"/>
      <c r="EGX7" s="47"/>
      <c r="EGY7" s="47"/>
      <c r="EGZ7" s="47"/>
      <c r="EHA7" s="47"/>
      <c r="EHB7" s="47"/>
      <c r="EHC7" s="47"/>
      <c r="EHD7" s="47"/>
      <c r="EHE7" s="47"/>
      <c r="EHF7" s="47"/>
      <c r="EHG7" s="47"/>
      <c r="EHH7" s="47"/>
      <c r="EHI7" s="47"/>
      <c r="EHJ7" s="47"/>
      <c r="EHK7" s="47"/>
      <c r="EHL7" s="47"/>
      <c r="EHM7" s="47"/>
      <c r="EHN7" s="47"/>
      <c r="EHO7" s="47"/>
      <c r="EHP7" s="47"/>
      <c r="EHQ7" s="47"/>
      <c r="EHR7" s="47"/>
      <c r="EHS7" s="47"/>
      <c r="EHT7" s="47"/>
      <c r="EHU7" s="47"/>
      <c r="EHV7" s="47"/>
      <c r="EHW7" s="47"/>
      <c r="EHX7" s="47"/>
      <c r="EHY7" s="47"/>
      <c r="EHZ7" s="47"/>
      <c r="EIA7" s="47"/>
      <c r="EIB7" s="47"/>
      <c r="EIC7" s="47"/>
      <c r="EID7" s="47"/>
      <c r="EIE7" s="47"/>
      <c r="EIF7" s="47"/>
      <c r="EIG7" s="47"/>
      <c r="EIH7" s="47"/>
      <c r="EII7" s="47"/>
      <c r="EIJ7" s="47"/>
      <c r="EIK7" s="47"/>
      <c r="EIL7" s="47"/>
      <c r="EIM7" s="47"/>
      <c r="EIN7" s="47"/>
      <c r="EIO7" s="47"/>
      <c r="EIP7" s="47"/>
      <c r="EIQ7" s="47"/>
      <c r="EIR7" s="47"/>
      <c r="EIS7" s="47"/>
      <c r="EIT7" s="47"/>
      <c r="EIU7" s="47"/>
      <c r="EIV7" s="47"/>
      <c r="EIW7" s="47"/>
      <c r="EIX7" s="47"/>
      <c r="EIY7" s="47"/>
      <c r="EIZ7" s="47"/>
      <c r="EJA7" s="47"/>
      <c r="EJB7" s="47"/>
      <c r="EJC7" s="47"/>
      <c r="EJD7" s="47"/>
      <c r="EJE7" s="47"/>
      <c r="EJF7" s="47"/>
      <c r="EJG7" s="47"/>
      <c r="EJH7" s="47"/>
      <c r="EJI7" s="47"/>
      <c r="EJJ7" s="47"/>
      <c r="EJK7" s="47"/>
      <c r="EJL7" s="47"/>
      <c r="EJM7" s="47"/>
      <c r="EJN7" s="47"/>
      <c r="EJO7" s="47"/>
      <c r="EJP7" s="47"/>
      <c r="EJQ7" s="47"/>
      <c r="EJR7" s="47"/>
      <c r="EJS7" s="47"/>
      <c r="EJT7" s="47"/>
      <c r="EJU7" s="47"/>
      <c r="EJV7" s="47"/>
      <c r="EJW7" s="47"/>
      <c r="EJX7" s="47"/>
      <c r="EJY7" s="47"/>
      <c r="EJZ7" s="47"/>
      <c r="EKA7" s="47"/>
      <c r="EKB7" s="47"/>
      <c r="EKC7" s="47"/>
      <c r="EKD7" s="47"/>
      <c r="EKE7" s="47"/>
      <c r="EKF7" s="47"/>
      <c r="EKG7" s="47"/>
      <c r="EKH7" s="47"/>
      <c r="EKI7" s="47"/>
      <c r="EKJ7" s="47"/>
      <c r="EKK7" s="47"/>
      <c r="EKL7" s="47"/>
      <c r="EKM7" s="47"/>
      <c r="EKN7" s="47"/>
      <c r="EKO7" s="47"/>
      <c r="EKP7" s="47"/>
      <c r="EKQ7" s="47"/>
      <c r="EKR7" s="47"/>
      <c r="EKS7" s="47"/>
      <c r="EKT7" s="47"/>
      <c r="EKU7" s="47"/>
      <c r="EKV7" s="47"/>
      <c r="EKW7" s="47"/>
      <c r="EKX7" s="47"/>
      <c r="EKY7" s="47"/>
      <c r="EKZ7" s="47"/>
      <c r="ELA7" s="47"/>
      <c r="ELB7" s="47"/>
      <c r="ELC7" s="47"/>
      <c r="ELD7" s="47"/>
      <c r="ELE7" s="47"/>
      <c r="ELF7" s="47"/>
      <c r="ELG7" s="47"/>
      <c r="ELH7" s="47"/>
      <c r="ELI7" s="47"/>
      <c r="ELJ7" s="47"/>
      <c r="ELK7" s="47"/>
      <c r="ELL7" s="47"/>
      <c r="ELM7" s="47"/>
      <c r="ELN7" s="47"/>
      <c r="ELO7" s="47"/>
      <c r="ELP7" s="47"/>
      <c r="ELQ7" s="47"/>
      <c r="ELR7" s="47"/>
      <c r="ELS7" s="47"/>
      <c r="ELT7" s="47"/>
      <c r="ELU7" s="47"/>
      <c r="ELV7" s="47"/>
      <c r="ELW7" s="47"/>
      <c r="ELX7" s="47"/>
      <c r="ELY7" s="47"/>
      <c r="ELZ7" s="47"/>
      <c r="EMA7" s="47"/>
      <c r="EMB7" s="47"/>
      <c r="EMC7" s="47"/>
      <c r="EMD7" s="47"/>
      <c r="EME7" s="47"/>
      <c r="EMF7" s="47"/>
      <c r="EMG7" s="47"/>
      <c r="EMH7" s="47"/>
      <c r="EMI7" s="47"/>
      <c r="EMJ7" s="47"/>
      <c r="EMK7" s="47"/>
      <c r="EML7" s="47"/>
      <c r="EMM7" s="47"/>
      <c r="EMN7" s="47"/>
      <c r="EMO7" s="47"/>
      <c r="EMP7" s="47"/>
      <c r="EMQ7" s="47"/>
      <c r="EMR7" s="47"/>
      <c r="EMS7" s="47"/>
      <c r="EMT7" s="47"/>
      <c r="EMU7" s="47"/>
      <c r="EMV7" s="47"/>
      <c r="EMW7" s="47"/>
      <c r="EMX7" s="47"/>
      <c r="EMY7" s="47"/>
      <c r="EMZ7" s="47"/>
      <c r="ENA7" s="47"/>
      <c r="ENB7" s="47"/>
      <c r="ENC7" s="47"/>
      <c r="END7" s="47"/>
      <c r="ENE7" s="47"/>
      <c r="ENF7" s="47"/>
      <c r="ENG7" s="47"/>
      <c r="ENH7" s="47"/>
      <c r="ENI7" s="47"/>
      <c r="ENJ7" s="47"/>
      <c r="ENK7" s="47"/>
      <c r="ENL7" s="47"/>
      <c r="ENM7" s="47"/>
      <c r="ENN7" s="47"/>
      <c r="ENO7" s="47"/>
      <c r="ENP7" s="47"/>
      <c r="ENQ7" s="47"/>
      <c r="ENR7" s="47"/>
      <c r="ENS7" s="47"/>
      <c r="ENT7" s="47"/>
      <c r="ENU7" s="47"/>
      <c r="ENV7" s="47"/>
      <c r="ENW7" s="47"/>
      <c r="ENX7" s="47"/>
      <c r="ENY7" s="47"/>
      <c r="ENZ7" s="47"/>
      <c r="EOA7" s="47"/>
      <c r="EOB7" s="47"/>
      <c r="EOC7" s="47"/>
      <c r="EOD7" s="47"/>
      <c r="EOE7" s="47"/>
      <c r="EOF7" s="47"/>
      <c r="EOG7" s="47"/>
      <c r="EOH7" s="47"/>
      <c r="EOI7" s="47"/>
      <c r="EOJ7" s="47"/>
      <c r="EOK7" s="47"/>
      <c r="EOL7" s="47"/>
      <c r="EOM7" s="47"/>
      <c r="EON7" s="47"/>
      <c r="EOO7" s="47"/>
      <c r="EOP7" s="47"/>
      <c r="EOQ7" s="47"/>
      <c r="EOR7" s="47"/>
      <c r="EOS7" s="47"/>
      <c r="EOT7" s="47"/>
      <c r="EOU7" s="47"/>
      <c r="EOV7" s="47"/>
      <c r="EOW7" s="47"/>
      <c r="EOX7" s="47"/>
      <c r="EOY7" s="47"/>
      <c r="EOZ7" s="47"/>
      <c r="EPA7" s="47"/>
      <c r="EPB7" s="47"/>
      <c r="EPC7" s="47"/>
      <c r="EPD7" s="47"/>
      <c r="EPE7" s="47"/>
      <c r="EPF7" s="47"/>
      <c r="EPG7" s="47"/>
      <c r="EPH7" s="47"/>
      <c r="EPI7" s="47"/>
      <c r="EPJ7" s="47"/>
      <c r="EPK7" s="47"/>
      <c r="EPL7" s="47"/>
      <c r="EPM7" s="47"/>
      <c r="EPN7" s="47"/>
      <c r="EPO7" s="47"/>
      <c r="EPP7" s="47"/>
      <c r="EPQ7" s="47"/>
      <c r="EPR7" s="47"/>
      <c r="EPS7" s="47"/>
      <c r="EPT7" s="47"/>
      <c r="EPU7" s="47"/>
      <c r="EPV7" s="47"/>
      <c r="EPW7" s="47"/>
      <c r="EPX7" s="47"/>
      <c r="EPY7" s="47"/>
      <c r="EPZ7" s="47"/>
      <c r="EQA7" s="47"/>
      <c r="EQB7" s="47"/>
      <c r="EQC7" s="47"/>
      <c r="EQD7" s="47"/>
      <c r="EQE7" s="47"/>
      <c r="EQF7" s="47"/>
      <c r="EQG7" s="47"/>
      <c r="EQH7" s="47"/>
      <c r="EQI7" s="47"/>
      <c r="EQJ7" s="47"/>
      <c r="EQK7" s="47"/>
      <c r="EQL7" s="47"/>
      <c r="EQM7" s="47"/>
      <c r="EQN7" s="47"/>
      <c r="EQO7" s="47"/>
      <c r="EQP7" s="47"/>
      <c r="EQQ7" s="47"/>
      <c r="EQR7" s="47"/>
      <c r="EQS7" s="47"/>
      <c r="EQT7" s="47"/>
      <c r="EQU7" s="47"/>
      <c r="EQV7" s="47"/>
      <c r="EQW7" s="47"/>
      <c r="EQX7" s="47"/>
      <c r="EQY7" s="47"/>
      <c r="EQZ7" s="47"/>
      <c r="ERA7" s="47"/>
      <c r="ERB7" s="47"/>
      <c r="ERC7" s="47"/>
      <c r="ERD7" s="47"/>
      <c r="ERE7" s="47"/>
      <c r="ERF7" s="47"/>
      <c r="ERG7" s="47"/>
      <c r="ERH7" s="47"/>
      <c r="ERI7" s="47"/>
      <c r="ERJ7" s="47"/>
      <c r="ERK7" s="47"/>
      <c r="ERL7" s="47"/>
      <c r="ERM7" s="47"/>
      <c r="ERN7" s="47"/>
      <c r="ERO7" s="47"/>
      <c r="ERP7" s="47"/>
      <c r="ERQ7" s="47"/>
      <c r="ERR7" s="47"/>
      <c r="ERS7" s="47"/>
      <c r="ERT7" s="47"/>
      <c r="ERU7" s="47"/>
      <c r="ERV7" s="47"/>
      <c r="ERW7" s="47"/>
      <c r="ERX7" s="47"/>
      <c r="ERY7" s="47"/>
      <c r="ERZ7" s="47"/>
      <c r="ESA7" s="47"/>
      <c r="ESB7" s="47"/>
      <c r="ESC7" s="47"/>
      <c r="ESD7" s="47"/>
      <c r="ESE7" s="47"/>
      <c r="ESF7" s="47"/>
      <c r="ESG7" s="47"/>
      <c r="ESH7" s="47"/>
      <c r="ESI7" s="47"/>
      <c r="ESJ7" s="47"/>
      <c r="ESK7" s="47"/>
      <c r="ESL7" s="47"/>
      <c r="ESM7" s="47"/>
      <c r="ESN7" s="47"/>
      <c r="ESO7" s="47"/>
      <c r="ESP7" s="47"/>
      <c r="ESQ7" s="47"/>
      <c r="ESR7" s="47"/>
      <c r="ESS7" s="47"/>
      <c r="EST7" s="47"/>
      <c r="ESU7" s="47"/>
      <c r="ESV7" s="47"/>
      <c r="ESW7" s="47"/>
      <c r="ESX7" s="47"/>
      <c r="ESY7" s="47"/>
      <c r="ESZ7" s="47"/>
      <c r="ETA7" s="47"/>
      <c r="ETB7" s="47"/>
      <c r="ETC7" s="47"/>
      <c r="ETD7" s="47"/>
      <c r="ETE7" s="47"/>
      <c r="ETF7" s="47"/>
      <c r="ETG7" s="47"/>
      <c r="ETH7" s="47"/>
      <c r="ETI7" s="47"/>
      <c r="ETJ7" s="47"/>
      <c r="ETK7" s="47"/>
      <c r="ETL7" s="47"/>
      <c r="ETM7" s="47"/>
      <c r="ETN7" s="47"/>
      <c r="ETO7" s="47"/>
      <c r="ETP7" s="47"/>
      <c r="ETQ7" s="47"/>
      <c r="ETR7" s="47"/>
      <c r="ETS7" s="47"/>
      <c r="ETT7" s="47"/>
      <c r="ETU7" s="47"/>
      <c r="ETV7" s="47"/>
      <c r="ETW7" s="47"/>
      <c r="ETX7" s="47"/>
      <c r="ETY7" s="47"/>
      <c r="ETZ7" s="47"/>
      <c r="EUA7" s="47"/>
      <c r="EUB7" s="47"/>
      <c r="EUC7" s="47"/>
      <c r="EUD7" s="47"/>
      <c r="EUE7" s="47"/>
      <c r="EUF7" s="47"/>
      <c r="EUG7" s="47"/>
      <c r="EUH7" s="47"/>
      <c r="EUI7" s="47"/>
      <c r="EUJ7" s="47"/>
      <c r="EUK7" s="47"/>
      <c r="EUL7" s="47"/>
      <c r="EUM7" s="47"/>
      <c r="EUN7" s="47"/>
      <c r="EUO7" s="47"/>
      <c r="EUP7" s="47"/>
      <c r="EUQ7" s="47"/>
      <c r="EUR7" s="47"/>
      <c r="EUS7" s="47"/>
      <c r="EUT7" s="47"/>
      <c r="EUU7" s="47"/>
      <c r="EUV7" s="47"/>
      <c r="EUW7" s="47"/>
      <c r="EUX7" s="47"/>
      <c r="EUY7" s="47"/>
      <c r="EUZ7" s="47"/>
      <c r="EVA7" s="47"/>
      <c r="EVB7" s="47"/>
      <c r="EVC7" s="47"/>
      <c r="EVD7" s="47"/>
      <c r="EVE7" s="47"/>
      <c r="EVF7" s="47"/>
      <c r="EVG7" s="47"/>
      <c r="EVH7" s="47"/>
      <c r="EVI7" s="47"/>
      <c r="EVJ7" s="47"/>
      <c r="EVK7" s="47"/>
      <c r="EVL7" s="47"/>
      <c r="EVM7" s="47"/>
      <c r="EVN7" s="47"/>
      <c r="EVO7" s="47"/>
      <c r="EVP7" s="47"/>
      <c r="EVQ7" s="47"/>
      <c r="EVR7" s="47"/>
      <c r="EVS7" s="47"/>
      <c r="EVT7" s="47"/>
      <c r="EVU7" s="47"/>
      <c r="EVV7" s="47"/>
      <c r="EVW7" s="47"/>
      <c r="EVX7" s="47"/>
      <c r="EVY7" s="47"/>
      <c r="EVZ7" s="47"/>
      <c r="EWA7" s="47"/>
      <c r="EWB7" s="47"/>
      <c r="EWC7" s="47"/>
      <c r="EWD7" s="47"/>
      <c r="EWE7" s="47"/>
      <c r="EWF7" s="47"/>
      <c r="EWG7" s="47"/>
      <c r="EWH7" s="47"/>
      <c r="EWI7" s="47"/>
      <c r="EWJ7" s="47"/>
      <c r="EWK7" s="47"/>
      <c r="EWL7" s="47"/>
      <c r="EWM7" s="47"/>
      <c r="EWN7" s="47"/>
      <c r="EWO7" s="47"/>
      <c r="EWP7" s="47"/>
      <c r="EWQ7" s="47"/>
      <c r="EWR7" s="47"/>
      <c r="EWS7" s="47"/>
      <c r="EWT7" s="47"/>
      <c r="EWU7" s="47"/>
      <c r="EWV7" s="47"/>
      <c r="EWW7" s="47"/>
      <c r="EWX7" s="47"/>
      <c r="EWY7" s="47"/>
      <c r="EWZ7" s="47"/>
      <c r="EXA7" s="47"/>
      <c r="EXB7" s="47"/>
      <c r="EXC7" s="47"/>
      <c r="EXD7" s="47"/>
      <c r="EXE7" s="47"/>
      <c r="EXF7" s="47"/>
      <c r="EXG7" s="47"/>
      <c r="EXH7" s="47"/>
      <c r="EXI7" s="47"/>
      <c r="EXJ7" s="47"/>
      <c r="EXK7" s="47"/>
      <c r="EXL7" s="47"/>
      <c r="EXM7" s="47"/>
      <c r="EXN7" s="47"/>
      <c r="EXO7" s="47"/>
      <c r="EXP7" s="47"/>
      <c r="EXQ7" s="47"/>
      <c r="EXR7" s="47"/>
      <c r="EXS7" s="47"/>
      <c r="EXT7" s="47"/>
      <c r="EXU7" s="47"/>
      <c r="EXV7" s="47"/>
      <c r="EXW7" s="47"/>
      <c r="EXX7" s="47"/>
      <c r="EXY7" s="47"/>
      <c r="EXZ7" s="47"/>
      <c r="EYA7" s="47"/>
      <c r="EYB7" s="47"/>
      <c r="EYC7" s="47"/>
      <c r="EYD7" s="47"/>
      <c r="EYE7" s="47"/>
      <c r="EYF7" s="47"/>
      <c r="EYG7" s="47"/>
      <c r="EYH7" s="47"/>
      <c r="EYI7" s="47"/>
      <c r="EYJ7" s="47"/>
      <c r="EYK7" s="47"/>
      <c r="EYL7" s="47"/>
      <c r="EYM7" s="47"/>
      <c r="EYN7" s="47"/>
      <c r="EYO7" s="47"/>
      <c r="EYP7" s="47"/>
      <c r="EYQ7" s="47"/>
      <c r="EYR7" s="47"/>
      <c r="EYS7" s="47"/>
      <c r="EYT7" s="47"/>
      <c r="EYU7" s="47"/>
      <c r="EYV7" s="47"/>
      <c r="EYW7" s="47"/>
      <c r="EYX7" s="47"/>
      <c r="EYY7" s="47"/>
      <c r="EYZ7" s="47"/>
      <c r="EZA7" s="47"/>
      <c r="EZB7" s="47"/>
      <c r="EZC7" s="47"/>
      <c r="EZD7" s="47"/>
      <c r="EZE7" s="47"/>
      <c r="EZF7" s="47"/>
      <c r="EZG7" s="47"/>
      <c r="EZH7" s="47"/>
      <c r="EZI7" s="47"/>
      <c r="EZJ7" s="47"/>
      <c r="EZK7" s="47"/>
      <c r="EZL7" s="47"/>
      <c r="EZM7" s="47"/>
      <c r="EZN7" s="47"/>
      <c r="EZO7" s="47"/>
      <c r="EZP7" s="47"/>
      <c r="EZQ7" s="47"/>
      <c r="EZR7" s="47"/>
      <c r="EZS7" s="47"/>
      <c r="EZT7" s="47"/>
      <c r="EZU7" s="47"/>
      <c r="EZV7" s="47"/>
      <c r="EZW7" s="47"/>
      <c r="EZX7" s="47"/>
      <c r="EZY7" s="47"/>
      <c r="EZZ7" s="47"/>
      <c r="FAA7" s="47"/>
      <c r="FAB7" s="47"/>
      <c r="FAC7" s="47"/>
      <c r="FAD7" s="47"/>
      <c r="FAE7" s="47"/>
      <c r="FAF7" s="47"/>
      <c r="FAG7" s="47"/>
      <c r="FAH7" s="47"/>
      <c r="FAI7" s="47"/>
      <c r="FAJ7" s="47"/>
      <c r="FAK7" s="47"/>
      <c r="FAL7" s="47"/>
      <c r="FAM7" s="47"/>
      <c r="FAN7" s="47"/>
      <c r="FAO7" s="47"/>
      <c r="FAP7" s="47"/>
      <c r="FAQ7" s="47"/>
      <c r="FAR7" s="47"/>
      <c r="FAS7" s="47"/>
      <c r="FAT7" s="47"/>
      <c r="FAU7" s="47"/>
      <c r="FAV7" s="47"/>
      <c r="FAW7" s="47"/>
      <c r="FAX7" s="47"/>
      <c r="FAY7" s="47"/>
      <c r="FAZ7" s="47"/>
      <c r="FBA7" s="47"/>
      <c r="FBB7" s="47"/>
      <c r="FBC7" s="47"/>
      <c r="FBD7" s="47"/>
      <c r="FBE7" s="47"/>
      <c r="FBF7" s="47"/>
      <c r="FBG7" s="47"/>
      <c r="FBH7" s="47"/>
      <c r="FBI7" s="47"/>
      <c r="FBJ7" s="47"/>
      <c r="FBK7" s="47"/>
      <c r="FBL7" s="47"/>
      <c r="FBM7" s="47"/>
      <c r="FBN7" s="47"/>
      <c r="FBO7" s="47"/>
      <c r="FBP7" s="47"/>
      <c r="FBQ7" s="47"/>
      <c r="FBR7" s="47"/>
      <c r="FBS7" s="47"/>
      <c r="FBT7" s="47"/>
      <c r="FBU7" s="47"/>
      <c r="FBV7" s="47"/>
      <c r="FBW7" s="47"/>
      <c r="FBX7" s="47"/>
      <c r="FBY7" s="47"/>
      <c r="FBZ7" s="47"/>
      <c r="FCA7" s="47"/>
      <c r="FCB7" s="47"/>
      <c r="FCC7" s="47"/>
      <c r="FCD7" s="47"/>
      <c r="FCE7" s="47"/>
      <c r="FCF7" s="47"/>
      <c r="FCG7" s="47"/>
      <c r="FCH7" s="47"/>
      <c r="FCI7" s="47"/>
      <c r="FCJ7" s="47"/>
      <c r="FCK7" s="47"/>
      <c r="FCL7" s="47"/>
      <c r="FCM7" s="47"/>
      <c r="FCN7" s="47"/>
      <c r="FCO7" s="47"/>
      <c r="FCP7" s="47"/>
      <c r="FCQ7" s="47"/>
      <c r="FCR7" s="47"/>
      <c r="FCS7" s="47"/>
      <c r="FCT7" s="47"/>
      <c r="FCU7" s="47"/>
      <c r="FCV7" s="47"/>
      <c r="FCW7" s="47"/>
      <c r="FCX7" s="47"/>
      <c r="FCY7" s="47"/>
      <c r="FCZ7" s="47"/>
      <c r="FDA7" s="47"/>
      <c r="FDB7" s="47"/>
      <c r="FDC7" s="47"/>
      <c r="FDD7" s="47"/>
      <c r="FDE7" s="47"/>
      <c r="FDF7" s="47"/>
      <c r="FDG7" s="47"/>
      <c r="FDH7" s="47"/>
      <c r="FDI7" s="47"/>
      <c r="FDJ7" s="47"/>
      <c r="FDK7" s="47"/>
      <c r="FDL7" s="47"/>
      <c r="FDM7" s="47"/>
      <c r="FDN7" s="47"/>
      <c r="FDO7" s="47"/>
      <c r="FDP7" s="47"/>
      <c r="FDQ7" s="47"/>
      <c r="FDR7" s="47"/>
      <c r="FDS7" s="47"/>
      <c r="FDT7" s="47"/>
      <c r="FDU7" s="47"/>
      <c r="FDV7" s="47"/>
      <c r="FDW7" s="47"/>
      <c r="FDX7" s="47"/>
      <c r="FDY7" s="47"/>
      <c r="FDZ7" s="47"/>
      <c r="FEA7" s="47"/>
      <c r="FEB7" s="47"/>
      <c r="FEC7" s="47"/>
      <c r="FED7" s="47"/>
      <c r="FEE7" s="47"/>
      <c r="FEF7" s="47"/>
      <c r="FEG7" s="47"/>
      <c r="FEH7" s="47"/>
      <c r="FEI7" s="47"/>
      <c r="FEJ7" s="47"/>
      <c r="FEK7" s="47"/>
      <c r="FEL7" s="47"/>
      <c r="FEM7" s="47"/>
      <c r="FEN7" s="47"/>
      <c r="FEO7" s="47"/>
      <c r="FEP7" s="47"/>
      <c r="FEQ7" s="47"/>
      <c r="FER7" s="47"/>
      <c r="FES7" s="47"/>
      <c r="FET7" s="47"/>
      <c r="FEU7" s="47"/>
      <c r="FEV7" s="47"/>
      <c r="FEW7" s="47"/>
      <c r="FEX7" s="47"/>
      <c r="FEY7" s="47"/>
      <c r="FEZ7" s="47"/>
      <c r="FFA7" s="47"/>
      <c r="FFB7" s="47"/>
      <c r="FFC7" s="47"/>
      <c r="FFD7" s="47"/>
      <c r="FFE7" s="47"/>
      <c r="FFF7" s="47"/>
      <c r="FFG7" s="47"/>
      <c r="FFH7" s="47"/>
      <c r="FFI7" s="47"/>
      <c r="FFJ7" s="47"/>
      <c r="FFK7" s="47"/>
      <c r="FFL7" s="47"/>
      <c r="FFM7" s="47"/>
      <c r="FFN7" s="47"/>
      <c r="FFO7" s="47"/>
      <c r="FFP7" s="47"/>
      <c r="FFQ7" s="47"/>
      <c r="FFR7" s="47"/>
      <c r="FFS7" s="47"/>
      <c r="FFT7" s="47"/>
      <c r="FFU7" s="47"/>
      <c r="FFV7" s="47"/>
      <c r="FFW7" s="47"/>
      <c r="FFX7" s="47"/>
      <c r="FFY7" s="47"/>
      <c r="FFZ7" s="47"/>
      <c r="FGA7" s="47"/>
      <c r="FGB7" s="47"/>
      <c r="FGC7" s="47"/>
      <c r="FGD7" s="47"/>
      <c r="FGE7" s="47"/>
      <c r="FGF7" s="47"/>
      <c r="FGG7" s="47"/>
      <c r="FGH7" s="47"/>
      <c r="FGI7" s="47"/>
      <c r="FGJ7" s="47"/>
      <c r="FGK7" s="47"/>
      <c r="FGL7" s="47"/>
      <c r="FGM7" s="47"/>
      <c r="FGN7" s="47"/>
      <c r="FGO7" s="47"/>
      <c r="FGP7" s="47"/>
      <c r="FGQ7" s="47"/>
      <c r="FGR7" s="47"/>
      <c r="FGS7" s="47"/>
      <c r="FGT7" s="47"/>
      <c r="FGU7" s="47"/>
      <c r="FGV7" s="47"/>
      <c r="FGW7" s="47"/>
      <c r="FGX7" s="47"/>
      <c r="FGY7" s="47"/>
      <c r="FGZ7" s="47"/>
      <c r="FHA7" s="47"/>
      <c r="FHB7" s="47"/>
      <c r="FHC7" s="47"/>
      <c r="FHD7" s="47"/>
      <c r="FHE7" s="47"/>
      <c r="FHF7" s="47"/>
      <c r="FHG7" s="47"/>
      <c r="FHH7" s="47"/>
      <c r="FHI7" s="47"/>
      <c r="FHJ7" s="47"/>
      <c r="FHK7" s="47"/>
      <c r="FHL7" s="47"/>
      <c r="FHM7" s="47"/>
      <c r="FHN7" s="47"/>
      <c r="FHO7" s="47"/>
      <c r="FHP7" s="47"/>
      <c r="FHQ7" s="47"/>
      <c r="FHR7" s="47"/>
      <c r="FHS7" s="47"/>
      <c r="FHT7" s="47"/>
      <c r="FHU7" s="47"/>
      <c r="FHV7" s="47"/>
      <c r="FHW7" s="47"/>
      <c r="FHX7" s="47"/>
      <c r="FHY7" s="47"/>
      <c r="FHZ7" s="47"/>
      <c r="FIA7" s="47"/>
      <c r="FIB7" s="47"/>
      <c r="FIC7" s="47"/>
      <c r="FID7" s="47"/>
      <c r="FIE7" s="47"/>
      <c r="FIF7" s="47"/>
      <c r="FIG7" s="47"/>
      <c r="FIH7" s="47"/>
      <c r="FII7" s="47"/>
      <c r="FIJ7" s="47"/>
      <c r="FIK7" s="47"/>
      <c r="FIL7" s="47"/>
      <c r="FIM7" s="47"/>
      <c r="FIN7" s="47"/>
      <c r="FIO7" s="47"/>
      <c r="FIP7" s="47"/>
      <c r="FIQ7" s="47"/>
      <c r="FIR7" s="47"/>
      <c r="FIS7" s="47"/>
      <c r="FIT7" s="47"/>
      <c r="FIU7" s="47"/>
      <c r="FIV7" s="47"/>
      <c r="FIW7" s="47"/>
      <c r="FIX7" s="47"/>
      <c r="FIY7" s="47"/>
      <c r="FIZ7" s="47"/>
      <c r="FJA7" s="47"/>
      <c r="FJB7" s="47"/>
      <c r="FJC7" s="47"/>
      <c r="FJD7" s="47"/>
      <c r="FJE7" s="47"/>
      <c r="FJF7" s="47"/>
      <c r="FJG7" s="47"/>
      <c r="FJH7" s="47"/>
      <c r="FJI7" s="47"/>
      <c r="FJJ7" s="47"/>
      <c r="FJK7" s="47"/>
      <c r="FJL7" s="47"/>
      <c r="FJM7" s="47"/>
      <c r="FJN7" s="47"/>
      <c r="FJO7" s="47"/>
      <c r="FJP7" s="47"/>
      <c r="FJQ7" s="47"/>
      <c r="FJR7" s="47"/>
      <c r="FJS7" s="47"/>
      <c r="FJT7" s="47"/>
      <c r="FJU7" s="47"/>
      <c r="FJV7" s="47"/>
      <c r="FJW7" s="47"/>
      <c r="FJX7" s="47"/>
      <c r="FJY7" s="47"/>
      <c r="FJZ7" s="47"/>
      <c r="FKA7" s="47"/>
      <c r="FKB7" s="47"/>
      <c r="FKC7" s="47"/>
      <c r="FKD7" s="47"/>
      <c r="FKE7" s="47"/>
      <c r="FKF7" s="47"/>
      <c r="FKG7" s="47"/>
      <c r="FKH7" s="47"/>
      <c r="FKI7" s="47"/>
      <c r="FKJ7" s="47"/>
      <c r="FKK7" s="47"/>
      <c r="FKL7" s="47"/>
      <c r="FKM7" s="47"/>
      <c r="FKN7" s="47"/>
      <c r="FKO7" s="47"/>
      <c r="FKP7" s="47"/>
      <c r="FKQ7" s="47"/>
      <c r="FKR7" s="47"/>
      <c r="FKS7" s="47"/>
      <c r="FKT7" s="47"/>
      <c r="FKU7" s="47"/>
      <c r="FKV7" s="47"/>
      <c r="FKW7" s="47"/>
      <c r="FKX7" s="47"/>
      <c r="FKY7" s="47"/>
      <c r="FKZ7" s="47"/>
      <c r="FLA7" s="47"/>
      <c r="FLB7" s="47"/>
      <c r="FLC7" s="47"/>
      <c r="FLD7" s="47"/>
      <c r="FLE7" s="47"/>
      <c r="FLF7" s="47"/>
      <c r="FLG7" s="47"/>
      <c r="FLH7" s="47"/>
      <c r="FLI7" s="47"/>
      <c r="FLJ7" s="47"/>
      <c r="FLK7" s="47"/>
      <c r="FLL7" s="47"/>
      <c r="FLM7" s="47"/>
      <c r="FLN7" s="47"/>
      <c r="FLO7" s="47"/>
      <c r="FLP7" s="47"/>
      <c r="FLQ7" s="47"/>
      <c r="FLR7" s="47"/>
      <c r="FLS7" s="47"/>
      <c r="FLT7" s="47"/>
      <c r="FLU7" s="47"/>
      <c r="FLV7" s="47"/>
      <c r="FLW7" s="47"/>
      <c r="FLX7" s="47"/>
      <c r="FLY7" s="47"/>
      <c r="FLZ7" s="47"/>
      <c r="FMA7" s="47"/>
      <c r="FMB7" s="47"/>
      <c r="FMC7" s="47"/>
      <c r="FMD7" s="47"/>
      <c r="FME7" s="47"/>
      <c r="FMF7" s="47"/>
      <c r="FMG7" s="47"/>
      <c r="FMH7" s="47"/>
      <c r="FMI7" s="47"/>
      <c r="FMJ7" s="47"/>
      <c r="FMK7" s="47"/>
      <c r="FML7" s="47"/>
      <c r="FMM7" s="47"/>
      <c r="FMN7" s="47"/>
      <c r="FMO7" s="47"/>
      <c r="FMP7" s="47"/>
      <c r="FMQ7" s="47"/>
      <c r="FMR7" s="47"/>
      <c r="FMS7" s="47"/>
      <c r="FMT7" s="47"/>
      <c r="FMU7" s="47"/>
      <c r="FMV7" s="47"/>
      <c r="FMW7" s="47"/>
      <c r="FMX7" s="47"/>
      <c r="FMY7" s="47"/>
      <c r="FMZ7" s="47"/>
      <c r="FNA7" s="47"/>
      <c r="FNB7" s="47"/>
      <c r="FNC7" s="47"/>
      <c r="FND7" s="47"/>
      <c r="FNE7" s="47"/>
      <c r="FNF7" s="47"/>
      <c r="FNG7" s="47"/>
      <c r="FNH7" s="47"/>
      <c r="FNI7" s="47"/>
      <c r="FNJ7" s="47"/>
      <c r="FNK7" s="47"/>
      <c r="FNL7" s="47"/>
      <c r="FNM7" s="47"/>
      <c r="FNN7" s="47"/>
      <c r="FNO7" s="47"/>
      <c r="FNP7" s="47"/>
      <c r="FNQ7" s="47"/>
      <c r="FNR7" s="47"/>
      <c r="FNS7" s="47"/>
      <c r="FNT7" s="47"/>
      <c r="FNU7" s="47"/>
      <c r="FNV7" s="47"/>
      <c r="FNW7" s="47"/>
      <c r="FNX7" s="47"/>
      <c r="FNY7" s="47"/>
      <c r="FNZ7" s="47"/>
      <c r="FOA7" s="47"/>
      <c r="FOB7" s="47"/>
      <c r="FOC7" s="47"/>
      <c r="FOD7" s="47"/>
      <c r="FOE7" s="47"/>
      <c r="FOF7" s="47"/>
      <c r="FOG7" s="47"/>
      <c r="FOH7" s="47"/>
      <c r="FOI7" s="47"/>
      <c r="FOJ7" s="47"/>
      <c r="FOK7" s="47"/>
      <c r="FOL7" s="47"/>
      <c r="FOM7" s="47"/>
      <c r="FON7" s="47"/>
      <c r="FOO7" s="47"/>
      <c r="FOP7" s="47"/>
      <c r="FOQ7" s="47"/>
      <c r="FOR7" s="47"/>
      <c r="FOS7" s="47"/>
      <c r="FOT7" s="47"/>
      <c r="FOU7" s="47"/>
      <c r="FOV7" s="47"/>
      <c r="FOW7" s="47"/>
      <c r="FOX7" s="47"/>
      <c r="FOY7" s="47"/>
      <c r="FOZ7" s="47"/>
      <c r="FPA7" s="47"/>
      <c r="FPB7" s="47"/>
      <c r="FPC7" s="47"/>
      <c r="FPD7" s="47"/>
      <c r="FPE7" s="47"/>
      <c r="FPF7" s="47"/>
      <c r="FPG7" s="47"/>
      <c r="FPH7" s="47"/>
      <c r="FPI7" s="47"/>
      <c r="FPJ7" s="47"/>
      <c r="FPK7" s="47"/>
      <c r="FPL7" s="47"/>
      <c r="FPM7" s="47"/>
      <c r="FPN7" s="47"/>
      <c r="FPO7" s="47"/>
      <c r="FPP7" s="47"/>
      <c r="FPQ7" s="47"/>
      <c r="FPR7" s="47"/>
      <c r="FPS7" s="47"/>
      <c r="FPT7" s="47"/>
      <c r="FPU7" s="47"/>
      <c r="FPV7" s="47"/>
      <c r="FPW7" s="47"/>
      <c r="FPX7" s="47"/>
      <c r="FPY7" s="47"/>
      <c r="FPZ7" s="47"/>
      <c r="FQA7" s="47"/>
      <c r="FQB7" s="47"/>
      <c r="FQC7" s="47"/>
      <c r="FQD7" s="47"/>
      <c r="FQE7" s="47"/>
      <c r="FQF7" s="47"/>
      <c r="FQG7" s="47"/>
      <c r="FQH7" s="47"/>
      <c r="FQI7" s="47"/>
      <c r="FQJ7" s="47"/>
      <c r="FQK7" s="47"/>
      <c r="FQL7" s="47"/>
      <c r="FQM7" s="47"/>
      <c r="FQN7" s="47"/>
      <c r="FQO7" s="47"/>
      <c r="FQP7" s="47"/>
      <c r="FQQ7" s="47"/>
      <c r="FQR7" s="47"/>
      <c r="FQS7" s="47"/>
      <c r="FQT7" s="47"/>
      <c r="FQU7" s="47"/>
      <c r="FQV7" s="47"/>
      <c r="FQW7" s="47"/>
      <c r="FQX7" s="47"/>
      <c r="FQY7" s="47"/>
      <c r="FQZ7" s="47"/>
      <c r="FRA7" s="47"/>
      <c r="FRB7" s="47"/>
      <c r="FRC7" s="47"/>
      <c r="FRD7" s="47"/>
      <c r="FRE7" s="47"/>
      <c r="FRF7" s="47"/>
      <c r="FRG7" s="47"/>
      <c r="FRH7" s="47"/>
      <c r="FRI7" s="47"/>
      <c r="FRJ7" s="47"/>
      <c r="FRK7" s="47"/>
      <c r="FRL7" s="47"/>
      <c r="FRM7" s="47"/>
      <c r="FRN7" s="47"/>
      <c r="FRO7" s="47"/>
      <c r="FRP7" s="47"/>
      <c r="FRQ7" s="47"/>
      <c r="FRR7" s="47"/>
      <c r="FRS7" s="47"/>
      <c r="FRT7" s="47"/>
      <c r="FRU7" s="47"/>
      <c r="FRV7" s="47"/>
      <c r="FRW7" s="47"/>
      <c r="FRX7" s="47"/>
      <c r="FRY7" s="47"/>
      <c r="FRZ7" s="47"/>
      <c r="FSA7" s="47"/>
      <c r="FSB7" s="47"/>
      <c r="FSC7" s="47"/>
      <c r="FSD7" s="47"/>
      <c r="FSE7" s="47"/>
      <c r="FSF7" s="47"/>
      <c r="FSG7" s="47"/>
      <c r="FSH7" s="47"/>
      <c r="FSI7" s="47"/>
      <c r="FSJ7" s="47"/>
      <c r="FSK7" s="47"/>
      <c r="FSL7" s="47"/>
      <c r="FSM7" s="47"/>
      <c r="FSN7" s="47"/>
      <c r="FSO7" s="47"/>
      <c r="FSP7" s="47"/>
      <c r="FSQ7" s="47"/>
      <c r="FSR7" s="47"/>
      <c r="FSS7" s="47"/>
      <c r="FST7" s="47"/>
      <c r="FSU7" s="47"/>
      <c r="FSV7" s="47"/>
      <c r="FSW7" s="47"/>
      <c r="FSX7" s="47"/>
      <c r="FSY7" s="47"/>
      <c r="FSZ7" s="47"/>
      <c r="FTA7" s="47"/>
      <c r="FTB7" s="47"/>
      <c r="FTC7" s="47"/>
      <c r="FTD7" s="47"/>
      <c r="FTE7" s="47"/>
      <c r="FTF7" s="47"/>
      <c r="FTG7" s="47"/>
      <c r="FTH7" s="47"/>
      <c r="FTI7" s="47"/>
      <c r="FTJ7" s="47"/>
      <c r="FTK7" s="47"/>
      <c r="FTL7" s="47"/>
      <c r="FTM7" s="47"/>
      <c r="FTN7" s="47"/>
      <c r="FTO7" s="47"/>
      <c r="FTP7" s="47"/>
      <c r="FTQ7" s="47"/>
      <c r="FTR7" s="47"/>
      <c r="FTS7" s="47"/>
      <c r="FTT7" s="47"/>
      <c r="FTU7" s="47"/>
      <c r="FTV7" s="47"/>
      <c r="FTW7" s="47"/>
      <c r="FTX7" s="47"/>
      <c r="FTY7" s="47"/>
      <c r="FTZ7" s="47"/>
      <c r="FUA7" s="47"/>
      <c r="FUB7" s="47"/>
      <c r="FUC7" s="47"/>
      <c r="FUD7" s="47"/>
      <c r="FUE7" s="47"/>
      <c r="FUF7" s="47"/>
      <c r="FUG7" s="47"/>
      <c r="FUH7" s="47"/>
      <c r="FUI7" s="47"/>
      <c r="FUJ7" s="47"/>
      <c r="FUK7" s="47"/>
      <c r="FUL7" s="47"/>
      <c r="FUM7" s="47"/>
      <c r="FUN7" s="47"/>
      <c r="FUO7" s="47"/>
      <c r="FUP7" s="47"/>
      <c r="FUQ7" s="47"/>
      <c r="FUR7" s="47"/>
      <c r="FUS7" s="47"/>
      <c r="FUT7" s="47"/>
      <c r="FUU7" s="47"/>
      <c r="FUV7" s="47"/>
      <c r="FUW7" s="47"/>
      <c r="FUX7" s="47"/>
      <c r="FUY7" s="47"/>
      <c r="FUZ7" s="47"/>
      <c r="FVA7" s="47"/>
      <c r="FVB7" s="47"/>
      <c r="FVC7" s="47"/>
      <c r="FVD7" s="47"/>
      <c r="FVE7" s="47"/>
      <c r="FVF7" s="47"/>
      <c r="FVG7" s="47"/>
      <c r="FVH7" s="47"/>
      <c r="FVI7" s="47"/>
      <c r="FVJ7" s="47"/>
      <c r="FVK7" s="47"/>
      <c r="FVL7" s="47"/>
      <c r="FVM7" s="47"/>
      <c r="FVN7" s="47"/>
      <c r="FVO7" s="47"/>
      <c r="FVP7" s="47"/>
      <c r="FVQ7" s="47"/>
      <c r="FVR7" s="47"/>
      <c r="FVS7" s="47"/>
      <c r="FVT7" s="47"/>
      <c r="FVU7" s="47"/>
      <c r="FVV7" s="47"/>
      <c r="FVW7" s="47"/>
      <c r="FVX7" s="47"/>
      <c r="FVY7" s="47"/>
      <c r="FVZ7" s="47"/>
      <c r="FWA7" s="47"/>
      <c r="FWB7" s="47"/>
      <c r="FWC7" s="47"/>
      <c r="FWD7" s="47"/>
      <c r="FWE7" s="47"/>
      <c r="FWF7" s="47"/>
      <c r="FWG7" s="47"/>
      <c r="FWH7" s="47"/>
      <c r="FWI7" s="47"/>
      <c r="FWJ7" s="47"/>
      <c r="FWK7" s="47"/>
      <c r="FWL7" s="47"/>
      <c r="FWM7" s="47"/>
      <c r="FWN7" s="47"/>
      <c r="FWO7" s="47"/>
      <c r="FWP7" s="47"/>
      <c r="FWQ7" s="47"/>
      <c r="FWR7" s="47"/>
      <c r="FWS7" s="47"/>
      <c r="FWT7" s="47"/>
      <c r="FWU7" s="47"/>
      <c r="FWV7" s="47"/>
      <c r="FWW7" s="47"/>
      <c r="FWX7" s="47"/>
      <c r="FWY7" s="47"/>
      <c r="FWZ7" s="47"/>
      <c r="FXA7" s="47"/>
      <c r="FXB7" s="47"/>
      <c r="FXC7" s="47"/>
      <c r="FXD7" s="47"/>
      <c r="FXE7" s="47"/>
      <c r="FXF7" s="47"/>
      <c r="FXG7" s="47"/>
      <c r="FXH7" s="47"/>
      <c r="FXI7" s="47"/>
      <c r="FXJ7" s="47"/>
      <c r="FXK7" s="47"/>
      <c r="FXL7" s="47"/>
      <c r="FXM7" s="47"/>
      <c r="FXN7" s="47"/>
      <c r="FXO7" s="47"/>
      <c r="FXP7" s="47"/>
      <c r="FXQ7" s="47"/>
      <c r="FXR7" s="47"/>
      <c r="FXS7" s="47"/>
      <c r="FXT7" s="47"/>
      <c r="FXU7" s="47"/>
      <c r="FXV7" s="47"/>
      <c r="FXW7" s="47"/>
      <c r="FXX7" s="47"/>
      <c r="FXY7" s="47"/>
      <c r="FXZ7" s="47"/>
      <c r="FYA7" s="47"/>
      <c r="FYB7" s="47"/>
      <c r="FYC7" s="47"/>
      <c r="FYD7" s="47"/>
      <c r="FYE7" s="47"/>
      <c r="FYF7" s="47"/>
      <c r="FYG7" s="47"/>
      <c r="FYH7" s="47"/>
      <c r="FYI7" s="47"/>
      <c r="FYJ7" s="47"/>
      <c r="FYK7" s="47"/>
      <c r="FYL7" s="47"/>
      <c r="FYM7" s="47"/>
      <c r="FYN7" s="47"/>
      <c r="FYO7" s="47"/>
      <c r="FYP7" s="47"/>
      <c r="FYQ7" s="47"/>
      <c r="FYR7" s="47"/>
      <c r="FYS7" s="47"/>
      <c r="FYT7" s="47"/>
      <c r="FYU7" s="47"/>
      <c r="FYV7" s="47"/>
      <c r="FYW7" s="47"/>
      <c r="FYX7" s="47"/>
      <c r="FYY7" s="47"/>
      <c r="FYZ7" s="47"/>
      <c r="FZA7" s="47"/>
      <c r="FZB7" s="47"/>
      <c r="FZC7" s="47"/>
      <c r="FZD7" s="47"/>
      <c r="FZE7" s="47"/>
      <c r="FZF7" s="47"/>
      <c r="FZG7" s="47"/>
      <c r="FZH7" s="47"/>
      <c r="FZI7" s="47"/>
      <c r="FZJ7" s="47"/>
      <c r="FZK7" s="47"/>
      <c r="FZL7" s="47"/>
      <c r="FZM7" s="47"/>
      <c r="FZN7" s="47"/>
      <c r="FZO7" s="47"/>
      <c r="FZP7" s="47"/>
      <c r="FZQ7" s="47"/>
      <c r="FZR7" s="47"/>
      <c r="FZS7" s="47"/>
      <c r="FZT7" s="47"/>
      <c r="FZU7" s="47"/>
      <c r="FZV7" s="47"/>
      <c r="FZW7" s="47"/>
      <c r="FZX7" s="47"/>
      <c r="FZY7" s="47"/>
      <c r="FZZ7" s="47"/>
      <c r="GAA7" s="47"/>
      <c r="GAB7" s="47"/>
      <c r="GAC7" s="47"/>
      <c r="GAD7" s="47"/>
      <c r="GAE7" s="47"/>
      <c r="GAF7" s="47"/>
      <c r="GAG7" s="47"/>
      <c r="GAH7" s="47"/>
      <c r="GAI7" s="47"/>
      <c r="GAJ7" s="47"/>
      <c r="GAK7" s="47"/>
      <c r="GAL7" s="47"/>
      <c r="GAM7" s="47"/>
      <c r="GAN7" s="47"/>
      <c r="GAO7" s="47"/>
      <c r="GAP7" s="47"/>
      <c r="GAQ7" s="47"/>
      <c r="GAR7" s="47"/>
      <c r="GAS7" s="47"/>
      <c r="GAT7" s="47"/>
      <c r="GAU7" s="47"/>
      <c r="GAV7" s="47"/>
      <c r="GAW7" s="47"/>
      <c r="GAX7" s="47"/>
      <c r="GAY7" s="47"/>
      <c r="GAZ7" s="47"/>
      <c r="GBA7" s="47"/>
      <c r="GBB7" s="47"/>
      <c r="GBC7" s="47"/>
      <c r="GBD7" s="47"/>
      <c r="GBE7" s="47"/>
      <c r="GBF7" s="47"/>
      <c r="GBG7" s="47"/>
      <c r="GBH7" s="47"/>
      <c r="GBI7" s="47"/>
      <c r="GBJ7" s="47"/>
      <c r="GBK7" s="47"/>
      <c r="GBL7" s="47"/>
      <c r="GBM7" s="47"/>
      <c r="GBN7" s="47"/>
      <c r="GBO7" s="47"/>
      <c r="GBP7" s="47"/>
      <c r="GBQ7" s="47"/>
      <c r="GBR7" s="47"/>
      <c r="GBS7" s="47"/>
      <c r="GBT7" s="47"/>
      <c r="GBU7" s="47"/>
      <c r="GBV7" s="47"/>
      <c r="GBW7" s="47"/>
      <c r="GBX7" s="47"/>
      <c r="GBY7" s="47"/>
      <c r="GBZ7" s="47"/>
      <c r="GCA7" s="47"/>
      <c r="GCB7" s="47"/>
      <c r="GCC7" s="47"/>
      <c r="GCD7" s="47"/>
      <c r="GCE7" s="47"/>
      <c r="GCF7" s="47"/>
      <c r="GCG7" s="47"/>
      <c r="GCH7" s="47"/>
      <c r="GCI7" s="47"/>
      <c r="GCJ7" s="47"/>
      <c r="GCK7" s="47"/>
      <c r="GCL7" s="47"/>
      <c r="GCM7" s="47"/>
      <c r="GCN7" s="47"/>
      <c r="GCO7" s="47"/>
      <c r="GCP7" s="47"/>
      <c r="GCQ7" s="47"/>
      <c r="GCR7" s="47"/>
      <c r="GCS7" s="47"/>
      <c r="GCT7" s="47"/>
      <c r="GCU7" s="47"/>
      <c r="GCV7" s="47"/>
      <c r="GCW7" s="47"/>
      <c r="GCX7" s="47"/>
      <c r="GCY7" s="47"/>
      <c r="GCZ7" s="47"/>
      <c r="GDA7" s="47"/>
      <c r="GDB7" s="47"/>
      <c r="GDC7" s="47"/>
      <c r="GDD7" s="47"/>
      <c r="GDE7" s="47"/>
      <c r="GDF7" s="47"/>
      <c r="GDG7" s="47"/>
      <c r="GDH7" s="47"/>
      <c r="GDI7" s="47"/>
      <c r="GDJ7" s="47"/>
      <c r="GDK7" s="47"/>
      <c r="GDL7" s="47"/>
      <c r="GDM7" s="47"/>
      <c r="GDN7" s="47"/>
      <c r="GDO7" s="47"/>
      <c r="GDP7" s="47"/>
      <c r="GDQ7" s="47"/>
      <c r="GDR7" s="47"/>
      <c r="GDS7" s="47"/>
      <c r="GDT7" s="47"/>
      <c r="GDU7" s="47"/>
      <c r="GDV7" s="47"/>
      <c r="GDW7" s="47"/>
      <c r="GDX7" s="47"/>
      <c r="GDY7" s="47"/>
      <c r="GDZ7" s="47"/>
      <c r="GEA7" s="47"/>
      <c r="GEB7" s="47"/>
      <c r="GEC7" s="47"/>
      <c r="GED7" s="47"/>
      <c r="GEE7" s="47"/>
      <c r="GEF7" s="47"/>
      <c r="GEG7" s="47"/>
      <c r="GEH7" s="47"/>
      <c r="GEI7" s="47"/>
      <c r="GEJ7" s="47"/>
      <c r="GEK7" s="47"/>
      <c r="GEL7" s="47"/>
      <c r="GEM7" s="47"/>
      <c r="GEN7" s="47"/>
      <c r="GEO7" s="47"/>
      <c r="GEP7" s="47"/>
      <c r="GEQ7" s="47"/>
      <c r="GER7" s="47"/>
      <c r="GES7" s="47"/>
      <c r="GET7" s="47"/>
      <c r="GEU7" s="47"/>
      <c r="GEV7" s="47"/>
      <c r="GEW7" s="47"/>
      <c r="GEX7" s="47"/>
      <c r="GEY7" s="47"/>
      <c r="GEZ7" s="47"/>
      <c r="GFA7" s="47"/>
      <c r="GFB7" s="47"/>
      <c r="GFC7" s="47"/>
      <c r="GFD7" s="47"/>
      <c r="GFE7" s="47"/>
      <c r="GFF7" s="47"/>
      <c r="GFG7" s="47"/>
      <c r="GFH7" s="47"/>
      <c r="GFI7" s="47"/>
      <c r="GFJ7" s="47"/>
      <c r="GFK7" s="47"/>
      <c r="GFL7" s="47"/>
      <c r="GFM7" s="47"/>
      <c r="GFN7" s="47"/>
      <c r="GFO7" s="47"/>
      <c r="GFP7" s="47"/>
      <c r="GFQ7" s="47"/>
      <c r="GFR7" s="47"/>
      <c r="GFS7" s="47"/>
      <c r="GFT7" s="47"/>
      <c r="GFU7" s="47"/>
      <c r="GFV7" s="47"/>
      <c r="GFW7" s="47"/>
      <c r="GFX7" s="47"/>
      <c r="GFY7" s="47"/>
      <c r="GFZ7" s="47"/>
      <c r="GGA7" s="47"/>
      <c r="GGB7" s="47"/>
      <c r="GGC7" s="47"/>
      <c r="GGD7" s="47"/>
      <c r="GGE7" s="47"/>
      <c r="GGF7" s="47"/>
      <c r="GGG7" s="47"/>
      <c r="GGH7" s="47"/>
      <c r="GGI7" s="47"/>
      <c r="GGJ7" s="47"/>
      <c r="GGK7" s="47"/>
      <c r="GGL7" s="47"/>
      <c r="GGM7" s="47"/>
      <c r="GGN7" s="47"/>
      <c r="GGO7" s="47"/>
      <c r="GGP7" s="47"/>
      <c r="GGQ7" s="47"/>
      <c r="GGR7" s="47"/>
      <c r="GGS7" s="47"/>
      <c r="GGT7" s="47"/>
      <c r="GGU7" s="47"/>
      <c r="GGV7" s="47"/>
      <c r="GGW7" s="47"/>
      <c r="GGX7" s="47"/>
      <c r="GGY7" s="47"/>
      <c r="GGZ7" s="47"/>
      <c r="GHA7" s="47"/>
      <c r="GHB7" s="47"/>
      <c r="GHC7" s="47"/>
      <c r="GHD7" s="47"/>
      <c r="GHE7" s="47"/>
      <c r="GHF7" s="47"/>
      <c r="GHG7" s="47"/>
      <c r="GHH7" s="47"/>
      <c r="GHI7" s="47"/>
      <c r="GHJ7" s="47"/>
      <c r="GHK7" s="47"/>
      <c r="GHL7" s="47"/>
      <c r="GHM7" s="47"/>
      <c r="GHN7" s="47"/>
      <c r="GHO7" s="47"/>
      <c r="GHP7" s="47"/>
      <c r="GHQ7" s="47"/>
      <c r="GHR7" s="47"/>
      <c r="GHS7" s="47"/>
      <c r="GHT7" s="47"/>
      <c r="GHU7" s="47"/>
      <c r="GHV7" s="47"/>
      <c r="GHW7" s="47"/>
      <c r="GHX7" s="47"/>
      <c r="GHY7" s="47"/>
      <c r="GHZ7" s="47"/>
      <c r="GIA7" s="47"/>
      <c r="GIB7" s="47"/>
      <c r="GIC7" s="47"/>
      <c r="GID7" s="47"/>
      <c r="GIE7" s="47"/>
      <c r="GIF7" s="47"/>
      <c r="GIG7" s="47"/>
      <c r="GIH7" s="47"/>
      <c r="GII7" s="47"/>
      <c r="GIJ7" s="47"/>
      <c r="GIK7" s="47"/>
      <c r="GIL7" s="47"/>
      <c r="GIM7" s="47"/>
      <c r="GIN7" s="47"/>
      <c r="GIO7" s="47"/>
      <c r="GIP7" s="47"/>
      <c r="GIQ7" s="47"/>
      <c r="GIR7" s="47"/>
      <c r="GIS7" s="47"/>
      <c r="GIT7" s="47"/>
      <c r="GIU7" s="47"/>
      <c r="GIV7" s="47"/>
      <c r="GIW7" s="47"/>
      <c r="GIX7" s="47"/>
      <c r="GIY7" s="47"/>
      <c r="GIZ7" s="47"/>
      <c r="GJA7" s="47"/>
      <c r="GJB7" s="47"/>
      <c r="GJC7" s="47"/>
      <c r="GJD7" s="47"/>
      <c r="GJE7" s="47"/>
      <c r="GJF7" s="47"/>
      <c r="GJG7" s="47"/>
      <c r="GJH7" s="47"/>
      <c r="GJI7" s="47"/>
      <c r="GJJ7" s="47"/>
      <c r="GJK7" s="47"/>
      <c r="GJL7" s="47"/>
      <c r="GJM7" s="47"/>
      <c r="GJN7" s="47"/>
      <c r="GJO7" s="47"/>
      <c r="GJP7" s="47"/>
      <c r="GJQ7" s="47"/>
      <c r="GJR7" s="47"/>
      <c r="GJS7" s="47"/>
      <c r="GJT7" s="47"/>
      <c r="GJU7" s="47"/>
      <c r="GJV7" s="47"/>
      <c r="GJW7" s="47"/>
      <c r="GJX7" s="47"/>
      <c r="GJY7" s="47"/>
      <c r="GJZ7" s="47"/>
      <c r="GKA7" s="47"/>
      <c r="GKB7" s="47"/>
      <c r="GKC7" s="47"/>
      <c r="GKD7" s="47"/>
      <c r="GKE7" s="47"/>
      <c r="GKF7" s="47"/>
      <c r="GKG7" s="47"/>
      <c r="GKH7" s="47"/>
      <c r="GKI7" s="47"/>
      <c r="GKJ7" s="47"/>
      <c r="GKK7" s="47"/>
      <c r="GKL7" s="47"/>
      <c r="GKM7" s="47"/>
      <c r="GKN7" s="47"/>
      <c r="GKO7" s="47"/>
      <c r="GKP7" s="47"/>
      <c r="GKQ7" s="47"/>
      <c r="GKR7" s="47"/>
      <c r="GKS7" s="47"/>
      <c r="GKT7" s="47"/>
      <c r="GKU7" s="47"/>
      <c r="GKV7" s="47"/>
      <c r="GKW7" s="47"/>
      <c r="GKX7" s="47"/>
      <c r="GKY7" s="47"/>
      <c r="GKZ7" s="47"/>
      <c r="GLA7" s="47"/>
      <c r="GLB7" s="47"/>
      <c r="GLC7" s="47"/>
      <c r="GLD7" s="47"/>
      <c r="GLE7" s="47"/>
      <c r="GLF7" s="47"/>
      <c r="GLG7" s="47"/>
      <c r="GLH7" s="47"/>
      <c r="GLI7" s="47"/>
      <c r="GLJ7" s="47"/>
      <c r="GLK7" s="47"/>
      <c r="GLL7" s="47"/>
      <c r="GLM7" s="47"/>
      <c r="GLN7" s="47"/>
      <c r="GLO7" s="47"/>
      <c r="GLP7" s="47"/>
      <c r="GLQ7" s="47"/>
      <c r="GLR7" s="47"/>
      <c r="GLS7" s="47"/>
      <c r="GLT7" s="47"/>
      <c r="GLU7" s="47"/>
      <c r="GLV7" s="47"/>
      <c r="GLW7" s="47"/>
      <c r="GLX7" s="47"/>
      <c r="GLY7" s="47"/>
      <c r="GLZ7" s="47"/>
      <c r="GMA7" s="47"/>
      <c r="GMB7" s="47"/>
      <c r="GMC7" s="47"/>
      <c r="GMD7" s="47"/>
      <c r="GME7" s="47"/>
      <c r="GMF7" s="47"/>
      <c r="GMG7" s="47"/>
      <c r="GMH7" s="47"/>
      <c r="GMI7" s="47"/>
      <c r="GMJ7" s="47"/>
      <c r="GMK7" s="47"/>
      <c r="GML7" s="47"/>
      <c r="GMM7" s="47"/>
      <c r="GMN7" s="47"/>
      <c r="GMO7" s="47"/>
      <c r="GMP7" s="47"/>
      <c r="GMQ7" s="47"/>
      <c r="GMR7" s="47"/>
      <c r="GMS7" s="47"/>
      <c r="GMT7" s="47"/>
      <c r="GMU7" s="47"/>
      <c r="GMV7" s="47"/>
      <c r="GMW7" s="47"/>
      <c r="GMX7" s="47"/>
      <c r="GMY7" s="47"/>
      <c r="GMZ7" s="47"/>
      <c r="GNA7" s="47"/>
      <c r="GNB7" s="47"/>
      <c r="GNC7" s="47"/>
      <c r="GND7" s="47"/>
      <c r="GNE7" s="47"/>
      <c r="GNF7" s="47"/>
      <c r="GNG7" s="47"/>
      <c r="GNH7" s="47"/>
      <c r="GNI7" s="47"/>
      <c r="GNJ7" s="47"/>
      <c r="GNK7" s="47"/>
      <c r="GNL7" s="47"/>
      <c r="GNM7" s="47"/>
      <c r="GNN7" s="47"/>
      <c r="GNO7" s="47"/>
      <c r="GNP7" s="47"/>
      <c r="GNQ7" s="47"/>
      <c r="GNR7" s="47"/>
      <c r="GNS7" s="47"/>
      <c r="GNT7" s="47"/>
      <c r="GNU7" s="47"/>
      <c r="GNV7" s="47"/>
      <c r="GNW7" s="47"/>
      <c r="GNX7" s="47"/>
      <c r="GNY7" s="47"/>
      <c r="GNZ7" s="47"/>
      <c r="GOA7" s="47"/>
      <c r="GOB7" s="47"/>
      <c r="GOC7" s="47"/>
      <c r="GOD7" s="47"/>
      <c r="GOE7" s="47"/>
      <c r="GOF7" s="47"/>
      <c r="GOG7" s="47"/>
      <c r="GOH7" s="47"/>
      <c r="GOI7" s="47"/>
      <c r="GOJ7" s="47"/>
      <c r="GOK7" s="47"/>
      <c r="GOL7" s="47"/>
      <c r="GOM7" s="47"/>
      <c r="GON7" s="47"/>
      <c r="GOO7" s="47"/>
      <c r="GOP7" s="47"/>
      <c r="GOQ7" s="47"/>
      <c r="GOR7" s="47"/>
      <c r="GOS7" s="47"/>
      <c r="GOT7" s="47"/>
      <c r="GOU7" s="47"/>
      <c r="GOV7" s="47"/>
      <c r="GOW7" s="47"/>
      <c r="GOX7" s="47"/>
      <c r="GOY7" s="47"/>
      <c r="GOZ7" s="47"/>
      <c r="GPA7" s="47"/>
      <c r="GPB7" s="47"/>
      <c r="GPC7" s="47"/>
      <c r="GPD7" s="47"/>
      <c r="GPE7" s="47"/>
      <c r="GPF7" s="47"/>
      <c r="GPG7" s="47"/>
      <c r="GPH7" s="47"/>
      <c r="GPI7" s="47"/>
      <c r="GPJ7" s="47"/>
      <c r="GPK7" s="47"/>
      <c r="GPL7" s="47"/>
      <c r="GPM7" s="47"/>
      <c r="GPN7" s="47"/>
      <c r="GPO7" s="47"/>
      <c r="GPP7" s="47"/>
      <c r="GPQ7" s="47"/>
      <c r="GPR7" s="47"/>
      <c r="GPS7" s="47"/>
      <c r="GPT7" s="47"/>
      <c r="GPU7" s="47"/>
      <c r="GPV7" s="47"/>
      <c r="GPW7" s="47"/>
      <c r="GPX7" s="47"/>
      <c r="GPY7" s="47"/>
      <c r="GPZ7" s="47"/>
      <c r="GQA7" s="47"/>
      <c r="GQB7" s="47"/>
      <c r="GQC7" s="47"/>
      <c r="GQD7" s="47"/>
      <c r="GQE7" s="47"/>
      <c r="GQF7" s="47"/>
      <c r="GQG7" s="47"/>
      <c r="GQH7" s="47"/>
      <c r="GQI7" s="47"/>
      <c r="GQJ7" s="47"/>
      <c r="GQK7" s="47"/>
      <c r="GQL7" s="47"/>
      <c r="GQM7" s="47"/>
      <c r="GQN7" s="47"/>
      <c r="GQO7" s="47"/>
      <c r="GQP7" s="47"/>
      <c r="GQQ7" s="47"/>
      <c r="GQR7" s="47"/>
      <c r="GQS7" s="47"/>
      <c r="GQT7" s="47"/>
      <c r="GQU7" s="47"/>
      <c r="GQV7" s="47"/>
      <c r="GQW7" s="47"/>
      <c r="GQX7" s="47"/>
      <c r="GQY7" s="47"/>
      <c r="GQZ7" s="47"/>
      <c r="GRA7" s="47"/>
      <c r="GRB7" s="47"/>
      <c r="GRC7" s="47"/>
      <c r="GRD7" s="47"/>
      <c r="GRE7" s="47"/>
      <c r="GRF7" s="47"/>
      <c r="GRG7" s="47"/>
      <c r="GRH7" s="47"/>
      <c r="GRI7" s="47"/>
      <c r="GRJ7" s="47"/>
      <c r="GRK7" s="47"/>
      <c r="GRL7" s="47"/>
      <c r="GRM7" s="47"/>
      <c r="GRN7" s="47"/>
      <c r="GRO7" s="47"/>
      <c r="GRP7" s="47"/>
      <c r="GRQ7" s="47"/>
      <c r="GRR7" s="47"/>
      <c r="GRS7" s="47"/>
      <c r="GRT7" s="47"/>
      <c r="GRU7" s="47"/>
      <c r="GRV7" s="47"/>
      <c r="GRW7" s="47"/>
      <c r="GRX7" s="47"/>
      <c r="GRY7" s="47"/>
      <c r="GRZ7" s="47"/>
      <c r="GSA7" s="47"/>
      <c r="GSB7" s="47"/>
      <c r="GSC7" s="47"/>
      <c r="GSD7" s="47"/>
      <c r="GSE7" s="47"/>
      <c r="GSF7" s="47"/>
      <c r="GSG7" s="47"/>
      <c r="GSH7" s="47"/>
      <c r="GSI7" s="47"/>
      <c r="GSJ7" s="47"/>
      <c r="GSK7" s="47"/>
      <c r="GSL7" s="47"/>
      <c r="GSM7" s="47"/>
      <c r="GSN7" s="47"/>
      <c r="GSO7" s="47"/>
      <c r="GSP7" s="47"/>
      <c r="GSQ7" s="47"/>
      <c r="GSR7" s="47"/>
      <c r="GSS7" s="47"/>
      <c r="GST7" s="47"/>
      <c r="GSU7" s="47"/>
      <c r="GSV7" s="47"/>
      <c r="GSW7" s="47"/>
      <c r="GSX7" s="47"/>
      <c r="GSY7" s="47"/>
      <c r="GSZ7" s="47"/>
      <c r="GTA7" s="47"/>
      <c r="GTB7" s="47"/>
      <c r="GTC7" s="47"/>
      <c r="GTD7" s="47"/>
      <c r="GTE7" s="47"/>
      <c r="GTF7" s="47"/>
      <c r="GTG7" s="47"/>
      <c r="GTH7" s="47"/>
      <c r="GTI7" s="47"/>
      <c r="GTJ7" s="47"/>
      <c r="GTK7" s="47"/>
      <c r="GTL7" s="47"/>
      <c r="GTM7" s="47"/>
      <c r="GTN7" s="47"/>
      <c r="GTO7" s="47"/>
      <c r="GTP7" s="47"/>
      <c r="GTQ7" s="47"/>
      <c r="GTR7" s="47"/>
      <c r="GTS7" s="47"/>
      <c r="GTT7" s="47"/>
      <c r="GTU7" s="47"/>
      <c r="GTV7" s="47"/>
      <c r="GTW7" s="47"/>
      <c r="GTX7" s="47"/>
      <c r="GTY7" s="47"/>
      <c r="GTZ7" s="47"/>
      <c r="GUA7" s="47"/>
      <c r="GUB7" s="47"/>
      <c r="GUC7" s="47"/>
      <c r="GUD7" s="47"/>
      <c r="GUE7" s="47"/>
      <c r="GUF7" s="47"/>
      <c r="GUG7" s="47"/>
      <c r="GUH7" s="47"/>
      <c r="GUI7" s="47"/>
      <c r="GUJ7" s="47"/>
      <c r="GUK7" s="47"/>
      <c r="GUL7" s="47"/>
      <c r="GUM7" s="47"/>
      <c r="GUN7" s="47"/>
      <c r="GUO7" s="47"/>
      <c r="GUP7" s="47"/>
      <c r="GUQ7" s="47"/>
      <c r="GUR7" s="47"/>
      <c r="GUS7" s="47"/>
      <c r="GUT7" s="47"/>
      <c r="GUU7" s="47"/>
      <c r="GUV7" s="47"/>
      <c r="GUW7" s="47"/>
      <c r="GUX7" s="47"/>
      <c r="GUY7" s="47"/>
      <c r="GUZ7" s="47"/>
      <c r="GVA7" s="47"/>
      <c r="GVB7" s="47"/>
      <c r="GVC7" s="47"/>
      <c r="GVD7" s="47"/>
      <c r="GVE7" s="47"/>
      <c r="GVF7" s="47"/>
      <c r="GVG7" s="47"/>
      <c r="GVH7" s="47"/>
      <c r="GVI7" s="47"/>
      <c r="GVJ7" s="47"/>
      <c r="GVK7" s="47"/>
      <c r="GVL7" s="47"/>
      <c r="GVM7" s="47"/>
      <c r="GVN7" s="47"/>
      <c r="GVO7" s="47"/>
      <c r="GVP7" s="47"/>
      <c r="GVQ7" s="47"/>
      <c r="GVR7" s="47"/>
      <c r="GVS7" s="47"/>
      <c r="GVT7" s="47"/>
      <c r="GVU7" s="47"/>
      <c r="GVV7" s="47"/>
      <c r="GVW7" s="47"/>
      <c r="GVX7" s="47"/>
      <c r="GVY7" s="47"/>
      <c r="GVZ7" s="47"/>
      <c r="GWA7" s="47"/>
      <c r="GWB7" s="47"/>
      <c r="GWC7" s="47"/>
      <c r="GWD7" s="47"/>
      <c r="GWE7" s="47"/>
      <c r="GWF7" s="47"/>
      <c r="GWG7" s="47"/>
      <c r="GWH7" s="47"/>
      <c r="GWI7" s="47"/>
      <c r="GWJ7" s="47"/>
      <c r="GWK7" s="47"/>
      <c r="GWL7" s="47"/>
      <c r="GWM7" s="47"/>
      <c r="GWN7" s="47"/>
      <c r="GWO7" s="47"/>
      <c r="GWP7" s="47"/>
      <c r="GWQ7" s="47"/>
      <c r="GWR7" s="47"/>
      <c r="GWS7" s="47"/>
      <c r="GWT7" s="47"/>
      <c r="GWU7" s="47"/>
      <c r="GWV7" s="47"/>
      <c r="GWW7" s="47"/>
      <c r="GWX7" s="47"/>
      <c r="GWY7" s="47"/>
      <c r="GWZ7" s="47"/>
      <c r="GXA7" s="47"/>
      <c r="GXB7" s="47"/>
      <c r="GXC7" s="47"/>
      <c r="GXD7" s="47"/>
      <c r="GXE7" s="47"/>
      <c r="GXF7" s="47"/>
      <c r="GXG7" s="47"/>
      <c r="GXH7" s="47"/>
      <c r="GXI7" s="47"/>
      <c r="GXJ7" s="47"/>
      <c r="GXK7" s="47"/>
      <c r="GXL7" s="47"/>
      <c r="GXM7" s="47"/>
      <c r="GXN7" s="47"/>
      <c r="GXO7" s="47"/>
      <c r="GXP7" s="47"/>
      <c r="GXQ7" s="47"/>
      <c r="GXR7" s="47"/>
      <c r="GXS7" s="47"/>
      <c r="GXT7" s="47"/>
      <c r="GXU7" s="47"/>
      <c r="GXV7" s="47"/>
      <c r="GXW7" s="47"/>
      <c r="GXX7" s="47"/>
      <c r="GXY7" s="47"/>
      <c r="GXZ7" s="47"/>
      <c r="GYA7" s="47"/>
      <c r="GYB7" s="47"/>
      <c r="GYC7" s="47"/>
      <c r="GYD7" s="47"/>
      <c r="GYE7" s="47"/>
      <c r="GYF7" s="47"/>
      <c r="GYG7" s="47"/>
      <c r="GYH7" s="47"/>
      <c r="GYI7" s="47"/>
      <c r="GYJ7" s="47"/>
      <c r="GYK7" s="47"/>
      <c r="GYL7" s="47"/>
      <c r="GYM7" s="47"/>
      <c r="GYN7" s="47"/>
      <c r="GYO7" s="47"/>
      <c r="GYP7" s="47"/>
      <c r="GYQ7" s="47"/>
      <c r="GYR7" s="47"/>
      <c r="GYS7" s="47"/>
      <c r="GYT7" s="47"/>
      <c r="GYU7" s="47"/>
      <c r="GYV7" s="47"/>
      <c r="GYW7" s="47"/>
      <c r="GYX7" s="47"/>
      <c r="GYY7" s="47"/>
      <c r="GYZ7" s="47"/>
      <c r="GZA7" s="47"/>
      <c r="GZB7" s="47"/>
      <c r="GZC7" s="47"/>
      <c r="GZD7" s="47"/>
      <c r="GZE7" s="47"/>
      <c r="GZF7" s="47"/>
      <c r="GZG7" s="47"/>
      <c r="GZH7" s="47"/>
      <c r="GZI7" s="47"/>
      <c r="GZJ7" s="47"/>
      <c r="GZK7" s="47"/>
      <c r="GZL7" s="47"/>
      <c r="GZM7" s="47"/>
      <c r="GZN7" s="47"/>
      <c r="GZO7" s="47"/>
      <c r="GZP7" s="47"/>
      <c r="GZQ7" s="47"/>
      <c r="GZR7" s="47"/>
      <c r="GZS7" s="47"/>
      <c r="GZT7" s="47"/>
      <c r="GZU7" s="47"/>
      <c r="GZV7" s="47"/>
      <c r="GZW7" s="47"/>
      <c r="GZX7" s="47"/>
      <c r="GZY7" s="47"/>
      <c r="GZZ7" s="47"/>
      <c r="HAA7" s="47"/>
      <c r="HAB7" s="47"/>
      <c r="HAC7" s="47"/>
      <c r="HAD7" s="47"/>
      <c r="HAE7" s="47"/>
      <c r="HAF7" s="47"/>
      <c r="HAG7" s="47"/>
      <c r="HAH7" s="47"/>
      <c r="HAI7" s="47"/>
      <c r="HAJ7" s="47"/>
      <c r="HAK7" s="47"/>
      <c r="HAL7" s="47"/>
      <c r="HAM7" s="47"/>
      <c r="HAN7" s="47"/>
      <c r="HAO7" s="47"/>
      <c r="HAP7" s="47"/>
      <c r="HAQ7" s="47"/>
      <c r="HAR7" s="47"/>
      <c r="HAS7" s="47"/>
      <c r="HAT7" s="47"/>
      <c r="HAU7" s="47"/>
      <c r="HAV7" s="47"/>
      <c r="HAW7" s="47"/>
      <c r="HAX7" s="47"/>
      <c r="HAY7" s="47"/>
      <c r="HAZ7" s="47"/>
      <c r="HBA7" s="47"/>
      <c r="HBB7" s="47"/>
      <c r="HBC7" s="47"/>
      <c r="HBD7" s="47"/>
      <c r="HBE7" s="47"/>
      <c r="HBF7" s="47"/>
      <c r="HBG7" s="47"/>
      <c r="HBH7" s="47"/>
      <c r="HBI7" s="47"/>
      <c r="HBJ7" s="47"/>
      <c r="HBK7" s="47"/>
      <c r="HBL7" s="47"/>
      <c r="HBM7" s="47"/>
      <c r="HBN7" s="47"/>
      <c r="HBO7" s="47"/>
      <c r="HBP7" s="47"/>
      <c r="HBQ7" s="47"/>
      <c r="HBR7" s="47"/>
      <c r="HBS7" s="47"/>
      <c r="HBT7" s="47"/>
      <c r="HBU7" s="47"/>
      <c r="HBV7" s="47"/>
      <c r="HBW7" s="47"/>
      <c r="HBX7" s="47"/>
      <c r="HBY7" s="47"/>
      <c r="HBZ7" s="47"/>
      <c r="HCA7" s="47"/>
      <c r="HCB7" s="47"/>
      <c r="HCC7" s="47"/>
      <c r="HCD7" s="47"/>
      <c r="HCE7" s="47"/>
      <c r="HCF7" s="47"/>
      <c r="HCG7" s="47"/>
      <c r="HCH7" s="47"/>
      <c r="HCI7" s="47"/>
      <c r="HCJ7" s="47"/>
      <c r="HCK7" s="47"/>
      <c r="HCL7" s="47"/>
      <c r="HCM7" s="47"/>
      <c r="HCN7" s="47"/>
      <c r="HCO7" s="47"/>
      <c r="HCP7" s="47"/>
      <c r="HCQ7" s="47"/>
      <c r="HCR7" s="47"/>
      <c r="HCS7" s="47"/>
      <c r="HCT7" s="47"/>
      <c r="HCU7" s="47"/>
      <c r="HCV7" s="47"/>
      <c r="HCW7" s="47"/>
      <c r="HCX7" s="47"/>
      <c r="HCY7" s="47"/>
      <c r="HCZ7" s="47"/>
      <c r="HDA7" s="47"/>
      <c r="HDB7" s="47"/>
      <c r="HDC7" s="47"/>
      <c r="HDD7" s="47"/>
      <c r="HDE7" s="47"/>
      <c r="HDF7" s="47"/>
      <c r="HDG7" s="47"/>
      <c r="HDH7" s="47"/>
      <c r="HDI7" s="47"/>
      <c r="HDJ7" s="47"/>
      <c r="HDK7" s="47"/>
      <c r="HDL7" s="47"/>
      <c r="HDM7" s="47"/>
      <c r="HDN7" s="47"/>
      <c r="HDO7" s="47"/>
      <c r="HDP7" s="47"/>
      <c r="HDQ7" s="47"/>
      <c r="HDR7" s="47"/>
      <c r="HDS7" s="47"/>
      <c r="HDT7" s="47"/>
      <c r="HDU7" s="47"/>
      <c r="HDV7" s="47"/>
      <c r="HDW7" s="47"/>
      <c r="HDX7" s="47"/>
      <c r="HDY7" s="47"/>
      <c r="HDZ7" s="47"/>
      <c r="HEA7" s="47"/>
      <c r="HEB7" s="47"/>
      <c r="HEC7" s="47"/>
      <c r="HED7" s="47"/>
      <c r="HEE7" s="47"/>
      <c r="HEF7" s="47"/>
      <c r="HEG7" s="47"/>
      <c r="HEH7" s="47"/>
      <c r="HEI7" s="47"/>
      <c r="HEJ7" s="47"/>
      <c r="HEK7" s="47"/>
      <c r="HEL7" s="47"/>
      <c r="HEM7" s="47"/>
      <c r="HEN7" s="47"/>
      <c r="HEO7" s="47"/>
      <c r="HEP7" s="47"/>
      <c r="HEQ7" s="47"/>
      <c r="HER7" s="47"/>
      <c r="HES7" s="47"/>
      <c r="HET7" s="47"/>
      <c r="HEU7" s="47"/>
      <c r="HEV7" s="47"/>
      <c r="HEW7" s="47"/>
      <c r="HEX7" s="47"/>
      <c r="HEY7" s="47"/>
      <c r="HEZ7" s="47"/>
      <c r="HFA7" s="47"/>
      <c r="HFB7" s="47"/>
      <c r="HFC7" s="47"/>
      <c r="HFD7" s="47"/>
      <c r="HFE7" s="47"/>
      <c r="HFF7" s="47"/>
      <c r="HFG7" s="47"/>
      <c r="HFH7" s="47"/>
      <c r="HFI7" s="47"/>
      <c r="HFJ7" s="47"/>
      <c r="HFK7" s="47"/>
      <c r="HFL7" s="47"/>
      <c r="HFM7" s="47"/>
      <c r="HFN7" s="47"/>
      <c r="HFO7" s="47"/>
      <c r="HFP7" s="47"/>
      <c r="HFQ7" s="47"/>
      <c r="HFR7" s="47"/>
      <c r="HFS7" s="47"/>
      <c r="HFT7" s="47"/>
      <c r="HFU7" s="47"/>
      <c r="HFV7" s="47"/>
      <c r="HFW7" s="47"/>
      <c r="HFX7" s="47"/>
      <c r="HFY7" s="47"/>
      <c r="HFZ7" s="47"/>
      <c r="HGA7" s="47"/>
      <c r="HGB7" s="47"/>
      <c r="HGC7" s="47"/>
      <c r="HGD7" s="47"/>
      <c r="HGE7" s="47"/>
      <c r="HGF7" s="47"/>
      <c r="HGG7" s="47"/>
      <c r="HGH7" s="47"/>
      <c r="HGI7" s="47"/>
      <c r="HGJ7" s="47"/>
      <c r="HGK7" s="47"/>
      <c r="HGL7" s="47"/>
      <c r="HGM7" s="47"/>
      <c r="HGN7" s="47"/>
      <c r="HGO7" s="47"/>
      <c r="HGP7" s="47"/>
      <c r="HGQ7" s="47"/>
      <c r="HGR7" s="47"/>
      <c r="HGS7" s="47"/>
      <c r="HGT7" s="47"/>
      <c r="HGU7" s="47"/>
      <c r="HGV7" s="47"/>
      <c r="HGW7" s="47"/>
      <c r="HGX7" s="47"/>
      <c r="HGY7" s="47"/>
      <c r="HGZ7" s="47"/>
      <c r="HHA7" s="47"/>
      <c r="HHB7" s="47"/>
      <c r="HHC7" s="47"/>
      <c r="HHD7" s="47"/>
      <c r="HHE7" s="47"/>
      <c r="HHF7" s="47"/>
      <c r="HHG7" s="47"/>
      <c r="HHH7" s="47"/>
      <c r="HHI7" s="47"/>
      <c r="HHJ7" s="47"/>
      <c r="HHK7" s="47"/>
      <c r="HHL7" s="47"/>
      <c r="HHM7" s="47"/>
      <c r="HHN7" s="47"/>
      <c r="HHO7" s="47"/>
      <c r="HHP7" s="47"/>
      <c r="HHQ7" s="47"/>
      <c r="HHR7" s="47"/>
      <c r="HHS7" s="47"/>
      <c r="HHT7" s="47"/>
      <c r="HHU7" s="47"/>
      <c r="HHV7" s="47"/>
      <c r="HHW7" s="47"/>
      <c r="HHX7" s="47"/>
      <c r="HHY7" s="47"/>
      <c r="HHZ7" s="47"/>
      <c r="HIA7" s="47"/>
      <c r="HIB7" s="47"/>
      <c r="HIC7" s="47"/>
      <c r="HID7" s="47"/>
      <c r="HIE7" s="47"/>
      <c r="HIF7" s="47"/>
      <c r="HIG7" s="47"/>
      <c r="HIH7" s="47"/>
      <c r="HII7" s="47"/>
      <c r="HIJ7" s="47"/>
      <c r="HIK7" s="47"/>
      <c r="HIL7" s="47"/>
      <c r="HIM7" s="47"/>
      <c r="HIN7" s="47"/>
      <c r="HIO7" s="47"/>
      <c r="HIP7" s="47"/>
      <c r="HIQ7" s="47"/>
      <c r="HIR7" s="47"/>
      <c r="HIS7" s="47"/>
      <c r="HIT7" s="47"/>
      <c r="HIU7" s="47"/>
      <c r="HIV7" s="47"/>
      <c r="HIW7" s="47"/>
      <c r="HIX7" s="47"/>
      <c r="HIY7" s="47"/>
      <c r="HIZ7" s="47"/>
      <c r="HJA7" s="47"/>
      <c r="HJB7" s="47"/>
      <c r="HJC7" s="47"/>
      <c r="HJD7" s="47"/>
      <c r="HJE7" s="47"/>
      <c r="HJF7" s="47"/>
      <c r="HJG7" s="47"/>
      <c r="HJH7" s="47"/>
      <c r="HJI7" s="47"/>
      <c r="HJJ7" s="47"/>
      <c r="HJK7" s="47"/>
      <c r="HJL7" s="47"/>
      <c r="HJM7" s="47"/>
      <c r="HJN7" s="47"/>
      <c r="HJO7" s="47"/>
      <c r="HJP7" s="47"/>
      <c r="HJQ7" s="47"/>
      <c r="HJR7" s="47"/>
      <c r="HJS7" s="47"/>
      <c r="HJT7" s="47"/>
      <c r="HJU7" s="47"/>
      <c r="HJV7" s="47"/>
      <c r="HJW7" s="47"/>
      <c r="HJX7" s="47"/>
      <c r="HJY7" s="47"/>
      <c r="HJZ7" s="47"/>
      <c r="HKA7" s="47"/>
      <c r="HKB7" s="47"/>
      <c r="HKC7" s="47"/>
      <c r="HKD7" s="47"/>
      <c r="HKE7" s="47"/>
      <c r="HKF7" s="47"/>
      <c r="HKG7" s="47"/>
      <c r="HKH7" s="47"/>
      <c r="HKI7" s="47"/>
      <c r="HKJ7" s="47"/>
      <c r="HKK7" s="47"/>
      <c r="HKL7" s="47"/>
      <c r="HKM7" s="47"/>
      <c r="HKN7" s="47"/>
      <c r="HKO7" s="47"/>
      <c r="HKP7" s="47"/>
      <c r="HKQ7" s="47"/>
      <c r="HKR7" s="47"/>
      <c r="HKS7" s="47"/>
      <c r="HKT7" s="47"/>
      <c r="HKU7" s="47"/>
      <c r="HKV7" s="47"/>
      <c r="HKW7" s="47"/>
      <c r="HKX7" s="47"/>
      <c r="HKY7" s="47"/>
      <c r="HKZ7" s="47"/>
      <c r="HLA7" s="47"/>
      <c r="HLB7" s="47"/>
      <c r="HLC7" s="47"/>
      <c r="HLD7" s="47"/>
      <c r="HLE7" s="47"/>
      <c r="HLF7" s="47"/>
      <c r="HLG7" s="47"/>
      <c r="HLH7" s="47"/>
      <c r="HLI7" s="47"/>
      <c r="HLJ7" s="47"/>
      <c r="HLK7" s="47"/>
      <c r="HLL7" s="47"/>
      <c r="HLM7" s="47"/>
      <c r="HLN7" s="47"/>
      <c r="HLO7" s="47"/>
      <c r="HLP7" s="47"/>
      <c r="HLQ7" s="47"/>
      <c r="HLR7" s="47"/>
      <c r="HLS7" s="47"/>
      <c r="HLT7" s="47"/>
      <c r="HLU7" s="47"/>
      <c r="HLV7" s="47"/>
      <c r="HLW7" s="47"/>
      <c r="HLX7" s="47"/>
      <c r="HLY7" s="47"/>
      <c r="HLZ7" s="47"/>
      <c r="HMA7" s="47"/>
      <c r="HMB7" s="47"/>
      <c r="HMC7" s="47"/>
      <c r="HMD7" s="47"/>
      <c r="HME7" s="47"/>
      <c r="HMF7" s="47"/>
      <c r="HMG7" s="47"/>
      <c r="HMH7" s="47"/>
      <c r="HMI7" s="47"/>
      <c r="HMJ7" s="47"/>
      <c r="HMK7" s="47"/>
      <c r="HML7" s="47"/>
      <c r="HMM7" s="47"/>
      <c r="HMN7" s="47"/>
      <c r="HMO7" s="47"/>
      <c r="HMP7" s="47"/>
      <c r="HMQ7" s="47"/>
      <c r="HMR7" s="47"/>
      <c r="HMS7" s="47"/>
      <c r="HMT7" s="47"/>
      <c r="HMU7" s="47"/>
      <c r="HMV7" s="47"/>
      <c r="HMW7" s="47"/>
      <c r="HMX7" s="47"/>
      <c r="HMY7" s="47"/>
      <c r="HMZ7" s="47"/>
      <c r="HNA7" s="47"/>
      <c r="HNB7" s="47"/>
      <c r="HNC7" s="47"/>
      <c r="HND7" s="47"/>
      <c r="HNE7" s="47"/>
      <c r="HNF7" s="47"/>
      <c r="HNG7" s="47"/>
      <c r="HNH7" s="47"/>
      <c r="HNI7" s="47"/>
      <c r="HNJ7" s="47"/>
      <c r="HNK7" s="47"/>
      <c r="HNL7" s="47"/>
      <c r="HNM7" s="47"/>
      <c r="HNN7" s="47"/>
      <c r="HNO7" s="47"/>
      <c r="HNP7" s="47"/>
      <c r="HNQ7" s="47"/>
      <c r="HNR7" s="47"/>
      <c r="HNS7" s="47"/>
      <c r="HNT7" s="47"/>
      <c r="HNU7" s="47"/>
      <c r="HNV7" s="47"/>
      <c r="HNW7" s="47"/>
      <c r="HNX7" s="47"/>
      <c r="HNY7" s="47"/>
      <c r="HNZ7" s="47"/>
      <c r="HOA7" s="47"/>
      <c r="HOB7" s="47"/>
      <c r="HOC7" s="47"/>
      <c r="HOD7" s="47"/>
      <c r="HOE7" s="47"/>
      <c r="HOF7" s="47"/>
      <c r="HOG7" s="47"/>
      <c r="HOH7" s="47"/>
      <c r="HOI7" s="47"/>
      <c r="HOJ7" s="47"/>
      <c r="HOK7" s="47"/>
      <c r="HOL7" s="47"/>
      <c r="HOM7" s="47"/>
      <c r="HON7" s="47"/>
      <c r="HOO7" s="47"/>
      <c r="HOP7" s="47"/>
      <c r="HOQ7" s="47"/>
      <c r="HOR7" s="47"/>
      <c r="HOS7" s="47"/>
      <c r="HOT7" s="47"/>
      <c r="HOU7" s="47"/>
      <c r="HOV7" s="47"/>
      <c r="HOW7" s="47"/>
      <c r="HOX7" s="47"/>
      <c r="HOY7" s="47"/>
      <c r="HOZ7" s="47"/>
      <c r="HPA7" s="47"/>
      <c r="HPB7" s="47"/>
      <c r="HPC7" s="47"/>
      <c r="HPD7" s="47"/>
      <c r="HPE7" s="47"/>
      <c r="HPF7" s="47"/>
      <c r="HPG7" s="47"/>
      <c r="HPH7" s="47"/>
      <c r="HPI7" s="47"/>
      <c r="HPJ7" s="47"/>
      <c r="HPK7" s="47"/>
      <c r="HPL7" s="47"/>
      <c r="HPM7" s="47"/>
      <c r="HPN7" s="47"/>
      <c r="HPO7" s="47"/>
      <c r="HPP7" s="47"/>
      <c r="HPQ7" s="47"/>
      <c r="HPR7" s="47"/>
      <c r="HPS7" s="47"/>
      <c r="HPT7" s="47"/>
      <c r="HPU7" s="47"/>
      <c r="HPV7" s="47"/>
      <c r="HPW7" s="47"/>
      <c r="HPX7" s="47"/>
      <c r="HPY7" s="47"/>
      <c r="HPZ7" s="47"/>
      <c r="HQA7" s="47"/>
      <c r="HQB7" s="47"/>
      <c r="HQC7" s="47"/>
      <c r="HQD7" s="47"/>
      <c r="HQE7" s="47"/>
      <c r="HQF7" s="47"/>
      <c r="HQG7" s="47"/>
      <c r="HQH7" s="47"/>
      <c r="HQI7" s="47"/>
      <c r="HQJ7" s="47"/>
      <c r="HQK7" s="47"/>
      <c r="HQL7" s="47"/>
      <c r="HQM7" s="47"/>
      <c r="HQN7" s="47"/>
      <c r="HQO7" s="47"/>
      <c r="HQP7" s="47"/>
      <c r="HQQ7" s="47"/>
      <c r="HQR7" s="47"/>
      <c r="HQS7" s="47"/>
      <c r="HQT7" s="47"/>
      <c r="HQU7" s="47"/>
      <c r="HQV7" s="47"/>
      <c r="HQW7" s="47"/>
      <c r="HQX7" s="47"/>
      <c r="HQY7" s="47"/>
      <c r="HQZ7" s="47"/>
      <c r="HRA7" s="47"/>
      <c r="HRB7" s="47"/>
      <c r="HRC7" s="47"/>
      <c r="HRD7" s="47"/>
      <c r="HRE7" s="47"/>
      <c r="HRF7" s="47"/>
      <c r="HRG7" s="47"/>
      <c r="HRH7" s="47"/>
      <c r="HRI7" s="47"/>
      <c r="HRJ7" s="47"/>
      <c r="HRK7" s="47"/>
      <c r="HRL7" s="47"/>
      <c r="HRM7" s="47"/>
      <c r="HRN7" s="47"/>
      <c r="HRO7" s="47"/>
      <c r="HRP7" s="47"/>
      <c r="HRQ7" s="47"/>
      <c r="HRR7" s="47"/>
      <c r="HRS7" s="47"/>
      <c r="HRT7" s="47"/>
      <c r="HRU7" s="47"/>
      <c r="HRV7" s="47"/>
      <c r="HRW7" s="47"/>
      <c r="HRX7" s="47"/>
      <c r="HRY7" s="47"/>
      <c r="HRZ7" s="47"/>
      <c r="HSA7" s="47"/>
      <c r="HSB7" s="47"/>
      <c r="HSC7" s="47"/>
      <c r="HSD7" s="47"/>
      <c r="HSE7" s="47"/>
      <c r="HSF7" s="47"/>
      <c r="HSG7" s="47"/>
      <c r="HSH7" s="47"/>
      <c r="HSI7" s="47"/>
      <c r="HSJ7" s="47"/>
      <c r="HSK7" s="47"/>
      <c r="HSL7" s="47"/>
      <c r="HSM7" s="47"/>
      <c r="HSN7" s="47"/>
      <c r="HSO7" s="47"/>
      <c r="HSP7" s="47"/>
      <c r="HSQ7" s="47"/>
      <c r="HSR7" s="47"/>
      <c r="HSS7" s="47"/>
      <c r="HST7" s="47"/>
      <c r="HSU7" s="47"/>
      <c r="HSV7" s="47"/>
      <c r="HSW7" s="47"/>
      <c r="HSX7" s="47"/>
      <c r="HSY7" s="47"/>
      <c r="HSZ7" s="47"/>
      <c r="HTA7" s="47"/>
      <c r="HTB7" s="47"/>
      <c r="HTC7" s="47"/>
      <c r="HTD7" s="47"/>
      <c r="HTE7" s="47"/>
      <c r="HTF7" s="47"/>
      <c r="HTG7" s="47"/>
      <c r="HTH7" s="47"/>
      <c r="HTI7" s="47"/>
      <c r="HTJ7" s="47"/>
      <c r="HTK7" s="47"/>
      <c r="HTL7" s="47"/>
      <c r="HTM7" s="47"/>
      <c r="HTN7" s="47"/>
      <c r="HTO7" s="47"/>
      <c r="HTP7" s="47"/>
      <c r="HTQ7" s="47"/>
      <c r="HTR7" s="47"/>
      <c r="HTS7" s="47"/>
      <c r="HTT7" s="47"/>
      <c r="HTU7" s="47"/>
      <c r="HTV7" s="47"/>
      <c r="HTW7" s="47"/>
      <c r="HTX7" s="47"/>
      <c r="HTY7" s="47"/>
      <c r="HTZ7" s="47"/>
      <c r="HUA7" s="47"/>
      <c r="HUB7" s="47"/>
      <c r="HUC7" s="47"/>
      <c r="HUD7" s="47"/>
      <c r="HUE7" s="47"/>
      <c r="HUF7" s="47"/>
      <c r="HUG7" s="47"/>
      <c r="HUH7" s="47"/>
      <c r="HUI7" s="47"/>
      <c r="HUJ7" s="47"/>
      <c r="HUK7" s="47"/>
      <c r="HUL7" s="47"/>
      <c r="HUM7" s="47"/>
      <c r="HUN7" s="47"/>
      <c r="HUO7" s="47"/>
      <c r="HUP7" s="47"/>
      <c r="HUQ7" s="47"/>
      <c r="HUR7" s="47"/>
      <c r="HUS7" s="47"/>
      <c r="HUT7" s="47"/>
      <c r="HUU7" s="47"/>
      <c r="HUV7" s="47"/>
      <c r="HUW7" s="47"/>
      <c r="HUX7" s="47"/>
      <c r="HUY7" s="47"/>
      <c r="HUZ7" s="47"/>
      <c r="HVA7" s="47"/>
      <c r="HVB7" s="47"/>
      <c r="HVC7" s="47"/>
      <c r="HVD7" s="47"/>
      <c r="HVE7" s="47"/>
      <c r="HVF7" s="47"/>
      <c r="HVG7" s="47"/>
      <c r="HVH7" s="47"/>
      <c r="HVI7" s="47"/>
      <c r="HVJ7" s="47"/>
      <c r="HVK7" s="47"/>
      <c r="HVL7" s="47"/>
      <c r="HVM7" s="47"/>
      <c r="HVN7" s="47"/>
      <c r="HVO7" s="47"/>
      <c r="HVP7" s="47"/>
      <c r="HVQ7" s="47"/>
      <c r="HVR7" s="47"/>
      <c r="HVS7" s="47"/>
      <c r="HVT7" s="47"/>
      <c r="HVU7" s="47"/>
      <c r="HVV7" s="47"/>
      <c r="HVW7" s="47"/>
      <c r="HVX7" s="47"/>
      <c r="HVY7" s="47"/>
      <c r="HVZ7" s="47"/>
      <c r="HWA7" s="47"/>
      <c r="HWB7" s="47"/>
      <c r="HWC7" s="47"/>
      <c r="HWD7" s="47"/>
      <c r="HWE7" s="47"/>
      <c r="HWF7" s="47"/>
      <c r="HWG7" s="47"/>
      <c r="HWH7" s="47"/>
      <c r="HWI7" s="47"/>
      <c r="HWJ7" s="47"/>
      <c r="HWK7" s="47"/>
      <c r="HWL7" s="47"/>
      <c r="HWM7" s="47"/>
      <c r="HWN7" s="47"/>
      <c r="HWO7" s="47"/>
      <c r="HWP7" s="47"/>
      <c r="HWQ7" s="47"/>
      <c r="HWR7" s="47"/>
      <c r="HWS7" s="47"/>
      <c r="HWT7" s="47"/>
      <c r="HWU7" s="47"/>
      <c r="HWV7" s="47"/>
      <c r="HWW7" s="47"/>
      <c r="HWX7" s="47"/>
      <c r="HWY7" s="47"/>
      <c r="HWZ7" s="47"/>
      <c r="HXA7" s="47"/>
      <c r="HXB7" s="47"/>
      <c r="HXC7" s="47"/>
      <c r="HXD7" s="47"/>
      <c r="HXE7" s="47"/>
      <c r="HXF7" s="47"/>
      <c r="HXG7" s="47"/>
      <c r="HXH7" s="47"/>
      <c r="HXI7" s="47"/>
      <c r="HXJ7" s="47"/>
      <c r="HXK7" s="47"/>
      <c r="HXL7" s="47"/>
      <c r="HXM7" s="47"/>
      <c r="HXN7" s="47"/>
      <c r="HXO7" s="47"/>
      <c r="HXP7" s="47"/>
      <c r="HXQ7" s="47"/>
      <c r="HXR7" s="47"/>
      <c r="HXS7" s="47"/>
      <c r="HXT7" s="47"/>
      <c r="HXU7" s="47"/>
      <c r="HXV7" s="47"/>
      <c r="HXW7" s="47"/>
      <c r="HXX7" s="47"/>
      <c r="HXY7" s="47"/>
      <c r="HXZ7" s="47"/>
      <c r="HYA7" s="47"/>
      <c r="HYB7" s="47"/>
      <c r="HYC7" s="47"/>
      <c r="HYD7" s="47"/>
      <c r="HYE7" s="47"/>
      <c r="HYF7" s="47"/>
      <c r="HYG7" s="47"/>
      <c r="HYH7" s="47"/>
      <c r="HYI7" s="47"/>
      <c r="HYJ7" s="47"/>
      <c r="HYK7" s="47"/>
      <c r="HYL7" s="47"/>
      <c r="HYM7" s="47"/>
      <c r="HYN7" s="47"/>
      <c r="HYO7" s="47"/>
      <c r="HYP7" s="47"/>
      <c r="HYQ7" s="47"/>
      <c r="HYR7" s="47"/>
      <c r="HYS7" s="47"/>
      <c r="HYT7" s="47"/>
      <c r="HYU7" s="47"/>
      <c r="HYV7" s="47"/>
      <c r="HYW7" s="47"/>
      <c r="HYX7" s="47"/>
      <c r="HYY7" s="47"/>
      <c r="HYZ7" s="47"/>
      <c r="HZA7" s="47"/>
      <c r="HZB7" s="47"/>
      <c r="HZC7" s="47"/>
      <c r="HZD7" s="47"/>
      <c r="HZE7" s="47"/>
      <c r="HZF7" s="47"/>
      <c r="HZG7" s="47"/>
      <c r="HZH7" s="47"/>
      <c r="HZI7" s="47"/>
      <c r="HZJ7" s="47"/>
      <c r="HZK7" s="47"/>
      <c r="HZL7" s="47"/>
      <c r="HZM7" s="47"/>
      <c r="HZN7" s="47"/>
      <c r="HZO7" s="47"/>
      <c r="HZP7" s="47"/>
      <c r="HZQ7" s="47"/>
      <c r="HZR7" s="47"/>
      <c r="HZS7" s="47"/>
      <c r="HZT7" s="47"/>
      <c r="HZU7" s="47"/>
      <c r="HZV7" s="47"/>
      <c r="HZW7" s="47"/>
      <c r="HZX7" s="47"/>
      <c r="HZY7" s="47"/>
      <c r="HZZ7" s="47"/>
      <c r="IAA7" s="47"/>
      <c r="IAB7" s="47"/>
      <c r="IAC7" s="47"/>
      <c r="IAD7" s="47"/>
      <c r="IAE7" s="47"/>
      <c r="IAF7" s="47"/>
      <c r="IAG7" s="47"/>
      <c r="IAH7" s="47"/>
      <c r="IAI7" s="47"/>
      <c r="IAJ7" s="47"/>
      <c r="IAK7" s="47"/>
      <c r="IAL7" s="47"/>
      <c r="IAM7" s="47"/>
      <c r="IAN7" s="47"/>
      <c r="IAO7" s="47"/>
      <c r="IAP7" s="47"/>
      <c r="IAQ7" s="47"/>
      <c r="IAR7" s="47"/>
      <c r="IAS7" s="47"/>
      <c r="IAT7" s="47"/>
      <c r="IAU7" s="47"/>
      <c r="IAV7" s="47"/>
      <c r="IAW7" s="47"/>
      <c r="IAX7" s="47"/>
      <c r="IAY7" s="47"/>
      <c r="IAZ7" s="47"/>
      <c r="IBA7" s="47"/>
      <c r="IBB7" s="47"/>
      <c r="IBC7" s="47"/>
      <c r="IBD7" s="47"/>
      <c r="IBE7" s="47"/>
      <c r="IBF7" s="47"/>
      <c r="IBG7" s="47"/>
      <c r="IBH7" s="47"/>
      <c r="IBI7" s="47"/>
      <c r="IBJ7" s="47"/>
      <c r="IBK7" s="47"/>
      <c r="IBL7" s="47"/>
      <c r="IBM7" s="47"/>
      <c r="IBN7" s="47"/>
      <c r="IBO7" s="47"/>
      <c r="IBP7" s="47"/>
      <c r="IBQ7" s="47"/>
      <c r="IBR7" s="47"/>
      <c r="IBS7" s="47"/>
      <c r="IBT7" s="47"/>
      <c r="IBU7" s="47"/>
      <c r="IBV7" s="47"/>
      <c r="IBW7" s="47"/>
      <c r="IBX7" s="47"/>
      <c r="IBY7" s="47"/>
      <c r="IBZ7" s="47"/>
      <c r="ICA7" s="47"/>
      <c r="ICB7" s="47"/>
      <c r="ICC7" s="47"/>
      <c r="ICD7" s="47"/>
      <c r="ICE7" s="47"/>
      <c r="ICF7" s="47"/>
      <c r="ICG7" s="47"/>
      <c r="ICH7" s="47"/>
      <c r="ICI7" s="47"/>
      <c r="ICJ7" s="47"/>
      <c r="ICK7" s="47"/>
      <c r="ICL7" s="47"/>
      <c r="ICM7" s="47"/>
      <c r="ICN7" s="47"/>
      <c r="ICO7" s="47"/>
      <c r="ICP7" s="47"/>
      <c r="ICQ7" s="47"/>
      <c r="ICR7" s="47"/>
      <c r="ICS7" s="47"/>
      <c r="ICT7" s="47"/>
      <c r="ICU7" s="47"/>
      <c r="ICV7" s="47"/>
      <c r="ICW7" s="47"/>
      <c r="ICX7" s="47"/>
      <c r="ICY7" s="47"/>
      <c r="ICZ7" s="47"/>
      <c r="IDA7" s="47"/>
      <c r="IDB7" s="47"/>
      <c r="IDC7" s="47"/>
      <c r="IDD7" s="47"/>
      <c r="IDE7" s="47"/>
      <c r="IDF7" s="47"/>
      <c r="IDG7" s="47"/>
      <c r="IDH7" s="47"/>
      <c r="IDI7" s="47"/>
      <c r="IDJ7" s="47"/>
      <c r="IDK7" s="47"/>
      <c r="IDL7" s="47"/>
      <c r="IDM7" s="47"/>
      <c r="IDN7" s="47"/>
      <c r="IDO7" s="47"/>
      <c r="IDP7" s="47"/>
      <c r="IDQ7" s="47"/>
      <c r="IDR7" s="47"/>
      <c r="IDS7" s="47"/>
      <c r="IDT7" s="47"/>
      <c r="IDU7" s="47"/>
      <c r="IDV7" s="47"/>
      <c r="IDW7" s="47"/>
      <c r="IDX7" s="47"/>
      <c r="IDY7" s="47"/>
      <c r="IDZ7" s="47"/>
      <c r="IEA7" s="47"/>
      <c r="IEB7" s="47"/>
      <c r="IEC7" s="47"/>
      <c r="IED7" s="47"/>
      <c r="IEE7" s="47"/>
      <c r="IEF7" s="47"/>
      <c r="IEG7" s="47"/>
      <c r="IEH7" s="47"/>
      <c r="IEI7" s="47"/>
      <c r="IEJ7" s="47"/>
      <c r="IEK7" s="47"/>
      <c r="IEL7" s="47"/>
      <c r="IEM7" s="47"/>
      <c r="IEN7" s="47"/>
      <c r="IEO7" s="47"/>
      <c r="IEP7" s="47"/>
      <c r="IEQ7" s="47"/>
      <c r="IER7" s="47"/>
      <c r="IES7" s="47"/>
      <c r="IET7" s="47"/>
      <c r="IEU7" s="47"/>
      <c r="IEV7" s="47"/>
      <c r="IEW7" s="47"/>
      <c r="IEX7" s="47"/>
      <c r="IEY7" s="47"/>
      <c r="IEZ7" s="47"/>
      <c r="IFA7" s="47"/>
      <c r="IFB7" s="47"/>
      <c r="IFC7" s="47"/>
      <c r="IFD7" s="47"/>
      <c r="IFE7" s="47"/>
      <c r="IFF7" s="47"/>
      <c r="IFG7" s="47"/>
      <c r="IFH7" s="47"/>
      <c r="IFI7" s="47"/>
      <c r="IFJ7" s="47"/>
      <c r="IFK7" s="47"/>
      <c r="IFL7" s="47"/>
      <c r="IFM7" s="47"/>
      <c r="IFN7" s="47"/>
      <c r="IFO7" s="47"/>
      <c r="IFP7" s="47"/>
      <c r="IFQ7" s="47"/>
      <c r="IFR7" s="47"/>
      <c r="IFS7" s="47"/>
      <c r="IFT7" s="47"/>
      <c r="IFU7" s="47"/>
      <c r="IFV7" s="47"/>
      <c r="IFW7" s="47"/>
      <c r="IFX7" s="47"/>
      <c r="IFY7" s="47"/>
      <c r="IFZ7" s="47"/>
      <c r="IGA7" s="47"/>
      <c r="IGB7" s="47"/>
      <c r="IGC7" s="47"/>
      <c r="IGD7" s="47"/>
      <c r="IGE7" s="47"/>
      <c r="IGF7" s="47"/>
      <c r="IGG7" s="47"/>
      <c r="IGH7" s="47"/>
      <c r="IGI7" s="47"/>
      <c r="IGJ7" s="47"/>
      <c r="IGK7" s="47"/>
      <c r="IGL7" s="47"/>
      <c r="IGM7" s="47"/>
      <c r="IGN7" s="47"/>
      <c r="IGO7" s="47"/>
      <c r="IGP7" s="47"/>
      <c r="IGQ7" s="47"/>
      <c r="IGR7" s="47"/>
      <c r="IGS7" s="47"/>
      <c r="IGT7" s="47"/>
      <c r="IGU7" s="47"/>
      <c r="IGV7" s="47"/>
      <c r="IGW7" s="47"/>
      <c r="IGX7" s="47"/>
      <c r="IGY7" s="47"/>
      <c r="IGZ7" s="47"/>
      <c r="IHA7" s="47"/>
      <c r="IHB7" s="47"/>
      <c r="IHC7" s="47"/>
      <c r="IHD7" s="47"/>
      <c r="IHE7" s="47"/>
      <c r="IHF7" s="47"/>
      <c r="IHG7" s="47"/>
      <c r="IHH7" s="47"/>
      <c r="IHI7" s="47"/>
      <c r="IHJ7" s="47"/>
      <c r="IHK7" s="47"/>
      <c r="IHL7" s="47"/>
      <c r="IHM7" s="47"/>
      <c r="IHN7" s="47"/>
      <c r="IHO7" s="47"/>
      <c r="IHP7" s="47"/>
      <c r="IHQ7" s="47"/>
      <c r="IHR7" s="47"/>
      <c r="IHS7" s="47"/>
      <c r="IHT7" s="47"/>
      <c r="IHU7" s="47"/>
      <c r="IHV7" s="47"/>
      <c r="IHW7" s="47"/>
      <c r="IHX7" s="47"/>
      <c r="IHY7" s="47"/>
      <c r="IHZ7" s="47"/>
      <c r="IIA7" s="47"/>
      <c r="IIB7" s="47"/>
      <c r="IIC7" s="47"/>
      <c r="IID7" s="47"/>
      <c r="IIE7" s="47"/>
      <c r="IIF7" s="47"/>
      <c r="IIG7" s="47"/>
      <c r="IIH7" s="47"/>
      <c r="III7" s="47"/>
      <c r="IIJ7" s="47"/>
      <c r="IIK7" s="47"/>
      <c r="IIL7" s="47"/>
      <c r="IIM7" s="47"/>
      <c r="IIN7" s="47"/>
      <c r="IIO7" s="47"/>
      <c r="IIP7" s="47"/>
      <c r="IIQ7" s="47"/>
      <c r="IIR7" s="47"/>
      <c r="IIS7" s="47"/>
      <c r="IIT7" s="47"/>
      <c r="IIU7" s="47"/>
      <c r="IIV7" s="47"/>
      <c r="IIW7" s="47"/>
      <c r="IIX7" s="47"/>
      <c r="IIY7" s="47"/>
      <c r="IIZ7" s="47"/>
      <c r="IJA7" s="47"/>
      <c r="IJB7" s="47"/>
      <c r="IJC7" s="47"/>
      <c r="IJD7" s="47"/>
      <c r="IJE7" s="47"/>
      <c r="IJF7" s="47"/>
      <c r="IJG7" s="47"/>
      <c r="IJH7" s="47"/>
      <c r="IJI7" s="47"/>
      <c r="IJJ7" s="47"/>
      <c r="IJK7" s="47"/>
      <c r="IJL7" s="47"/>
      <c r="IJM7" s="47"/>
      <c r="IJN7" s="47"/>
      <c r="IJO7" s="47"/>
      <c r="IJP7" s="47"/>
      <c r="IJQ7" s="47"/>
      <c r="IJR7" s="47"/>
      <c r="IJS7" s="47"/>
      <c r="IJT7" s="47"/>
      <c r="IJU7" s="47"/>
      <c r="IJV7" s="47"/>
      <c r="IJW7" s="47"/>
      <c r="IJX7" s="47"/>
      <c r="IJY7" s="47"/>
      <c r="IJZ7" s="47"/>
      <c r="IKA7" s="47"/>
      <c r="IKB7" s="47"/>
      <c r="IKC7" s="47"/>
      <c r="IKD7" s="47"/>
      <c r="IKE7" s="47"/>
      <c r="IKF7" s="47"/>
      <c r="IKG7" s="47"/>
      <c r="IKH7" s="47"/>
      <c r="IKI7" s="47"/>
      <c r="IKJ7" s="47"/>
      <c r="IKK7" s="47"/>
      <c r="IKL7" s="47"/>
      <c r="IKM7" s="47"/>
      <c r="IKN7" s="47"/>
      <c r="IKO7" s="47"/>
      <c r="IKP7" s="47"/>
      <c r="IKQ7" s="47"/>
      <c r="IKR7" s="47"/>
      <c r="IKS7" s="47"/>
      <c r="IKT7" s="47"/>
      <c r="IKU7" s="47"/>
      <c r="IKV7" s="47"/>
      <c r="IKW7" s="47"/>
      <c r="IKX7" s="47"/>
      <c r="IKY7" s="47"/>
      <c r="IKZ7" s="47"/>
      <c r="ILA7" s="47"/>
      <c r="ILB7" s="47"/>
      <c r="ILC7" s="47"/>
      <c r="ILD7" s="47"/>
      <c r="ILE7" s="47"/>
      <c r="ILF7" s="47"/>
      <c r="ILG7" s="47"/>
      <c r="ILH7" s="47"/>
      <c r="ILI7" s="47"/>
      <c r="ILJ7" s="47"/>
      <c r="ILK7" s="47"/>
      <c r="ILL7" s="47"/>
      <c r="ILM7" s="47"/>
      <c r="ILN7" s="47"/>
      <c r="ILO7" s="47"/>
      <c r="ILP7" s="47"/>
      <c r="ILQ7" s="47"/>
      <c r="ILR7" s="47"/>
      <c r="ILS7" s="47"/>
      <c r="ILT7" s="47"/>
      <c r="ILU7" s="47"/>
      <c r="ILV7" s="47"/>
      <c r="ILW7" s="47"/>
      <c r="ILX7" s="47"/>
      <c r="ILY7" s="47"/>
      <c r="ILZ7" s="47"/>
      <c r="IMA7" s="47"/>
      <c r="IMB7" s="47"/>
      <c r="IMC7" s="47"/>
      <c r="IMD7" s="47"/>
      <c r="IME7" s="47"/>
      <c r="IMF7" s="47"/>
      <c r="IMG7" s="47"/>
      <c r="IMH7" s="47"/>
      <c r="IMI7" s="47"/>
      <c r="IMJ7" s="47"/>
      <c r="IMK7" s="47"/>
      <c r="IML7" s="47"/>
      <c r="IMM7" s="47"/>
      <c r="IMN7" s="47"/>
      <c r="IMO7" s="47"/>
      <c r="IMP7" s="47"/>
      <c r="IMQ7" s="47"/>
      <c r="IMR7" s="47"/>
      <c r="IMS7" s="47"/>
      <c r="IMT7" s="47"/>
      <c r="IMU7" s="47"/>
      <c r="IMV7" s="47"/>
      <c r="IMW7" s="47"/>
      <c r="IMX7" s="47"/>
      <c r="IMY7" s="47"/>
      <c r="IMZ7" s="47"/>
      <c r="INA7" s="47"/>
      <c r="INB7" s="47"/>
      <c r="INC7" s="47"/>
      <c r="IND7" s="47"/>
      <c r="INE7" s="47"/>
      <c r="INF7" s="47"/>
      <c r="ING7" s="47"/>
      <c r="INH7" s="47"/>
      <c r="INI7" s="47"/>
      <c r="INJ7" s="47"/>
      <c r="INK7" s="47"/>
      <c r="INL7" s="47"/>
      <c r="INM7" s="47"/>
      <c r="INN7" s="47"/>
      <c r="INO7" s="47"/>
      <c r="INP7" s="47"/>
      <c r="INQ7" s="47"/>
      <c r="INR7" s="47"/>
      <c r="INS7" s="47"/>
      <c r="INT7" s="47"/>
      <c r="INU7" s="47"/>
      <c r="INV7" s="47"/>
      <c r="INW7" s="47"/>
      <c r="INX7" s="47"/>
      <c r="INY7" s="47"/>
      <c r="INZ7" s="47"/>
      <c r="IOA7" s="47"/>
      <c r="IOB7" s="47"/>
      <c r="IOC7" s="47"/>
      <c r="IOD7" s="47"/>
      <c r="IOE7" s="47"/>
      <c r="IOF7" s="47"/>
      <c r="IOG7" s="47"/>
      <c r="IOH7" s="47"/>
      <c r="IOI7" s="47"/>
      <c r="IOJ7" s="47"/>
      <c r="IOK7" s="47"/>
      <c r="IOL7" s="47"/>
      <c r="IOM7" s="47"/>
      <c r="ION7" s="47"/>
      <c r="IOO7" s="47"/>
      <c r="IOP7" s="47"/>
      <c r="IOQ7" s="47"/>
      <c r="IOR7" s="47"/>
      <c r="IOS7" s="47"/>
      <c r="IOT7" s="47"/>
      <c r="IOU7" s="47"/>
      <c r="IOV7" s="47"/>
      <c r="IOW7" s="47"/>
      <c r="IOX7" s="47"/>
      <c r="IOY7" s="47"/>
      <c r="IOZ7" s="47"/>
      <c r="IPA7" s="47"/>
      <c r="IPB7" s="47"/>
      <c r="IPC7" s="47"/>
      <c r="IPD7" s="47"/>
      <c r="IPE7" s="47"/>
      <c r="IPF7" s="47"/>
      <c r="IPG7" s="47"/>
      <c r="IPH7" s="47"/>
      <c r="IPI7" s="47"/>
      <c r="IPJ7" s="47"/>
      <c r="IPK7" s="47"/>
      <c r="IPL7" s="47"/>
      <c r="IPM7" s="47"/>
      <c r="IPN7" s="47"/>
      <c r="IPO7" s="47"/>
      <c r="IPP7" s="47"/>
      <c r="IPQ7" s="47"/>
      <c r="IPR7" s="47"/>
      <c r="IPS7" s="47"/>
      <c r="IPT7" s="47"/>
      <c r="IPU7" s="47"/>
      <c r="IPV7" s="47"/>
      <c r="IPW7" s="47"/>
      <c r="IPX7" s="47"/>
      <c r="IPY7" s="47"/>
      <c r="IPZ7" s="47"/>
      <c r="IQA7" s="47"/>
      <c r="IQB7" s="47"/>
      <c r="IQC7" s="47"/>
      <c r="IQD7" s="47"/>
      <c r="IQE7" s="47"/>
      <c r="IQF7" s="47"/>
      <c r="IQG7" s="47"/>
      <c r="IQH7" s="47"/>
      <c r="IQI7" s="47"/>
      <c r="IQJ7" s="47"/>
      <c r="IQK7" s="47"/>
      <c r="IQL7" s="47"/>
      <c r="IQM7" s="47"/>
      <c r="IQN7" s="47"/>
      <c r="IQO7" s="47"/>
      <c r="IQP7" s="47"/>
      <c r="IQQ7" s="47"/>
      <c r="IQR7" s="47"/>
      <c r="IQS7" s="47"/>
      <c r="IQT7" s="47"/>
      <c r="IQU7" s="47"/>
      <c r="IQV7" s="47"/>
      <c r="IQW7" s="47"/>
      <c r="IQX7" s="47"/>
      <c r="IQY7" s="47"/>
      <c r="IQZ7" s="47"/>
      <c r="IRA7" s="47"/>
      <c r="IRB7" s="47"/>
      <c r="IRC7" s="47"/>
      <c r="IRD7" s="47"/>
      <c r="IRE7" s="47"/>
      <c r="IRF7" s="47"/>
      <c r="IRG7" s="47"/>
      <c r="IRH7" s="47"/>
      <c r="IRI7" s="47"/>
      <c r="IRJ7" s="47"/>
      <c r="IRK7" s="47"/>
      <c r="IRL7" s="47"/>
      <c r="IRM7" s="47"/>
      <c r="IRN7" s="47"/>
      <c r="IRO7" s="47"/>
      <c r="IRP7" s="47"/>
      <c r="IRQ7" s="47"/>
      <c r="IRR7" s="47"/>
      <c r="IRS7" s="47"/>
      <c r="IRT7" s="47"/>
      <c r="IRU7" s="47"/>
      <c r="IRV7" s="47"/>
      <c r="IRW7" s="47"/>
      <c r="IRX7" s="47"/>
      <c r="IRY7" s="47"/>
      <c r="IRZ7" s="47"/>
      <c r="ISA7" s="47"/>
      <c r="ISB7" s="47"/>
      <c r="ISC7" s="47"/>
      <c r="ISD7" s="47"/>
      <c r="ISE7" s="47"/>
      <c r="ISF7" s="47"/>
      <c r="ISG7" s="47"/>
      <c r="ISH7" s="47"/>
      <c r="ISI7" s="47"/>
      <c r="ISJ7" s="47"/>
      <c r="ISK7" s="47"/>
      <c r="ISL7" s="47"/>
      <c r="ISM7" s="47"/>
      <c r="ISN7" s="47"/>
      <c r="ISO7" s="47"/>
      <c r="ISP7" s="47"/>
      <c r="ISQ7" s="47"/>
      <c r="ISR7" s="47"/>
      <c r="ISS7" s="47"/>
      <c r="IST7" s="47"/>
      <c r="ISU7" s="47"/>
      <c r="ISV7" s="47"/>
      <c r="ISW7" s="47"/>
      <c r="ISX7" s="47"/>
      <c r="ISY7" s="47"/>
      <c r="ISZ7" s="47"/>
      <c r="ITA7" s="47"/>
      <c r="ITB7" s="47"/>
      <c r="ITC7" s="47"/>
      <c r="ITD7" s="47"/>
      <c r="ITE7" s="47"/>
      <c r="ITF7" s="47"/>
      <c r="ITG7" s="47"/>
      <c r="ITH7" s="47"/>
      <c r="ITI7" s="47"/>
      <c r="ITJ7" s="47"/>
      <c r="ITK7" s="47"/>
      <c r="ITL7" s="47"/>
      <c r="ITM7" s="47"/>
      <c r="ITN7" s="47"/>
      <c r="ITO7" s="47"/>
      <c r="ITP7" s="47"/>
      <c r="ITQ7" s="47"/>
      <c r="ITR7" s="47"/>
      <c r="ITS7" s="47"/>
      <c r="ITT7" s="47"/>
      <c r="ITU7" s="47"/>
      <c r="ITV7" s="47"/>
      <c r="ITW7" s="47"/>
      <c r="ITX7" s="47"/>
      <c r="ITY7" s="47"/>
      <c r="ITZ7" s="47"/>
      <c r="IUA7" s="47"/>
      <c r="IUB7" s="47"/>
      <c r="IUC7" s="47"/>
      <c r="IUD7" s="47"/>
      <c r="IUE7" s="47"/>
      <c r="IUF7" s="47"/>
      <c r="IUG7" s="47"/>
      <c r="IUH7" s="47"/>
      <c r="IUI7" s="47"/>
      <c r="IUJ7" s="47"/>
      <c r="IUK7" s="47"/>
      <c r="IUL7" s="47"/>
      <c r="IUM7" s="47"/>
      <c r="IUN7" s="47"/>
      <c r="IUO7" s="47"/>
      <c r="IUP7" s="47"/>
      <c r="IUQ7" s="47"/>
      <c r="IUR7" s="47"/>
      <c r="IUS7" s="47"/>
      <c r="IUT7" s="47"/>
      <c r="IUU7" s="47"/>
      <c r="IUV7" s="47"/>
      <c r="IUW7" s="47"/>
      <c r="IUX7" s="47"/>
      <c r="IUY7" s="47"/>
      <c r="IUZ7" s="47"/>
      <c r="IVA7" s="47"/>
      <c r="IVB7" s="47"/>
      <c r="IVC7" s="47"/>
      <c r="IVD7" s="47"/>
      <c r="IVE7" s="47"/>
      <c r="IVF7" s="47"/>
      <c r="IVG7" s="47"/>
      <c r="IVH7" s="47"/>
      <c r="IVI7" s="47"/>
      <c r="IVJ7" s="47"/>
      <c r="IVK7" s="47"/>
      <c r="IVL7" s="47"/>
      <c r="IVM7" s="47"/>
      <c r="IVN7" s="47"/>
      <c r="IVO7" s="47"/>
      <c r="IVP7" s="47"/>
      <c r="IVQ7" s="47"/>
      <c r="IVR7" s="47"/>
      <c r="IVS7" s="47"/>
      <c r="IVT7" s="47"/>
      <c r="IVU7" s="47"/>
      <c r="IVV7" s="47"/>
      <c r="IVW7" s="47"/>
      <c r="IVX7" s="47"/>
      <c r="IVY7" s="47"/>
      <c r="IVZ7" s="47"/>
      <c r="IWA7" s="47"/>
      <c r="IWB7" s="47"/>
      <c r="IWC7" s="47"/>
      <c r="IWD7" s="47"/>
      <c r="IWE7" s="47"/>
      <c r="IWF7" s="47"/>
      <c r="IWG7" s="47"/>
      <c r="IWH7" s="47"/>
      <c r="IWI7" s="47"/>
      <c r="IWJ7" s="47"/>
      <c r="IWK7" s="47"/>
      <c r="IWL7" s="47"/>
      <c r="IWM7" s="47"/>
      <c r="IWN7" s="47"/>
      <c r="IWO7" s="47"/>
      <c r="IWP7" s="47"/>
      <c r="IWQ7" s="47"/>
      <c r="IWR7" s="47"/>
      <c r="IWS7" s="47"/>
      <c r="IWT7" s="47"/>
      <c r="IWU7" s="47"/>
      <c r="IWV7" s="47"/>
      <c r="IWW7" s="47"/>
      <c r="IWX7" s="47"/>
      <c r="IWY7" s="47"/>
      <c r="IWZ7" s="47"/>
      <c r="IXA7" s="47"/>
      <c r="IXB7" s="47"/>
      <c r="IXC7" s="47"/>
      <c r="IXD7" s="47"/>
      <c r="IXE7" s="47"/>
      <c r="IXF7" s="47"/>
      <c r="IXG7" s="47"/>
      <c r="IXH7" s="47"/>
      <c r="IXI7" s="47"/>
      <c r="IXJ7" s="47"/>
      <c r="IXK7" s="47"/>
      <c r="IXL7" s="47"/>
      <c r="IXM7" s="47"/>
      <c r="IXN7" s="47"/>
      <c r="IXO7" s="47"/>
      <c r="IXP7" s="47"/>
      <c r="IXQ7" s="47"/>
      <c r="IXR7" s="47"/>
      <c r="IXS7" s="47"/>
      <c r="IXT7" s="47"/>
      <c r="IXU7" s="47"/>
      <c r="IXV7" s="47"/>
      <c r="IXW7" s="47"/>
      <c r="IXX7" s="47"/>
      <c r="IXY7" s="47"/>
      <c r="IXZ7" s="47"/>
      <c r="IYA7" s="47"/>
      <c r="IYB7" s="47"/>
      <c r="IYC7" s="47"/>
      <c r="IYD7" s="47"/>
      <c r="IYE7" s="47"/>
      <c r="IYF7" s="47"/>
      <c r="IYG7" s="47"/>
      <c r="IYH7" s="47"/>
      <c r="IYI7" s="47"/>
      <c r="IYJ7" s="47"/>
      <c r="IYK7" s="47"/>
      <c r="IYL7" s="47"/>
      <c r="IYM7" s="47"/>
      <c r="IYN7" s="47"/>
      <c r="IYO7" s="47"/>
      <c r="IYP7" s="47"/>
      <c r="IYQ7" s="47"/>
      <c r="IYR7" s="47"/>
      <c r="IYS7" s="47"/>
      <c r="IYT7" s="47"/>
      <c r="IYU7" s="47"/>
      <c r="IYV7" s="47"/>
      <c r="IYW7" s="47"/>
      <c r="IYX7" s="47"/>
      <c r="IYY7" s="47"/>
      <c r="IYZ7" s="47"/>
      <c r="IZA7" s="47"/>
      <c r="IZB7" s="47"/>
      <c r="IZC7" s="47"/>
      <c r="IZD7" s="47"/>
      <c r="IZE7" s="47"/>
      <c r="IZF7" s="47"/>
      <c r="IZG7" s="47"/>
      <c r="IZH7" s="47"/>
      <c r="IZI7" s="47"/>
      <c r="IZJ7" s="47"/>
      <c r="IZK7" s="47"/>
      <c r="IZL7" s="47"/>
      <c r="IZM7" s="47"/>
      <c r="IZN7" s="47"/>
      <c r="IZO7" s="47"/>
      <c r="IZP7" s="47"/>
      <c r="IZQ7" s="47"/>
      <c r="IZR7" s="47"/>
      <c r="IZS7" s="47"/>
      <c r="IZT7" s="47"/>
      <c r="IZU7" s="47"/>
      <c r="IZV7" s="47"/>
      <c r="IZW7" s="47"/>
      <c r="IZX7" s="47"/>
      <c r="IZY7" s="47"/>
      <c r="IZZ7" s="47"/>
      <c r="JAA7" s="47"/>
      <c r="JAB7" s="47"/>
      <c r="JAC7" s="47"/>
      <c r="JAD7" s="47"/>
      <c r="JAE7" s="47"/>
      <c r="JAF7" s="47"/>
      <c r="JAG7" s="47"/>
      <c r="JAH7" s="47"/>
      <c r="JAI7" s="47"/>
      <c r="JAJ7" s="47"/>
      <c r="JAK7" s="47"/>
      <c r="JAL7" s="47"/>
      <c r="JAM7" s="47"/>
      <c r="JAN7" s="47"/>
      <c r="JAO7" s="47"/>
      <c r="JAP7" s="47"/>
      <c r="JAQ7" s="47"/>
      <c r="JAR7" s="47"/>
      <c r="JAS7" s="47"/>
      <c r="JAT7" s="47"/>
      <c r="JAU7" s="47"/>
      <c r="JAV7" s="47"/>
      <c r="JAW7" s="47"/>
      <c r="JAX7" s="47"/>
      <c r="JAY7" s="47"/>
      <c r="JAZ7" s="47"/>
      <c r="JBA7" s="47"/>
      <c r="JBB7" s="47"/>
      <c r="JBC7" s="47"/>
      <c r="JBD7" s="47"/>
      <c r="JBE7" s="47"/>
      <c r="JBF7" s="47"/>
      <c r="JBG7" s="47"/>
      <c r="JBH7" s="47"/>
      <c r="JBI7" s="47"/>
      <c r="JBJ7" s="47"/>
      <c r="JBK7" s="47"/>
      <c r="JBL7" s="47"/>
      <c r="JBM7" s="47"/>
      <c r="JBN7" s="47"/>
      <c r="JBO7" s="47"/>
      <c r="JBP7" s="47"/>
      <c r="JBQ7" s="47"/>
      <c r="JBR7" s="47"/>
      <c r="JBS7" s="47"/>
      <c r="JBT7" s="47"/>
      <c r="JBU7" s="47"/>
      <c r="JBV7" s="47"/>
      <c r="JBW7" s="47"/>
      <c r="JBX7" s="47"/>
      <c r="JBY7" s="47"/>
      <c r="JBZ7" s="47"/>
      <c r="JCA7" s="47"/>
      <c r="JCB7" s="47"/>
      <c r="JCC7" s="47"/>
      <c r="JCD7" s="47"/>
      <c r="JCE7" s="47"/>
      <c r="JCF7" s="47"/>
      <c r="JCG7" s="47"/>
      <c r="JCH7" s="47"/>
      <c r="JCI7" s="47"/>
      <c r="JCJ7" s="47"/>
      <c r="JCK7" s="47"/>
      <c r="JCL7" s="47"/>
      <c r="JCM7" s="47"/>
      <c r="JCN7" s="47"/>
      <c r="JCO7" s="47"/>
      <c r="JCP7" s="47"/>
      <c r="JCQ7" s="47"/>
      <c r="JCR7" s="47"/>
      <c r="JCS7" s="47"/>
      <c r="JCT7" s="47"/>
      <c r="JCU7" s="47"/>
      <c r="JCV7" s="47"/>
      <c r="JCW7" s="47"/>
      <c r="JCX7" s="47"/>
      <c r="JCY7" s="47"/>
      <c r="JCZ7" s="47"/>
      <c r="JDA7" s="47"/>
      <c r="JDB7" s="47"/>
      <c r="JDC7" s="47"/>
      <c r="JDD7" s="47"/>
      <c r="JDE7" s="47"/>
      <c r="JDF7" s="47"/>
      <c r="JDG7" s="47"/>
      <c r="JDH7" s="47"/>
      <c r="JDI7" s="47"/>
      <c r="JDJ7" s="47"/>
      <c r="JDK7" s="47"/>
      <c r="JDL7" s="47"/>
      <c r="JDM7" s="47"/>
      <c r="JDN7" s="47"/>
      <c r="JDO7" s="47"/>
      <c r="JDP7" s="47"/>
      <c r="JDQ7" s="47"/>
      <c r="JDR7" s="47"/>
      <c r="JDS7" s="47"/>
      <c r="JDT7" s="47"/>
      <c r="JDU7" s="47"/>
      <c r="JDV7" s="47"/>
      <c r="JDW7" s="47"/>
      <c r="JDX7" s="47"/>
      <c r="JDY7" s="47"/>
      <c r="JDZ7" s="47"/>
      <c r="JEA7" s="47"/>
      <c r="JEB7" s="47"/>
      <c r="JEC7" s="47"/>
      <c r="JED7" s="47"/>
      <c r="JEE7" s="47"/>
      <c r="JEF7" s="47"/>
      <c r="JEG7" s="47"/>
      <c r="JEH7" s="47"/>
      <c r="JEI7" s="47"/>
      <c r="JEJ7" s="47"/>
      <c r="JEK7" s="47"/>
      <c r="JEL7" s="47"/>
      <c r="JEM7" s="47"/>
      <c r="JEN7" s="47"/>
      <c r="JEO7" s="47"/>
      <c r="JEP7" s="47"/>
      <c r="JEQ7" s="47"/>
      <c r="JER7" s="47"/>
      <c r="JES7" s="47"/>
      <c r="JET7" s="47"/>
      <c r="JEU7" s="47"/>
      <c r="JEV7" s="47"/>
      <c r="JEW7" s="47"/>
      <c r="JEX7" s="47"/>
      <c r="JEY7" s="47"/>
      <c r="JEZ7" s="47"/>
      <c r="JFA7" s="47"/>
      <c r="JFB7" s="47"/>
      <c r="JFC7" s="47"/>
      <c r="JFD7" s="47"/>
      <c r="JFE7" s="47"/>
      <c r="JFF7" s="47"/>
      <c r="JFG7" s="47"/>
      <c r="JFH7" s="47"/>
      <c r="JFI7" s="47"/>
      <c r="JFJ7" s="47"/>
      <c r="JFK7" s="47"/>
      <c r="JFL7" s="47"/>
      <c r="JFM7" s="47"/>
      <c r="JFN7" s="47"/>
      <c r="JFO7" s="47"/>
      <c r="JFP7" s="47"/>
      <c r="JFQ7" s="47"/>
      <c r="JFR7" s="47"/>
      <c r="JFS7" s="47"/>
      <c r="JFT7" s="47"/>
      <c r="JFU7" s="47"/>
      <c r="JFV7" s="47"/>
      <c r="JFW7" s="47"/>
      <c r="JFX7" s="47"/>
      <c r="JFY7" s="47"/>
      <c r="JFZ7" s="47"/>
      <c r="JGA7" s="47"/>
      <c r="JGB7" s="47"/>
      <c r="JGC7" s="47"/>
      <c r="JGD7" s="47"/>
      <c r="JGE7" s="47"/>
      <c r="JGF7" s="47"/>
      <c r="JGG7" s="47"/>
      <c r="JGH7" s="47"/>
      <c r="JGI7" s="47"/>
      <c r="JGJ7" s="47"/>
      <c r="JGK7" s="47"/>
      <c r="JGL7" s="47"/>
      <c r="JGM7" s="47"/>
      <c r="JGN7" s="47"/>
      <c r="JGO7" s="47"/>
      <c r="JGP7" s="47"/>
      <c r="JGQ7" s="47"/>
      <c r="JGR7" s="47"/>
      <c r="JGS7" s="47"/>
      <c r="JGT7" s="47"/>
      <c r="JGU7" s="47"/>
      <c r="JGV7" s="47"/>
      <c r="JGW7" s="47"/>
      <c r="JGX7" s="47"/>
      <c r="JGY7" s="47"/>
      <c r="JGZ7" s="47"/>
      <c r="JHA7" s="47"/>
      <c r="JHB7" s="47"/>
      <c r="JHC7" s="47"/>
      <c r="JHD7" s="47"/>
      <c r="JHE7" s="47"/>
      <c r="JHF7" s="47"/>
      <c r="JHG7" s="47"/>
      <c r="JHH7" s="47"/>
      <c r="JHI7" s="47"/>
      <c r="JHJ7" s="47"/>
      <c r="JHK7" s="47"/>
      <c r="JHL7" s="47"/>
      <c r="JHM7" s="47"/>
      <c r="JHN7" s="47"/>
      <c r="JHO7" s="47"/>
      <c r="JHP7" s="47"/>
      <c r="JHQ7" s="47"/>
      <c r="JHR7" s="47"/>
      <c r="JHS7" s="47"/>
      <c r="JHT7" s="47"/>
      <c r="JHU7" s="47"/>
      <c r="JHV7" s="47"/>
      <c r="JHW7" s="47"/>
      <c r="JHX7" s="47"/>
      <c r="JHY7" s="47"/>
      <c r="JHZ7" s="47"/>
      <c r="JIA7" s="47"/>
      <c r="JIB7" s="47"/>
      <c r="JIC7" s="47"/>
      <c r="JID7" s="47"/>
      <c r="JIE7" s="47"/>
      <c r="JIF7" s="47"/>
      <c r="JIG7" s="47"/>
      <c r="JIH7" s="47"/>
      <c r="JII7" s="47"/>
      <c r="JIJ7" s="47"/>
      <c r="JIK7" s="47"/>
      <c r="JIL7" s="47"/>
      <c r="JIM7" s="47"/>
      <c r="JIN7" s="47"/>
      <c r="JIO7" s="47"/>
      <c r="JIP7" s="47"/>
      <c r="JIQ7" s="47"/>
      <c r="JIR7" s="47"/>
      <c r="JIS7" s="47"/>
      <c r="JIT7" s="47"/>
      <c r="JIU7" s="47"/>
      <c r="JIV7" s="47"/>
      <c r="JIW7" s="47"/>
      <c r="JIX7" s="47"/>
      <c r="JIY7" s="47"/>
      <c r="JIZ7" s="47"/>
      <c r="JJA7" s="47"/>
      <c r="JJB7" s="47"/>
      <c r="JJC7" s="47"/>
      <c r="JJD7" s="47"/>
      <c r="JJE7" s="47"/>
      <c r="JJF7" s="47"/>
      <c r="JJG7" s="47"/>
      <c r="JJH7" s="47"/>
      <c r="JJI7" s="47"/>
      <c r="JJJ7" s="47"/>
      <c r="JJK7" s="47"/>
      <c r="JJL7" s="47"/>
      <c r="JJM7" s="47"/>
      <c r="JJN7" s="47"/>
      <c r="JJO7" s="47"/>
      <c r="JJP7" s="47"/>
      <c r="JJQ7" s="47"/>
      <c r="JJR7" s="47"/>
      <c r="JJS7" s="47"/>
      <c r="JJT7" s="47"/>
      <c r="JJU7" s="47"/>
      <c r="JJV7" s="47"/>
      <c r="JJW7" s="47"/>
      <c r="JJX7" s="47"/>
      <c r="JJY7" s="47"/>
      <c r="JJZ7" s="47"/>
      <c r="JKA7" s="47"/>
      <c r="JKB7" s="47"/>
      <c r="JKC7" s="47"/>
      <c r="JKD7" s="47"/>
      <c r="JKE7" s="47"/>
      <c r="JKF7" s="47"/>
      <c r="JKG7" s="47"/>
      <c r="JKH7" s="47"/>
      <c r="JKI7" s="47"/>
      <c r="JKJ7" s="47"/>
      <c r="JKK7" s="47"/>
      <c r="JKL7" s="47"/>
      <c r="JKM7" s="47"/>
      <c r="JKN7" s="47"/>
      <c r="JKO7" s="47"/>
      <c r="JKP7" s="47"/>
      <c r="JKQ7" s="47"/>
      <c r="JKR7" s="47"/>
      <c r="JKS7" s="47"/>
      <c r="JKT7" s="47"/>
      <c r="JKU7" s="47"/>
      <c r="JKV7" s="47"/>
      <c r="JKW7" s="47"/>
      <c r="JKX7" s="47"/>
      <c r="JKY7" s="47"/>
      <c r="JKZ7" s="47"/>
      <c r="JLA7" s="47"/>
      <c r="JLB7" s="47"/>
      <c r="JLC7" s="47"/>
      <c r="JLD7" s="47"/>
      <c r="JLE7" s="47"/>
      <c r="JLF7" s="47"/>
      <c r="JLG7" s="47"/>
      <c r="JLH7" s="47"/>
      <c r="JLI7" s="47"/>
      <c r="JLJ7" s="47"/>
      <c r="JLK7" s="47"/>
      <c r="JLL7" s="47"/>
      <c r="JLM7" s="47"/>
      <c r="JLN7" s="47"/>
      <c r="JLO7" s="47"/>
      <c r="JLP7" s="47"/>
      <c r="JLQ7" s="47"/>
      <c r="JLR7" s="47"/>
      <c r="JLS7" s="47"/>
      <c r="JLT7" s="47"/>
      <c r="JLU7" s="47"/>
      <c r="JLV7" s="47"/>
      <c r="JLW7" s="47"/>
      <c r="JLX7" s="47"/>
      <c r="JLY7" s="47"/>
      <c r="JLZ7" s="47"/>
      <c r="JMA7" s="47"/>
      <c r="JMB7" s="47"/>
      <c r="JMC7" s="47"/>
      <c r="JMD7" s="47"/>
      <c r="JME7" s="47"/>
      <c r="JMF7" s="47"/>
      <c r="JMG7" s="47"/>
      <c r="JMH7" s="47"/>
      <c r="JMI7" s="47"/>
      <c r="JMJ7" s="47"/>
      <c r="JMK7" s="47"/>
      <c r="JML7" s="47"/>
      <c r="JMM7" s="47"/>
      <c r="JMN7" s="47"/>
      <c r="JMO7" s="47"/>
      <c r="JMP7" s="47"/>
      <c r="JMQ7" s="47"/>
      <c r="JMR7" s="47"/>
      <c r="JMS7" s="47"/>
      <c r="JMT7" s="47"/>
      <c r="JMU7" s="47"/>
      <c r="JMV7" s="47"/>
      <c r="JMW7" s="47"/>
      <c r="JMX7" s="47"/>
      <c r="JMY7" s="47"/>
      <c r="JMZ7" s="47"/>
      <c r="JNA7" s="47"/>
      <c r="JNB7" s="47"/>
      <c r="JNC7" s="47"/>
      <c r="JND7" s="47"/>
      <c r="JNE7" s="47"/>
      <c r="JNF7" s="47"/>
      <c r="JNG7" s="47"/>
      <c r="JNH7" s="47"/>
      <c r="JNI7" s="47"/>
      <c r="JNJ7" s="47"/>
      <c r="JNK7" s="47"/>
      <c r="JNL7" s="47"/>
      <c r="JNM7" s="47"/>
      <c r="JNN7" s="47"/>
      <c r="JNO7" s="47"/>
      <c r="JNP7" s="47"/>
      <c r="JNQ7" s="47"/>
      <c r="JNR7" s="47"/>
      <c r="JNS7" s="47"/>
      <c r="JNT7" s="47"/>
      <c r="JNU7" s="47"/>
      <c r="JNV7" s="47"/>
      <c r="JNW7" s="47"/>
      <c r="JNX7" s="47"/>
      <c r="JNY7" s="47"/>
      <c r="JNZ7" s="47"/>
      <c r="JOA7" s="47"/>
      <c r="JOB7" s="47"/>
      <c r="JOC7" s="47"/>
      <c r="JOD7" s="47"/>
      <c r="JOE7" s="47"/>
      <c r="JOF7" s="47"/>
      <c r="JOG7" s="47"/>
      <c r="JOH7" s="47"/>
      <c r="JOI7" s="47"/>
      <c r="JOJ7" s="47"/>
      <c r="JOK7" s="47"/>
      <c r="JOL7" s="47"/>
      <c r="JOM7" s="47"/>
      <c r="JON7" s="47"/>
      <c r="JOO7" s="47"/>
      <c r="JOP7" s="47"/>
      <c r="JOQ7" s="47"/>
      <c r="JOR7" s="47"/>
      <c r="JOS7" s="47"/>
      <c r="JOT7" s="47"/>
      <c r="JOU7" s="47"/>
      <c r="JOV7" s="47"/>
      <c r="JOW7" s="47"/>
      <c r="JOX7" s="47"/>
      <c r="JOY7" s="47"/>
      <c r="JOZ7" s="47"/>
      <c r="JPA7" s="47"/>
      <c r="JPB7" s="47"/>
      <c r="JPC7" s="47"/>
      <c r="JPD7" s="47"/>
      <c r="JPE7" s="47"/>
      <c r="JPF7" s="47"/>
      <c r="JPG7" s="47"/>
      <c r="JPH7" s="47"/>
      <c r="JPI7" s="47"/>
      <c r="JPJ7" s="47"/>
      <c r="JPK7" s="47"/>
      <c r="JPL7" s="47"/>
      <c r="JPM7" s="47"/>
      <c r="JPN7" s="47"/>
      <c r="JPO7" s="47"/>
      <c r="JPP7" s="47"/>
      <c r="JPQ7" s="47"/>
      <c r="JPR7" s="47"/>
      <c r="JPS7" s="47"/>
      <c r="JPT7" s="47"/>
      <c r="JPU7" s="47"/>
      <c r="JPV7" s="47"/>
      <c r="JPW7" s="47"/>
      <c r="JPX7" s="47"/>
      <c r="JPY7" s="47"/>
      <c r="JPZ7" s="47"/>
      <c r="JQA7" s="47"/>
      <c r="JQB7" s="47"/>
      <c r="JQC7" s="47"/>
      <c r="JQD7" s="47"/>
      <c r="JQE7" s="47"/>
      <c r="JQF7" s="47"/>
      <c r="JQG7" s="47"/>
      <c r="JQH7" s="47"/>
      <c r="JQI7" s="47"/>
      <c r="JQJ7" s="47"/>
      <c r="JQK7" s="47"/>
      <c r="JQL7" s="47"/>
      <c r="JQM7" s="47"/>
      <c r="JQN7" s="47"/>
      <c r="JQO7" s="47"/>
      <c r="JQP7" s="47"/>
      <c r="JQQ7" s="47"/>
      <c r="JQR7" s="47"/>
      <c r="JQS7" s="47"/>
      <c r="JQT7" s="47"/>
      <c r="JQU7" s="47"/>
      <c r="JQV7" s="47"/>
      <c r="JQW7" s="47"/>
      <c r="JQX7" s="47"/>
      <c r="JQY7" s="47"/>
      <c r="JQZ7" s="47"/>
      <c r="JRA7" s="47"/>
      <c r="JRB7" s="47"/>
      <c r="JRC7" s="47"/>
      <c r="JRD7" s="47"/>
      <c r="JRE7" s="47"/>
      <c r="JRF7" s="47"/>
      <c r="JRG7" s="47"/>
      <c r="JRH7" s="47"/>
      <c r="JRI7" s="47"/>
      <c r="JRJ7" s="47"/>
      <c r="JRK7" s="47"/>
      <c r="JRL7" s="47"/>
      <c r="JRM7" s="47"/>
      <c r="JRN7" s="47"/>
      <c r="JRO7" s="47"/>
      <c r="JRP7" s="47"/>
      <c r="JRQ7" s="47"/>
      <c r="JRR7" s="47"/>
      <c r="JRS7" s="47"/>
      <c r="JRT7" s="47"/>
      <c r="JRU7" s="47"/>
      <c r="JRV7" s="47"/>
      <c r="JRW7" s="47"/>
      <c r="JRX7" s="47"/>
      <c r="JRY7" s="47"/>
      <c r="JRZ7" s="47"/>
      <c r="JSA7" s="47"/>
      <c r="JSB7" s="47"/>
      <c r="JSC7" s="47"/>
      <c r="JSD7" s="47"/>
      <c r="JSE7" s="47"/>
      <c r="JSF7" s="47"/>
      <c r="JSG7" s="47"/>
      <c r="JSH7" s="47"/>
      <c r="JSI7" s="47"/>
      <c r="JSJ7" s="47"/>
      <c r="JSK7" s="47"/>
      <c r="JSL7" s="47"/>
      <c r="JSM7" s="47"/>
      <c r="JSN7" s="47"/>
      <c r="JSO7" s="47"/>
      <c r="JSP7" s="47"/>
      <c r="JSQ7" s="47"/>
      <c r="JSR7" s="47"/>
      <c r="JSS7" s="47"/>
      <c r="JST7" s="47"/>
      <c r="JSU7" s="47"/>
      <c r="JSV7" s="47"/>
      <c r="JSW7" s="47"/>
      <c r="JSX7" s="47"/>
      <c r="JSY7" s="47"/>
      <c r="JSZ7" s="47"/>
      <c r="JTA7" s="47"/>
      <c r="JTB7" s="47"/>
      <c r="JTC7" s="47"/>
      <c r="JTD7" s="47"/>
      <c r="JTE7" s="47"/>
      <c r="JTF7" s="47"/>
      <c r="JTG7" s="47"/>
      <c r="JTH7" s="47"/>
      <c r="JTI7" s="47"/>
      <c r="JTJ7" s="47"/>
      <c r="JTK7" s="47"/>
      <c r="JTL7" s="47"/>
      <c r="JTM7" s="47"/>
      <c r="JTN7" s="47"/>
      <c r="JTO7" s="47"/>
      <c r="JTP7" s="47"/>
      <c r="JTQ7" s="47"/>
      <c r="JTR7" s="47"/>
      <c r="JTS7" s="47"/>
      <c r="JTT7" s="47"/>
      <c r="JTU7" s="47"/>
      <c r="JTV7" s="47"/>
      <c r="JTW7" s="47"/>
      <c r="JTX7" s="47"/>
      <c r="JTY7" s="47"/>
      <c r="JTZ7" s="47"/>
      <c r="JUA7" s="47"/>
      <c r="JUB7" s="47"/>
      <c r="JUC7" s="47"/>
      <c r="JUD7" s="47"/>
      <c r="JUE7" s="47"/>
      <c r="JUF7" s="47"/>
      <c r="JUG7" s="47"/>
      <c r="JUH7" s="47"/>
      <c r="JUI7" s="47"/>
      <c r="JUJ7" s="47"/>
      <c r="JUK7" s="47"/>
      <c r="JUL7" s="47"/>
      <c r="JUM7" s="47"/>
      <c r="JUN7" s="47"/>
      <c r="JUO7" s="47"/>
      <c r="JUP7" s="47"/>
      <c r="JUQ7" s="47"/>
      <c r="JUR7" s="47"/>
      <c r="JUS7" s="47"/>
      <c r="JUT7" s="47"/>
      <c r="JUU7" s="47"/>
      <c r="JUV7" s="47"/>
      <c r="JUW7" s="47"/>
      <c r="JUX7" s="47"/>
      <c r="JUY7" s="47"/>
      <c r="JUZ7" s="47"/>
      <c r="JVA7" s="47"/>
      <c r="JVB7" s="47"/>
      <c r="JVC7" s="47"/>
      <c r="JVD7" s="47"/>
      <c r="JVE7" s="47"/>
      <c r="JVF7" s="47"/>
      <c r="JVG7" s="47"/>
      <c r="JVH7" s="47"/>
      <c r="JVI7" s="47"/>
      <c r="JVJ7" s="47"/>
      <c r="JVK7" s="47"/>
      <c r="JVL7" s="47"/>
      <c r="JVM7" s="47"/>
      <c r="JVN7" s="47"/>
      <c r="JVO7" s="47"/>
      <c r="JVP7" s="47"/>
      <c r="JVQ7" s="47"/>
      <c r="JVR7" s="47"/>
      <c r="JVS7" s="47"/>
      <c r="JVT7" s="47"/>
      <c r="JVU7" s="47"/>
      <c r="JVV7" s="47"/>
      <c r="JVW7" s="47"/>
      <c r="JVX7" s="47"/>
      <c r="JVY7" s="47"/>
      <c r="JVZ7" s="47"/>
      <c r="JWA7" s="47"/>
      <c r="JWB7" s="47"/>
      <c r="JWC7" s="47"/>
      <c r="JWD7" s="47"/>
      <c r="JWE7" s="47"/>
      <c r="JWF7" s="47"/>
      <c r="JWG7" s="47"/>
      <c r="JWH7" s="47"/>
      <c r="JWI7" s="47"/>
      <c r="JWJ7" s="47"/>
      <c r="JWK7" s="47"/>
      <c r="JWL7" s="47"/>
      <c r="JWM7" s="47"/>
      <c r="JWN7" s="47"/>
      <c r="JWO7" s="47"/>
      <c r="JWP7" s="47"/>
      <c r="JWQ7" s="47"/>
      <c r="JWR7" s="47"/>
      <c r="JWS7" s="47"/>
      <c r="JWT7" s="47"/>
      <c r="JWU7" s="47"/>
      <c r="JWV7" s="47"/>
      <c r="JWW7" s="47"/>
      <c r="JWX7" s="47"/>
      <c r="JWY7" s="47"/>
      <c r="JWZ7" s="47"/>
      <c r="JXA7" s="47"/>
      <c r="JXB7" s="47"/>
      <c r="JXC7" s="47"/>
      <c r="JXD7" s="47"/>
      <c r="JXE7" s="47"/>
      <c r="JXF7" s="47"/>
      <c r="JXG7" s="47"/>
      <c r="JXH7" s="47"/>
      <c r="JXI7" s="47"/>
      <c r="JXJ7" s="47"/>
      <c r="JXK7" s="47"/>
      <c r="JXL7" s="47"/>
      <c r="JXM7" s="47"/>
      <c r="JXN7" s="47"/>
      <c r="JXO7" s="47"/>
      <c r="JXP7" s="47"/>
      <c r="JXQ7" s="47"/>
      <c r="JXR7" s="47"/>
      <c r="JXS7" s="47"/>
      <c r="JXT7" s="47"/>
      <c r="JXU7" s="47"/>
      <c r="JXV7" s="47"/>
      <c r="JXW7" s="47"/>
      <c r="JXX7" s="47"/>
      <c r="JXY7" s="47"/>
      <c r="JXZ7" s="47"/>
      <c r="JYA7" s="47"/>
      <c r="JYB7" s="47"/>
      <c r="JYC7" s="47"/>
      <c r="JYD7" s="47"/>
      <c r="JYE7" s="47"/>
      <c r="JYF7" s="47"/>
      <c r="JYG7" s="47"/>
      <c r="JYH7" s="47"/>
      <c r="JYI7" s="47"/>
      <c r="JYJ7" s="47"/>
      <c r="JYK7" s="47"/>
      <c r="JYL7" s="47"/>
      <c r="JYM7" s="47"/>
      <c r="JYN7" s="47"/>
      <c r="JYO7" s="47"/>
      <c r="JYP7" s="47"/>
      <c r="JYQ7" s="47"/>
      <c r="JYR7" s="47"/>
      <c r="JYS7" s="47"/>
      <c r="JYT7" s="47"/>
      <c r="JYU7" s="47"/>
      <c r="JYV7" s="47"/>
      <c r="JYW7" s="47"/>
      <c r="JYX7" s="47"/>
      <c r="JYY7" s="47"/>
      <c r="JYZ7" s="47"/>
      <c r="JZA7" s="47"/>
      <c r="JZB7" s="47"/>
      <c r="JZC7" s="47"/>
      <c r="JZD7" s="47"/>
      <c r="JZE7" s="47"/>
      <c r="JZF7" s="47"/>
      <c r="JZG7" s="47"/>
      <c r="JZH7" s="47"/>
      <c r="JZI7" s="47"/>
      <c r="JZJ7" s="47"/>
      <c r="JZK7" s="47"/>
      <c r="JZL7" s="47"/>
      <c r="JZM7" s="47"/>
      <c r="JZN7" s="47"/>
      <c r="JZO7" s="47"/>
      <c r="JZP7" s="47"/>
      <c r="JZQ7" s="47"/>
      <c r="JZR7" s="47"/>
      <c r="JZS7" s="47"/>
      <c r="JZT7" s="47"/>
      <c r="JZU7" s="47"/>
      <c r="JZV7" s="47"/>
      <c r="JZW7" s="47"/>
      <c r="JZX7" s="47"/>
      <c r="JZY7" s="47"/>
      <c r="JZZ7" s="47"/>
      <c r="KAA7" s="47"/>
      <c r="KAB7" s="47"/>
      <c r="KAC7" s="47"/>
      <c r="KAD7" s="47"/>
      <c r="KAE7" s="47"/>
      <c r="KAF7" s="47"/>
      <c r="KAG7" s="47"/>
      <c r="KAH7" s="47"/>
      <c r="KAI7" s="47"/>
      <c r="KAJ7" s="47"/>
      <c r="KAK7" s="47"/>
      <c r="KAL7" s="47"/>
      <c r="KAM7" s="47"/>
      <c r="KAN7" s="47"/>
      <c r="KAO7" s="47"/>
      <c r="KAP7" s="47"/>
      <c r="KAQ7" s="47"/>
      <c r="KAR7" s="47"/>
      <c r="KAS7" s="47"/>
      <c r="KAT7" s="47"/>
      <c r="KAU7" s="47"/>
      <c r="KAV7" s="47"/>
      <c r="KAW7" s="47"/>
      <c r="KAX7" s="47"/>
      <c r="KAY7" s="47"/>
      <c r="KAZ7" s="47"/>
      <c r="KBA7" s="47"/>
      <c r="KBB7" s="47"/>
      <c r="KBC7" s="47"/>
      <c r="KBD7" s="47"/>
      <c r="KBE7" s="47"/>
      <c r="KBF7" s="47"/>
      <c r="KBG7" s="47"/>
      <c r="KBH7" s="47"/>
      <c r="KBI7" s="47"/>
      <c r="KBJ7" s="47"/>
      <c r="KBK7" s="47"/>
      <c r="KBL7" s="47"/>
      <c r="KBM7" s="47"/>
      <c r="KBN7" s="47"/>
      <c r="KBO7" s="47"/>
      <c r="KBP7" s="47"/>
      <c r="KBQ7" s="47"/>
      <c r="KBR7" s="47"/>
      <c r="KBS7" s="47"/>
      <c r="KBT7" s="47"/>
      <c r="KBU7" s="47"/>
      <c r="KBV7" s="47"/>
      <c r="KBW7" s="47"/>
      <c r="KBX7" s="47"/>
      <c r="KBY7" s="47"/>
      <c r="KBZ7" s="47"/>
      <c r="KCA7" s="47"/>
      <c r="KCB7" s="47"/>
      <c r="KCC7" s="47"/>
      <c r="KCD7" s="47"/>
      <c r="KCE7" s="47"/>
      <c r="KCF7" s="47"/>
      <c r="KCG7" s="47"/>
      <c r="KCH7" s="47"/>
      <c r="KCI7" s="47"/>
      <c r="KCJ7" s="47"/>
      <c r="KCK7" s="47"/>
      <c r="KCL7" s="47"/>
      <c r="KCM7" s="47"/>
      <c r="KCN7" s="47"/>
      <c r="KCO7" s="47"/>
      <c r="KCP7" s="47"/>
      <c r="KCQ7" s="47"/>
      <c r="KCR7" s="47"/>
      <c r="KCS7" s="47"/>
      <c r="KCT7" s="47"/>
      <c r="KCU7" s="47"/>
      <c r="KCV7" s="47"/>
      <c r="KCW7" s="47"/>
      <c r="KCX7" s="47"/>
      <c r="KCY7" s="47"/>
      <c r="KCZ7" s="47"/>
      <c r="KDA7" s="47"/>
      <c r="KDB7" s="47"/>
      <c r="KDC7" s="47"/>
      <c r="KDD7" s="47"/>
      <c r="KDE7" s="47"/>
      <c r="KDF7" s="47"/>
      <c r="KDG7" s="47"/>
      <c r="KDH7" s="47"/>
      <c r="KDI7" s="47"/>
      <c r="KDJ7" s="47"/>
      <c r="KDK7" s="47"/>
      <c r="KDL7" s="47"/>
      <c r="KDM7" s="47"/>
      <c r="KDN7" s="47"/>
      <c r="KDO7" s="47"/>
      <c r="KDP7" s="47"/>
      <c r="KDQ7" s="47"/>
      <c r="KDR7" s="47"/>
      <c r="KDS7" s="47"/>
      <c r="KDT7" s="47"/>
      <c r="KDU7" s="47"/>
      <c r="KDV7" s="47"/>
      <c r="KDW7" s="47"/>
      <c r="KDX7" s="47"/>
      <c r="KDY7" s="47"/>
      <c r="KDZ7" s="47"/>
      <c r="KEA7" s="47"/>
      <c r="KEB7" s="47"/>
      <c r="KEC7" s="47"/>
      <c r="KED7" s="47"/>
      <c r="KEE7" s="47"/>
      <c r="KEF7" s="47"/>
      <c r="KEG7" s="47"/>
      <c r="KEH7" s="47"/>
      <c r="KEI7" s="47"/>
      <c r="KEJ7" s="47"/>
      <c r="KEK7" s="47"/>
      <c r="KEL7" s="47"/>
      <c r="KEM7" s="47"/>
      <c r="KEN7" s="47"/>
      <c r="KEO7" s="47"/>
      <c r="KEP7" s="47"/>
      <c r="KEQ7" s="47"/>
      <c r="KER7" s="47"/>
      <c r="KES7" s="47"/>
      <c r="KET7" s="47"/>
      <c r="KEU7" s="47"/>
      <c r="KEV7" s="47"/>
      <c r="KEW7" s="47"/>
      <c r="KEX7" s="47"/>
      <c r="KEY7" s="47"/>
      <c r="KEZ7" s="47"/>
      <c r="KFA7" s="47"/>
      <c r="KFB7" s="47"/>
      <c r="KFC7" s="47"/>
      <c r="KFD7" s="47"/>
      <c r="KFE7" s="47"/>
      <c r="KFF7" s="47"/>
      <c r="KFG7" s="47"/>
      <c r="KFH7" s="47"/>
      <c r="KFI7" s="47"/>
      <c r="KFJ7" s="47"/>
      <c r="KFK7" s="47"/>
      <c r="KFL7" s="47"/>
      <c r="KFM7" s="47"/>
      <c r="KFN7" s="47"/>
      <c r="KFO7" s="47"/>
      <c r="KFP7" s="47"/>
      <c r="KFQ7" s="47"/>
      <c r="KFR7" s="47"/>
      <c r="KFS7" s="47"/>
      <c r="KFT7" s="47"/>
      <c r="KFU7" s="47"/>
      <c r="KFV7" s="47"/>
      <c r="KFW7" s="47"/>
      <c r="KFX7" s="47"/>
      <c r="KFY7" s="47"/>
      <c r="KFZ7" s="47"/>
      <c r="KGA7" s="47"/>
      <c r="KGB7" s="47"/>
      <c r="KGC7" s="47"/>
      <c r="KGD7" s="47"/>
      <c r="KGE7" s="47"/>
      <c r="KGF7" s="47"/>
      <c r="KGG7" s="47"/>
      <c r="KGH7" s="47"/>
      <c r="KGI7" s="47"/>
      <c r="KGJ7" s="47"/>
      <c r="KGK7" s="47"/>
      <c r="KGL7" s="47"/>
      <c r="KGM7" s="47"/>
      <c r="KGN7" s="47"/>
      <c r="KGO7" s="47"/>
      <c r="KGP7" s="47"/>
      <c r="KGQ7" s="47"/>
      <c r="KGR7" s="47"/>
      <c r="KGS7" s="47"/>
      <c r="KGT7" s="47"/>
      <c r="KGU7" s="47"/>
      <c r="KGV7" s="47"/>
      <c r="KGW7" s="47"/>
      <c r="KGX7" s="47"/>
      <c r="KGY7" s="47"/>
      <c r="KGZ7" s="47"/>
      <c r="KHA7" s="47"/>
      <c r="KHB7" s="47"/>
      <c r="KHC7" s="47"/>
      <c r="KHD7" s="47"/>
      <c r="KHE7" s="47"/>
      <c r="KHF7" s="47"/>
      <c r="KHG7" s="47"/>
      <c r="KHH7" s="47"/>
      <c r="KHI7" s="47"/>
      <c r="KHJ7" s="47"/>
      <c r="KHK7" s="47"/>
      <c r="KHL7" s="47"/>
      <c r="KHM7" s="47"/>
      <c r="KHN7" s="47"/>
      <c r="KHO7" s="47"/>
      <c r="KHP7" s="47"/>
      <c r="KHQ7" s="47"/>
      <c r="KHR7" s="47"/>
      <c r="KHS7" s="47"/>
      <c r="KHT7" s="47"/>
      <c r="KHU7" s="47"/>
      <c r="KHV7" s="47"/>
      <c r="KHW7" s="47"/>
      <c r="KHX7" s="47"/>
      <c r="KHY7" s="47"/>
      <c r="KHZ7" s="47"/>
      <c r="KIA7" s="47"/>
      <c r="KIB7" s="47"/>
      <c r="KIC7" s="47"/>
      <c r="KID7" s="47"/>
      <c r="KIE7" s="47"/>
      <c r="KIF7" s="47"/>
      <c r="KIG7" s="47"/>
      <c r="KIH7" s="47"/>
      <c r="KII7" s="47"/>
      <c r="KIJ7" s="47"/>
      <c r="KIK7" s="47"/>
      <c r="KIL7" s="47"/>
      <c r="KIM7" s="47"/>
      <c r="KIN7" s="47"/>
      <c r="KIO7" s="47"/>
      <c r="KIP7" s="47"/>
      <c r="KIQ7" s="47"/>
      <c r="KIR7" s="47"/>
      <c r="KIS7" s="47"/>
      <c r="KIT7" s="47"/>
      <c r="KIU7" s="47"/>
      <c r="KIV7" s="47"/>
      <c r="KIW7" s="47"/>
      <c r="KIX7" s="47"/>
      <c r="KIY7" s="47"/>
      <c r="KIZ7" s="47"/>
      <c r="KJA7" s="47"/>
      <c r="KJB7" s="47"/>
      <c r="KJC7" s="47"/>
      <c r="KJD7" s="47"/>
      <c r="KJE7" s="47"/>
      <c r="KJF7" s="47"/>
      <c r="KJG7" s="47"/>
      <c r="KJH7" s="47"/>
      <c r="KJI7" s="47"/>
      <c r="KJJ7" s="47"/>
      <c r="KJK7" s="47"/>
      <c r="KJL7" s="47"/>
      <c r="KJM7" s="47"/>
      <c r="KJN7" s="47"/>
      <c r="KJO7" s="47"/>
      <c r="KJP7" s="47"/>
      <c r="KJQ7" s="47"/>
      <c r="KJR7" s="47"/>
      <c r="KJS7" s="47"/>
      <c r="KJT7" s="47"/>
      <c r="KJU7" s="47"/>
      <c r="KJV7" s="47"/>
      <c r="KJW7" s="47"/>
      <c r="KJX7" s="47"/>
      <c r="KJY7" s="47"/>
      <c r="KJZ7" s="47"/>
      <c r="KKA7" s="47"/>
      <c r="KKB7" s="47"/>
      <c r="KKC7" s="47"/>
      <c r="KKD7" s="47"/>
      <c r="KKE7" s="47"/>
      <c r="KKF7" s="47"/>
      <c r="KKG7" s="47"/>
      <c r="KKH7" s="47"/>
      <c r="KKI7" s="47"/>
      <c r="KKJ7" s="47"/>
      <c r="KKK7" s="47"/>
      <c r="KKL7" s="47"/>
      <c r="KKM7" s="47"/>
      <c r="KKN7" s="47"/>
      <c r="KKO7" s="47"/>
      <c r="KKP7" s="47"/>
      <c r="KKQ7" s="47"/>
      <c r="KKR7" s="47"/>
      <c r="KKS7" s="47"/>
      <c r="KKT7" s="47"/>
      <c r="KKU7" s="47"/>
      <c r="KKV7" s="47"/>
      <c r="KKW7" s="47"/>
      <c r="KKX7" s="47"/>
      <c r="KKY7" s="47"/>
      <c r="KKZ7" s="47"/>
      <c r="KLA7" s="47"/>
      <c r="KLB7" s="47"/>
      <c r="KLC7" s="47"/>
      <c r="KLD7" s="47"/>
      <c r="KLE7" s="47"/>
      <c r="KLF7" s="47"/>
      <c r="KLG7" s="47"/>
      <c r="KLH7" s="47"/>
      <c r="KLI7" s="47"/>
      <c r="KLJ7" s="47"/>
      <c r="KLK7" s="47"/>
      <c r="KLL7" s="47"/>
      <c r="KLM7" s="47"/>
      <c r="KLN7" s="47"/>
      <c r="KLO7" s="47"/>
      <c r="KLP7" s="47"/>
      <c r="KLQ7" s="47"/>
      <c r="KLR7" s="47"/>
      <c r="KLS7" s="47"/>
      <c r="KLT7" s="47"/>
      <c r="KLU7" s="47"/>
      <c r="KLV7" s="47"/>
      <c r="KLW7" s="47"/>
      <c r="KLX7" s="47"/>
      <c r="KLY7" s="47"/>
      <c r="KLZ7" s="47"/>
      <c r="KMA7" s="47"/>
      <c r="KMB7" s="47"/>
      <c r="KMC7" s="47"/>
      <c r="KMD7" s="47"/>
      <c r="KME7" s="47"/>
      <c r="KMF7" s="47"/>
      <c r="KMG7" s="47"/>
      <c r="KMH7" s="47"/>
      <c r="KMI7" s="47"/>
      <c r="KMJ7" s="47"/>
      <c r="KMK7" s="47"/>
      <c r="KML7" s="47"/>
      <c r="KMM7" s="47"/>
      <c r="KMN7" s="47"/>
      <c r="KMO7" s="47"/>
      <c r="KMP7" s="47"/>
      <c r="KMQ7" s="47"/>
      <c r="KMR7" s="47"/>
      <c r="KMS7" s="47"/>
      <c r="KMT7" s="47"/>
      <c r="KMU7" s="47"/>
      <c r="KMV7" s="47"/>
      <c r="KMW7" s="47"/>
      <c r="KMX7" s="47"/>
      <c r="KMY7" s="47"/>
      <c r="KMZ7" s="47"/>
      <c r="KNA7" s="47"/>
      <c r="KNB7" s="47"/>
      <c r="KNC7" s="47"/>
      <c r="KND7" s="47"/>
      <c r="KNE7" s="47"/>
      <c r="KNF7" s="47"/>
      <c r="KNG7" s="47"/>
      <c r="KNH7" s="47"/>
      <c r="KNI7" s="47"/>
      <c r="KNJ7" s="47"/>
      <c r="KNK7" s="47"/>
      <c r="KNL7" s="47"/>
      <c r="KNM7" s="47"/>
      <c r="KNN7" s="47"/>
      <c r="KNO7" s="47"/>
      <c r="KNP7" s="47"/>
      <c r="KNQ7" s="47"/>
      <c r="KNR7" s="47"/>
      <c r="KNS7" s="47"/>
      <c r="KNT7" s="47"/>
      <c r="KNU7" s="47"/>
      <c r="KNV7" s="47"/>
      <c r="KNW7" s="47"/>
      <c r="KNX7" s="47"/>
      <c r="KNY7" s="47"/>
      <c r="KNZ7" s="47"/>
      <c r="KOA7" s="47"/>
      <c r="KOB7" s="47"/>
      <c r="KOC7" s="47"/>
      <c r="KOD7" s="47"/>
      <c r="KOE7" s="47"/>
      <c r="KOF7" s="47"/>
      <c r="KOG7" s="47"/>
      <c r="KOH7" s="47"/>
      <c r="KOI7" s="47"/>
      <c r="KOJ7" s="47"/>
      <c r="KOK7" s="47"/>
      <c r="KOL7" s="47"/>
      <c r="KOM7" s="47"/>
      <c r="KON7" s="47"/>
      <c r="KOO7" s="47"/>
      <c r="KOP7" s="47"/>
      <c r="KOQ7" s="47"/>
      <c r="KOR7" s="47"/>
      <c r="KOS7" s="47"/>
      <c r="KOT7" s="47"/>
      <c r="KOU7" s="47"/>
      <c r="KOV7" s="47"/>
      <c r="KOW7" s="47"/>
      <c r="KOX7" s="47"/>
      <c r="KOY7" s="47"/>
      <c r="KOZ7" s="47"/>
      <c r="KPA7" s="47"/>
      <c r="KPB7" s="47"/>
      <c r="KPC7" s="47"/>
      <c r="KPD7" s="47"/>
      <c r="KPE7" s="47"/>
      <c r="KPF7" s="47"/>
      <c r="KPG7" s="47"/>
      <c r="KPH7" s="47"/>
      <c r="KPI7" s="47"/>
      <c r="KPJ7" s="47"/>
      <c r="KPK7" s="47"/>
      <c r="KPL7" s="47"/>
      <c r="KPM7" s="47"/>
      <c r="KPN7" s="47"/>
      <c r="KPO7" s="47"/>
      <c r="KPP7" s="47"/>
      <c r="KPQ7" s="47"/>
      <c r="KPR7" s="47"/>
      <c r="KPS7" s="47"/>
      <c r="KPT7" s="47"/>
      <c r="KPU7" s="47"/>
      <c r="KPV7" s="47"/>
      <c r="KPW7" s="47"/>
      <c r="KPX7" s="47"/>
      <c r="KPY7" s="47"/>
      <c r="KPZ7" s="47"/>
      <c r="KQA7" s="47"/>
      <c r="KQB7" s="47"/>
      <c r="KQC7" s="47"/>
      <c r="KQD7" s="47"/>
      <c r="KQE7" s="47"/>
      <c r="KQF7" s="47"/>
      <c r="KQG7" s="47"/>
      <c r="KQH7" s="47"/>
      <c r="KQI7" s="47"/>
      <c r="KQJ7" s="47"/>
      <c r="KQK7" s="47"/>
      <c r="KQL7" s="47"/>
      <c r="KQM7" s="47"/>
      <c r="KQN7" s="47"/>
      <c r="KQO7" s="47"/>
      <c r="KQP7" s="47"/>
      <c r="KQQ7" s="47"/>
      <c r="KQR7" s="47"/>
      <c r="KQS7" s="47"/>
      <c r="KQT7" s="47"/>
      <c r="KQU7" s="47"/>
      <c r="KQV7" s="47"/>
      <c r="KQW7" s="47"/>
      <c r="KQX7" s="47"/>
      <c r="KQY7" s="47"/>
      <c r="KQZ7" s="47"/>
      <c r="KRA7" s="47"/>
      <c r="KRB7" s="47"/>
      <c r="KRC7" s="47"/>
      <c r="KRD7" s="47"/>
      <c r="KRE7" s="47"/>
      <c r="KRF7" s="47"/>
      <c r="KRG7" s="47"/>
      <c r="KRH7" s="47"/>
      <c r="KRI7" s="47"/>
      <c r="KRJ7" s="47"/>
      <c r="KRK7" s="47"/>
      <c r="KRL7" s="47"/>
      <c r="KRM7" s="47"/>
      <c r="KRN7" s="47"/>
      <c r="KRO7" s="47"/>
      <c r="KRP7" s="47"/>
      <c r="KRQ7" s="47"/>
      <c r="KRR7" s="47"/>
      <c r="KRS7" s="47"/>
      <c r="KRT7" s="47"/>
      <c r="KRU7" s="47"/>
      <c r="KRV7" s="47"/>
      <c r="KRW7" s="47"/>
      <c r="KRX7" s="47"/>
      <c r="KRY7" s="47"/>
      <c r="KRZ7" s="47"/>
      <c r="KSA7" s="47"/>
      <c r="KSB7" s="47"/>
      <c r="KSC7" s="47"/>
      <c r="KSD7" s="47"/>
      <c r="KSE7" s="47"/>
      <c r="KSF7" s="47"/>
      <c r="KSG7" s="47"/>
      <c r="KSH7" s="47"/>
      <c r="KSI7" s="47"/>
      <c r="KSJ7" s="47"/>
      <c r="KSK7" s="47"/>
      <c r="KSL7" s="47"/>
      <c r="KSM7" s="47"/>
      <c r="KSN7" s="47"/>
      <c r="KSO7" s="47"/>
      <c r="KSP7" s="47"/>
      <c r="KSQ7" s="47"/>
      <c r="KSR7" s="47"/>
      <c r="KSS7" s="47"/>
      <c r="KST7" s="47"/>
      <c r="KSU7" s="47"/>
      <c r="KSV7" s="47"/>
      <c r="KSW7" s="47"/>
      <c r="KSX7" s="47"/>
      <c r="KSY7" s="47"/>
      <c r="KSZ7" s="47"/>
      <c r="KTA7" s="47"/>
      <c r="KTB7" s="47"/>
      <c r="KTC7" s="47"/>
      <c r="KTD7" s="47"/>
      <c r="KTE7" s="47"/>
      <c r="KTF7" s="47"/>
      <c r="KTG7" s="47"/>
      <c r="KTH7" s="47"/>
      <c r="KTI7" s="47"/>
      <c r="KTJ7" s="47"/>
      <c r="KTK7" s="47"/>
      <c r="KTL7" s="47"/>
      <c r="KTM7" s="47"/>
      <c r="KTN7" s="47"/>
      <c r="KTO7" s="47"/>
      <c r="KTP7" s="47"/>
      <c r="KTQ7" s="47"/>
      <c r="KTR7" s="47"/>
      <c r="KTS7" s="47"/>
      <c r="KTT7" s="47"/>
      <c r="KTU7" s="47"/>
      <c r="KTV7" s="47"/>
      <c r="KTW7" s="47"/>
      <c r="KTX7" s="47"/>
      <c r="KTY7" s="47"/>
      <c r="KTZ7" s="47"/>
      <c r="KUA7" s="47"/>
      <c r="KUB7" s="47"/>
      <c r="KUC7" s="47"/>
      <c r="KUD7" s="47"/>
      <c r="KUE7" s="47"/>
      <c r="KUF7" s="47"/>
      <c r="KUG7" s="47"/>
      <c r="KUH7" s="47"/>
      <c r="KUI7" s="47"/>
      <c r="KUJ7" s="47"/>
      <c r="KUK7" s="47"/>
      <c r="KUL7" s="47"/>
      <c r="KUM7" s="47"/>
      <c r="KUN7" s="47"/>
      <c r="KUO7" s="47"/>
      <c r="KUP7" s="47"/>
      <c r="KUQ7" s="47"/>
      <c r="KUR7" s="47"/>
      <c r="KUS7" s="47"/>
      <c r="KUT7" s="47"/>
      <c r="KUU7" s="47"/>
      <c r="KUV7" s="47"/>
      <c r="KUW7" s="47"/>
      <c r="KUX7" s="47"/>
      <c r="KUY7" s="47"/>
      <c r="KUZ7" s="47"/>
      <c r="KVA7" s="47"/>
      <c r="KVB7" s="47"/>
      <c r="KVC7" s="47"/>
      <c r="KVD7" s="47"/>
      <c r="KVE7" s="47"/>
      <c r="KVF7" s="47"/>
      <c r="KVG7" s="47"/>
      <c r="KVH7" s="47"/>
      <c r="KVI7" s="47"/>
      <c r="KVJ7" s="47"/>
      <c r="KVK7" s="47"/>
      <c r="KVL7" s="47"/>
      <c r="KVM7" s="47"/>
      <c r="KVN7" s="47"/>
      <c r="KVO7" s="47"/>
      <c r="KVP7" s="47"/>
      <c r="KVQ7" s="47"/>
      <c r="KVR7" s="47"/>
      <c r="KVS7" s="47"/>
      <c r="KVT7" s="47"/>
      <c r="KVU7" s="47"/>
      <c r="KVV7" s="47"/>
      <c r="KVW7" s="47"/>
      <c r="KVX7" s="47"/>
      <c r="KVY7" s="47"/>
      <c r="KVZ7" s="47"/>
      <c r="KWA7" s="47"/>
      <c r="KWB7" s="47"/>
      <c r="KWC7" s="47"/>
      <c r="KWD7" s="47"/>
      <c r="KWE7" s="47"/>
      <c r="KWF7" s="47"/>
      <c r="KWG7" s="47"/>
      <c r="KWH7" s="47"/>
      <c r="KWI7" s="47"/>
      <c r="KWJ7" s="47"/>
      <c r="KWK7" s="47"/>
      <c r="KWL7" s="47"/>
      <c r="KWM7" s="47"/>
      <c r="KWN7" s="47"/>
      <c r="KWO7" s="47"/>
      <c r="KWP7" s="47"/>
      <c r="KWQ7" s="47"/>
      <c r="KWR7" s="47"/>
      <c r="KWS7" s="47"/>
      <c r="KWT7" s="47"/>
      <c r="KWU7" s="47"/>
      <c r="KWV7" s="47"/>
      <c r="KWW7" s="47"/>
      <c r="KWX7" s="47"/>
      <c r="KWY7" s="47"/>
      <c r="KWZ7" s="47"/>
      <c r="KXA7" s="47"/>
      <c r="KXB7" s="47"/>
      <c r="KXC7" s="47"/>
      <c r="KXD7" s="47"/>
      <c r="KXE7" s="47"/>
      <c r="KXF7" s="47"/>
      <c r="KXG7" s="47"/>
      <c r="KXH7" s="47"/>
      <c r="KXI7" s="47"/>
      <c r="KXJ7" s="47"/>
      <c r="KXK7" s="47"/>
      <c r="KXL7" s="47"/>
      <c r="KXM7" s="47"/>
      <c r="KXN7" s="47"/>
      <c r="KXO7" s="47"/>
      <c r="KXP7" s="47"/>
      <c r="KXQ7" s="47"/>
      <c r="KXR7" s="47"/>
      <c r="KXS7" s="47"/>
      <c r="KXT7" s="47"/>
      <c r="KXU7" s="47"/>
      <c r="KXV7" s="47"/>
      <c r="KXW7" s="47"/>
      <c r="KXX7" s="47"/>
      <c r="KXY7" s="47"/>
      <c r="KXZ7" s="47"/>
      <c r="KYA7" s="47"/>
      <c r="KYB7" s="47"/>
      <c r="KYC7" s="47"/>
      <c r="KYD7" s="47"/>
      <c r="KYE7" s="47"/>
      <c r="KYF7" s="47"/>
      <c r="KYG7" s="47"/>
      <c r="KYH7" s="47"/>
      <c r="KYI7" s="47"/>
      <c r="KYJ7" s="47"/>
      <c r="KYK7" s="47"/>
      <c r="KYL7" s="47"/>
      <c r="KYM7" s="47"/>
      <c r="KYN7" s="47"/>
      <c r="KYO7" s="47"/>
      <c r="KYP7" s="47"/>
      <c r="KYQ7" s="47"/>
      <c r="KYR7" s="47"/>
      <c r="KYS7" s="47"/>
      <c r="KYT7" s="47"/>
      <c r="KYU7" s="47"/>
      <c r="KYV7" s="47"/>
      <c r="KYW7" s="47"/>
      <c r="KYX7" s="47"/>
      <c r="KYY7" s="47"/>
      <c r="KYZ7" s="47"/>
      <c r="KZA7" s="47"/>
      <c r="KZB7" s="47"/>
      <c r="KZC7" s="47"/>
      <c r="KZD7" s="47"/>
      <c r="KZE7" s="47"/>
      <c r="KZF7" s="47"/>
      <c r="KZG7" s="47"/>
      <c r="KZH7" s="47"/>
      <c r="KZI7" s="47"/>
      <c r="KZJ7" s="47"/>
      <c r="KZK7" s="47"/>
      <c r="KZL7" s="47"/>
      <c r="KZM7" s="47"/>
      <c r="KZN7" s="47"/>
      <c r="KZO7" s="47"/>
      <c r="KZP7" s="47"/>
      <c r="KZQ7" s="47"/>
      <c r="KZR7" s="47"/>
      <c r="KZS7" s="47"/>
      <c r="KZT7" s="47"/>
      <c r="KZU7" s="47"/>
      <c r="KZV7" s="47"/>
      <c r="KZW7" s="47"/>
      <c r="KZX7" s="47"/>
      <c r="KZY7" s="47"/>
      <c r="KZZ7" s="47"/>
      <c r="LAA7" s="47"/>
      <c r="LAB7" s="47"/>
      <c r="LAC7" s="47"/>
      <c r="LAD7" s="47"/>
      <c r="LAE7" s="47"/>
      <c r="LAF7" s="47"/>
      <c r="LAG7" s="47"/>
      <c r="LAH7" s="47"/>
      <c r="LAI7" s="47"/>
      <c r="LAJ7" s="47"/>
      <c r="LAK7" s="47"/>
      <c r="LAL7" s="47"/>
      <c r="LAM7" s="47"/>
      <c r="LAN7" s="47"/>
      <c r="LAO7" s="47"/>
      <c r="LAP7" s="47"/>
      <c r="LAQ7" s="47"/>
      <c r="LAR7" s="47"/>
      <c r="LAS7" s="47"/>
      <c r="LAT7" s="47"/>
      <c r="LAU7" s="47"/>
      <c r="LAV7" s="47"/>
      <c r="LAW7" s="47"/>
      <c r="LAX7" s="47"/>
      <c r="LAY7" s="47"/>
      <c r="LAZ7" s="47"/>
      <c r="LBA7" s="47"/>
      <c r="LBB7" s="47"/>
      <c r="LBC7" s="47"/>
      <c r="LBD7" s="47"/>
      <c r="LBE7" s="47"/>
      <c r="LBF7" s="47"/>
      <c r="LBG7" s="47"/>
      <c r="LBH7" s="47"/>
      <c r="LBI7" s="47"/>
      <c r="LBJ7" s="47"/>
      <c r="LBK7" s="47"/>
      <c r="LBL7" s="47"/>
      <c r="LBM7" s="47"/>
      <c r="LBN7" s="47"/>
      <c r="LBO7" s="47"/>
      <c r="LBP7" s="47"/>
      <c r="LBQ7" s="47"/>
      <c r="LBR7" s="47"/>
      <c r="LBS7" s="47"/>
      <c r="LBT7" s="47"/>
      <c r="LBU7" s="47"/>
      <c r="LBV7" s="47"/>
      <c r="LBW7" s="47"/>
      <c r="LBX7" s="47"/>
      <c r="LBY7" s="47"/>
      <c r="LBZ7" s="47"/>
      <c r="LCA7" s="47"/>
      <c r="LCB7" s="47"/>
      <c r="LCC7" s="47"/>
      <c r="LCD7" s="47"/>
      <c r="LCE7" s="47"/>
      <c r="LCF7" s="47"/>
      <c r="LCG7" s="47"/>
      <c r="LCH7" s="47"/>
      <c r="LCI7" s="47"/>
      <c r="LCJ7" s="47"/>
      <c r="LCK7" s="47"/>
      <c r="LCL7" s="47"/>
      <c r="LCM7" s="47"/>
      <c r="LCN7" s="47"/>
      <c r="LCO7" s="47"/>
      <c r="LCP7" s="47"/>
      <c r="LCQ7" s="47"/>
      <c r="LCR7" s="47"/>
      <c r="LCS7" s="47"/>
      <c r="LCT7" s="47"/>
      <c r="LCU7" s="47"/>
      <c r="LCV7" s="47"/>
      <c r="LCW7" s="47"/>
      <c r="LCX7" s="47"/>
      <c r="LCY7" s="47"/>
      <c r="LCZ7" s="47"/>
      <c r="LDA7" s="47"/>
      <c r="LDB7" s="47"/>
      <c r="LDC7" s="47"/>
      <c r="LDD7" s="47"/>
      <c r="LDE7" s="47"/>
      <c r="LDF7" s="47"/>
      <c r="LDG7" s="47"/>
      <c r="LDH7" s="47"/>
      <c r="LDI7" s="47"/>
      <c r="LDJ7" s="47"/>
      <c r="LDK7" s="47"/>
      <c r="LDL7" s="47"/>
      <c r="LDM7" s="47"/>
      <c r="LDN7" s="47"/>
      <c r="LDO7" s="47"/>
      <c r="LDP7" s="47"/>
      <c r="LDQ7" s="47"/>
      <c r="LDR7" s="47"/>
      <c r="LDS7" s="47"/>
      <c r="LDT7" s="47"/>
      <c r="LDU7" s="47"/>
      <c r="LDV7" s="47"/>
      <c r="LDW7" s="47"/>
      <c r="LDX7" s="47"/>
      <c r="LDY7" s="47"/>
      <c r="LDZ7" s="47"/>
      <c r="LEA7" s="47"/>
      <c r="LEB7" s="47"/>
      <c r="LEC7" s="47"/>
      <c r="LED7" s="47"/>
      <c r="LEE7" s="47"/>
      <c r="LEF7" s="47"/>
      <c r="LEG7" s="47"/>
      <c r="LEH7" s="47"/>
      <c r="LEI7" s="47"/>
      <c r="LEJ7" s="47"/>
      <c r="LEK7" s="47"/>
      <c r="LEL7" s="47"/>
      <c r="LEM7" s="47"/>
      <c r="LEN7" s="47"/>
      <c r="LEO7" s="47"/>
      <c r="LEP7" s="47"/>
      <c r="LEQ7" s="47"/>
      <c r="LER7" s="47"/>
      <c r="LES7" s="47"/>
      <c r="LET7" s="47"/>
      <c r="LEU7" s="47"/>
      <c r="LEV7" s="47"/>
      <c r="LEW7" s="47"/>
      <c r="LEX7" s="47"/>
      <c r="LEY7" s="47"/>
      <c r="LEZ7" s="47"/>
      <c r="LFA7" s="47"/>
      <c r="LFB7" s="47"/>
      <c r="LFC7" s="47"/>
      <c r="LFD7" s="47"/>
      <c r="LFE7" s="47"/>
      <c r="LFF7" s="47"/>
      <c r="LFG7" s="47"/>
      <c r="LFH7" s="47"/>
      <c r="LFI7" s="47"/>
      <c r="LFJ7" s="47"/>
      <c r="LFK7" s="47"/>
      <c r="LFL7" s="47"/>
      <c r="LFM7" s="47"/>
      <c r="LFN7" s="47"/>
      <c r="LFO7" s="47"/>
      <c r="LFP7" s="47"/>
      <c r="LFQ7" s="47"/>
      <c r="LFR7" s="47"/>
      <c r="LFS7" s="47"/>
      <c r="LFT7" s="47"/>
      <c r="LFU7" s="47"/>
      <c r="LFV7" s="47"/>
      <c r="LFW7" s="47"/>
      <c r="LFX7" s="47"/>
      <c r="LFY7" s="47"/>
      <c r="LFZ7" s="47"/>
      <c r="LGA7" s="47"/>
      <c r="LGB7" s="47"/>
      <c r="LGC7" s="47"/>
      <c r="LGD7" s="47"/>
      <c r="LGE7" s="47"/>
      <c r="LGF7" s="47"/>
      <c r="LGG7" s="47"/>
      <c r="LGH7" s="47"/>
      <c r="LGI7" s="47"/>
      <c r="LGJ7" s="47"/>
      <c r="LGK7" s="47"/>
      <c r="LGL7" s="47"/>
      <c r="LGM7" s="47"/>
      <c r="LGN7" s="47"/>
      <c r="LGO7" s="47"/>
      <c r="LGP7" s="47"/>
      <c r="LGQ7" s="47"/>
      <c r="LGR7" s="47"/>
      <c r="LGS7" s="47"/>
      <c r="LGT7" s="47"/>
      <c r="LGU7" s="47"/>
      <c r="LGV7" s="47"/>
      <c r="LGW7" s="47"/>
      <c r="LGX7" s="47"/>
      <c r="LGY7" s="47"/>
      <c r="LGZ7" s="47"/>
      <c r="LHA7" s="47"/>
      <c r="LHB7" s="47"/>
      <c r="LHC7" s="47"/>
      <c r="LHD7" s="47"/>
      <c r="LHE7" s="47"/>
      <c r="LHF7" s="47"/>
      <c r="LHG7" s="47"/>
      <c r="LHH7" s="47"/>
      <c r="LHI7" s="47"/>
      <c r="LHJ7" s="47"/>
      <c r="LHK7" s="47"/>
      <c r="LHL7" s="47"/>
      <c r="LHM7" s="47"/>
      <c r="LHN7" s="47"/>
      <c r="LHO7" s="47"/>
      <c r="LHP7" s="47"/>
      <c r="LHQ7" s="47"/>
      <c r="LHR7" s="47"/>
      <c r="LHS7" s="47"/>
      <c r="LHT7" s="47"/>
      <c r="LHU7" s="47"/>
      <c r="LHV7" s="47"/>
      <c r="LHW7" s="47"/>
      <c r="LHX7" s="47"/>
      <c r="LHY7" s="47"/>
      <c r="LHZ7" s="47"/>
      <c r="LIA7" s="47"/>
      <c r="LIB7" s="47"/>
      <c r="LIC7" s="47"/>
      <c r="LID7" s="47"/>
      <c r="LIE7" s="47"/>
      <c r="LIF7" s="47"/>
      <c r="LIG7" s="47"/>
      <c r="LIH7" s="47"/>
      <c r="LII7" s="47"/>
      <c r="LIJ7" s="47"/>
      <c r="LIK7" s="47"/>
      <c r="LIL7" s="47"/>
      <c r="LIM7" s="47"/>
      <c r="LIN7" s="47"/>
      <c r="LIO7" s="47"/>
      <c r="LIP7" s="47"/>
      <c r="LIQ7" s="47"/>
      <c r="LIR7" s="47"/>
      <c r="LIS7" s="47"/>
      <c r="LIT7" s="47"/>
      <c r="LIU7" s="47"/>
      <c r="LIV7" s="47"/>
      <c r="LIW7" s="47"/>
      <c r="LIX7" s="47"/>
      <c r="LIY7" s="47"/>
      <c r="LIZ7" s="47"/>
      <c r="LJA7" s="47"/>
      <c r="LJB7" s="47"/>
      <c r="LJC7" s="47"/>
      <c r="LJD7" s="47"/>
      <c r="LJE7" s="47"/>
      <c r="LJF7" s="47"/>
      <c r="LJG7" s="47"/>
      <c r="LJH7" s="47"/>
      <c r="LJI7" s="47"/>
      <c r="LJJ7" s="47"/>
      <c r="LJK7" s="47"/>
      <c r="LJL7" s="47"/>
      <c r="LJM7" s="47"/>
      <c r="LJN7" s="47"/>
      <c r="LJO7" s="47"/>
      <c r="LJP7" s="47"/>
      <c r="LJQ7" s="47"/>
      <c r="LJR7" s="47"/>
      <c r="LJS7" s="47"/>
      <c r="LJT7" s="47"/>
      <c r="LJU7" s="47"/>
      <c r="LJV7" s="47"/>
      <c r="LJW7" s="47"/>
      <c r="LJX7" s="47"/>
      <c r="LJY7" s="47"/>
      <c r="LJZ7" s="47"/>
      <c r="LKA7" s="47"/>
      <c r="LKB7" s="47"/>
      <c r="LKC7" s="47"/>
      <c r="LKD7" s="47"/>
      <c r="LKE7" s="47"/>
      <c r="LKF7" s="47"/>
      <c r="LKG7" s="47"/>
      <c r="LKH7" s="47"/>
      <c r="LKI7" s="47"/>
      <c r="LKJ7" s="47"/>
      <c r="LKK7" s="47"/>
      <c r="LKL7" s="47"/>
      <c r="LKM7" s="47"/>
      <c r="LKN7" s="47"/>
      <c r="LKO7" s="47"/>
      <c r="LKP7" s="47"/>
      <c r="LKQ7" s="47"/>
      <c r="LKR7" s="47"/>
      <c r="LKS7" s="47"/>
      <c r="LKT7" s="47"/>
      <c r="LKU7" s="47"/>
      <c r="LKV7" s="47"/>
      <c r="LKW7" s="47"/>
      <c r="LKX7" s="47"/>
      <c r="LKY7" s="47"/>
      <c r="LKZ7" s="47"/>
      <c r="LLA7" s="47"/>
      <c r="LLB7" s="47"/>
      <c r="LLC7" s="47"/>
      <c r="LLD7" s="47"/>
      <c r="LLE7" s="47"/>
      <c r="LLF7" s="47"/>
      <c r="LLG7" s="47"/>
      <c r="LLH7" s="47"/>
      <c r="LLI7" s="47"/>
      <c r="LLJ7" s="47"/>
      <c r="LLK7" s="47"/>
      <c r="LLL7" s="47"/>
      <c r="LLM7" s="47"/>
      <c r="LLN7" s="47"/>
      <c r="LLO7" s="47"/>
      <c r="LLP7" s="47"/>
      <c r="LLQ7" s="47"/>
      <c r="LLR7" s="47"/>
      <c r="LLS7" s="47"/>
      <c r="LLT7" s="47"/>
      <c r="LLU7" s="47"/>
      <c r="LLV7" s="47"/>
      <c r="LLW7" s="47"/>
      <c r="LLX7" s="47"/>
      <c r="LLY7" s="47"/>
      <c r="LLZ7" s="47"/>
      <c r="LMA7" s="47"/>
      <c r="LMB7" s="47"/>
      <c r="LMC7" s="47"/>
      <c r="LMD7" s="47"/>
      <c r="LME7" s="47"/>
      <c r="LMF7" s="47"/>
      <c r="LMG7" s="47"/>
      <c r="LMH7" s="47"/>
      <c r="LMI7" s="47"/>
      <c r="LMJ7" s="47"/>
      <c r="LMK7" s="47"/>
      <c r="LML7" s="47"/>
      <c r="LMM7" s="47"/>
      <c r="LMN7" s="47"/>
      <c r="LMO7" s="47"/>
      <c r="LMP7" s="47"/>
      <c r="LMQ7" s="47"/>
      <c r="LMR7" s="47"/>
      <c r="LMS7" s="47"/>
      <c r="LMT7" s="47"/>
      <c r="LMU7" s="47"/>
      <c r="LMV7" s="47"/>
      <c r="LMW7" s="47"/>
      <c r="LMX7" s="47"/>
      <c r="LMY7" s="47"/>
      <c r="LMZ7" s="47"/>
      <c r="LNA7" s="47"/>
      <c r="LNB7" s="47"/>
      <c r="LNC7" s="47"/>
      <c r="LND7" s="47"/>
      <c r="LNE7" s="47"/>
      <c r="LNF7" s="47"/>
      <c r="LNG7" s="47"/>
      <c r="LNH7" s="47"/>
      <c r="LNI7" s="47"/>
      <c r="LNJ7" s="47"/>
      <c r="LNK7" s="47"/>
      <c r="LNL7" s="47"/>
      <c r="LNM7" s="47"/>
      <c r="LNN7" s="47"/>
      <c r="LNO7" s="47"/>
      <c r="LNP7" s="47"/>
      <c r="LNQ7" s="47"/>
      <c r="LNR7" s="47"/>
      <c r="LNS7" s="47"/>
      <c r="LNT7" s="47"/>
      <c r="LNU7" s="47"/>
      <c r="LNV7" s="47"/>
      <c r="LNW7" s="47"/>
      <c r="LNX7" s="47"/>
      <c r="LNY7" s="47"/>
      <c r="LNZ7" s="47"/>
      <c r="LOA7" s="47"/>
      <c r="LOB7" s="47"/>
      <c r="LOC7" s="47"/>
      <c r="LOD7" s="47"/>
      <c r="LOE7" s="47"/>
      <c r="LOF7" s="47"/>
      <c r="LOG7" s="47"/>
      <c r="LOH7" s="47"/>
      <c r="LOI7" s="47"/>
      <c r="LOJ7" s="47"/>
      <c r="LOK7" s="47"/>
      <c r="LOL7" s="47"/>
      <c r="LOM7" s="47"/>
      <c r="LON7" s="47"/>
      <c r="LOO7" s="47"/>
      <c r="LOP7" s="47"/>
      <c r="LOQ7" s="47"/>
      <c r="LOR7" s="47"/>
      <c r="LOS7" s="47"/>
      <c r="LOT7" s="47"/>
      <c r="LOU7" s="47"/>
      <c r="LOV7" s="47"/>
      <c r="LOW7" s="47"/>
      <c r="LOX7" s="47"/>
      <c r="LOY7" s="47"/>
      <c r="LOZ7" s="47"/>
      <c r="LPA7" s="47"/>
      <c r="LPB7" s="47"/>
      <c r="LPC7" s="47"/>
      <c r="LPD7" s="47"/>
      <c r="LPE7" s="47"/>
      <c r="LPF7" s="47"/>
      <c r="LPG7" s="47"/>
      <c r="LPH7" s="47"/>
      <c r="LPI7" s="47"/>
      <c r="LPJ7" s="47"/>
      <c r="LPK7" s="47"/>
      <c r="LPL7" s="47"/>
      <c r="LPM7" s="47"/>
      <c r="LPN7" s="47"/>
      <c r="LPO7" s="47"/>
      <c r="LPP7" s="47"/>
      <c r="LPQ7" s="47"/>
      <c r="LPR7" s="47"/>
      <c r="LPS7" s="47"/>
      <c r="LPT7" s="47"/>
      <c r="LPU7" s="47"/>
      <c r="LPV7" s="47"/>
      <c r="LPW7" s="47"/>
      <c r="LPX7" s="47"/>
      <c r="LPY7" s="47"/>
      <c r="LPZ7" s="47"/>
      <c r="LQA7" s="47"/>
      <c r="LQB7" s="47"/>
      <c r="LQC7" s="47"/>
      <c r="LQD7" s="47"/>
      <c r="LQE7" s="47"/>
      <c r="LQF7" s="47"/>
      <c r="LQG7" s="47"/>
      <c r="LQH7" s="47"/>
      <c r="LQI7" s="47"/>
      <c r="LQJ7" s="47"/>
      <c r="LQK7" s="47"/>
      <c r="LQL7" s="47"/>
      <c r="LQM7" s="47"/>
      <c r="LQN7" s="47"/>
      <c r="LQO7" s="47"/>
      <c r="LQP7" s="47"/>
      <c r="LQQ7" s="47"/>
      <c r="LQR7" s="47"/>
      <c r="LQS7" s="47"/>
      <c r="LQT7" s="47"/>
      <c r="LQU7" s="47"/>
      <c r="LQV7" s="47"/>
      <c r="LQW7" s="47"/>
      <c r="LQX7" s="47"/>
      <c r="LQY7" s="47"/>
      <c r="LQZ7" s="47"/>
      <c r="LRA7" s="47"/>
      <c r="LRB7" s="47"/>
      <c r="LRC7" s="47"/>
      <c r="LRD7" s="47"/>
      <c r="LRE7" s="47"/>
      <c r="LRF7" s="47"/>
      <c r="LRG7" s="47"/>
      <c r="LRH7" s="47"/>
      <c r="LRI7" s="47"/>
      <c r="LRJ7" s="47"/>
      <c r="LRK7" s="47"/>
      <c r="LRL7" s="47"/>
      <c r="LRM7" s="47"/>
      <c r="LRN7" s="47"/>
      <c r="LRO7" s="47"/>
      <c r="LRP7" s="47"/>
      <c r="LRQ7" s="47"/>
      <c r="LRR7" s="47"/>
      <c r="LRS7" s="47"/>
      <c r="LRT7" s="47"/>
      <c r="LRU7" s="47"/>
      <c r="LRV7" s="47"/>
      <c r="LRW7" s="47"/>
      <c r="LRX7" s="47"/>
      <c r="LRY7" s="47"/>
      <c r="LRZ7" s="47"/>
      <c r="LSA7" s="47"/>
      <c r="LSB7" s="47"/>
      <c r="LSC7" s="47"/>
      <c r="LSD7" s="47"/>
      <c r="LSE7" s="47"/>
      <c r="LSF7" s="47"/>
      <c r="LSG7" s="47"/>
      <c r="LSH7" s="47"/>
      <c r="LSI7" s="47"/>
      <c r="LSJ7" s="47"/>
      <c r="LSK7" s="47"/>
      <c r="LSL7" s="47"/>
      <c r="LSM7" s="47"/>
      <c r="LSN7" s="47"/>
      <c r="LSO7" s="47"/>
      <c r="LSP7" s="47"/>
      <c r="LSQ7" s="47"/>
      <c r="LSR7" s="47"/>
      <c r="LSS7" s="47"/>
      <c r="LST7" s="47"/>
      <c r="LSU7" s="47"/>
      <c r="LSV7" s="47"/>
      <c r="LSW7" s="47"/>
      <c r="LSX7" s="47"/>
      <c r="LSY7" s="47"/>
      <c r="LSZ7" s="47"/>
      <c r="LTA7" s="47"/>
      <c r="LTB7" s="47"/>
      <c r="LTC7" s="47"/>
      <c r="LTD7" s="47"/>
      <c r="LTE7" s="47"/>
      <c r="LTF7" s="47"/>
      <c r="LTG7" s="47"/>
      <c r="LTH7" s="47"/>
      <c r="LTI7" s="47"/>
      <c r="LTJ7" s="47"/>
      <c r="LTK7" s="47"/>
      <c r="LTL7" s="47"/>
      <c r="LTM7" s="47"/>
      <c r="LTN7" s="47"/>
      <c r="LTO7" s="47"/>
      <c r="LTP7" s="47"/>
      <c r="LTQ7" s="47"/>
      <c r="LTR7" s="47"/>
      <c r="LTS7" s="47"/>
      <c r="LTT7" s="47"/>
      <c r="LTU7" s="47"/>
      <c r="LTV7" s="47"/>
      <c r="LTW7" s="47"/>
      <c r="LTX7" s="47"/>
      <c r="LTY7" s="47"/>
      <c r="LTZ7" s="47"/>
      <c r="LUA7" s="47"/>
      <c r="LUB7" s="47"/>
      <c r="LUC7" s="47"/>
      <c r="LUD7" s="47"/>
      <c r="LUE7" s="47"/>
      <c r="LUF7" s="47"/>
      <c r="LUG7" s="47"/>
      <c r="LUH7" s="47"/>
      <c r="LUI7" s="47"/>
      <c r="LUJ7" s="47"/>
      <c r="LUK7" s="47"/>
      <c r="LUL7" s="47"/>
      <c r="LUM7" s="47"/>
      <c r="LUN7" s="47"/>
      <c r="LUO7" s="47"/>
      <c r="LUP7" s="47"/>
      <c r="LUQ7" s="47"/>
      <c r="LUR7" s="47"/>
      <c r="LUS7" s="47"/>
      <c r="LUT7" s="47"/>
      <c r="LUU7" s="47"/>
      <c r="LUV7" s="47"/>
      <c r="LUW7" s="47"/>
      <c r="LUX7" s="47"/>
      <c r="LUY7" s="47"/>
      <c r="LUZ7" s="47"/>
      <c r="LVA7" s="47"/>
      <c r="LVB7" s="47"/>
      <c r="LVC7" s="47"/>
      <c r="LVD7" s="47"/>
      <c r="LVE7" s="47"/>
      <c r="LVF7" s="47"/>
      <c r="LVG7" s="47"/>
      <c r="LVH7" s="47"/>
      <c r="LVI7" s="47"/>
      <c r="LVJ7" s="47"/>
      <c r="LVK7" s="47"/>
      <c r="LVL7" s="47"/>
      <c r="LVM7" s="47"/>
      <c r="LVN7" s="47"/>
      <c r="LVO7" s="47"/>
      <c r="LVP7" s="47"/>
      <c r="LVQ7" s="47"/>
      <c r="LVR7" s="47"/>
      <c r="LVS7" s="47"/>
      <c r="LVT7" s="47"/>
      <c r="LVU7" s="47"/>
      <c r="LVV7" s="47"/>
      <c r="LVW7" s="47"/>
      <c r="LVX7" s="47"/>
      <c r="LVY7" s="47"/>
      <c r="LVZ7" s="47"/>
      <c r="LWA7" s="47"/>
      <c r="LWB7" s="47"/>
      <c r="LWC7" s="47"/>
      <c r="LWD7" s="47"/>
      <c r="LWE7" s="47"/>
      <c r="LWF7" s="47"/>
      <c r="LWG7" s="47"/>
      <c r="LWH7" s="47"/>
      <c r="LWI7" s="47"/>
      <c r="LWJ7" s="47"/>
      <c r="LWK7" s="47"/>
      <c r="LWL7" s="47"/>
      <c r="LWM7" s="47"/>
      <c r="LWN7" s="47"/>
      <c r="LWO7" s="47"/>
      <c r="LWP7" s="47"/>
      <c r="LWQ7" s="47"/>
      <c r="LWR7" s="47"/>
      <c r="LWS7" s="47"/>
      <c r="LWT7" s="47"/>
      <c r="LWU7" s="47"/>
      <c r="LWV7" s="47"/>
      <c r="LWW7" s="47"/>
      <c r="LWX7" s="47"/>
      <c r="LWY7" s="47"/>
      <c r="LWZ7" s="47"/>
      <c r="LXA7" s="47"/>
      <c r="LXB7" s="47"/>
      <c r="LXC7" s="47"/>
      <c r="LXD7" s="47"/>
      <c r="LXE7" s="47"/>
      <c r="LXF7" s="47"/>
      <c r="LXG7" s="47"/>
      <c r="LXH7" s="47"/>
      <c r="LXI7" s="47"/>
      <c r="LXJ7" s="47"/>
      <c r="LXK7" s="47"/>
      <c r="LXL7" s="47"/>
      <c r="LXM7" s="47"/>
      <c r="LXN7" s="47"/>
      <c r="LXO7" s="47"/>
      <c r="LXP7" s="47"/>
      <c r="LXQ7" s="47"/>
      <c r="LXR7" s="47"/>
      <c r="LXS7" s="47"/>
      <c r="LXT7" s="47"/>
      <c r="LXU7" s="47"/>
      <c r="LXV7" s="47"/>
      <c r="LXW7" s="47"/>
      <c r="LXX7" s="47"/>
      <c r="LXY7" s="47"/>
      <c r="LXZ7" s="47"/>
      <c r="LYA7" s="47"/>
      <c r="LYB7" s="47"/>
      <c r="LYC7" s="47"/>
      <c r="LYD7" s="47"/>
      <c r="LYE7" s="47"/>
      <c r="LYF7" s="47"/>
      <c r="LYG7" s="47"/>
      <c r="LYH7" s="47"/>
      <c r="LYI7" s="47"/>
      <c r="LYJ7" s="47"/>
      <c r="LYK7" s="47"/>
      <c r="LYL7" s="47"/>
      <c r="LYM7" s="47"/>
      <c r="LYN7" s="47"/>
      <c r="LYO7" s="47"/>
      <c r="LYP7" s="47"/>
      <c r="LYQ7" s="47"/>
      <c r="LYR7" s="47"/>
      <c r="LYS7" s="47"/>
      <c r="LYT7" s="47"/>
      <c r="LYU7" s="47"/>
      <c r="LYV7" s="47"/>
      <c r="LYW7" s="47"/>
      <c r="LYX7" s="47"/>
      <c r="LYY7" s="47"/>
      <c r="LYZ7" s="47"/>
      <c r="LZA7" s="47"/>
      <c r="LZB7" s="47"/>
      <c r="LZC7" s="47"/>
      <c r="LZD7" s="47"/>
      <c r="LZE7" s="47"/>
      <c r="LZF7" s="47"/>
      <c r="LZG7" s="47"/>
      <c r="LZH7" s="47"/>
      <c r="LZI7" s="47"/>
      <c r="LZJ7" s="47"/>
      <c r="LZK7" s="47"/>
      <c r="LZL7" s="47"/>
      <c r="LZM7" s="47"/>
      <c r="LZN7" s="47"/>
      <c r="LZO7" s="47"/>
      <c r="LZP7" s="47"/>
      <c r="LZQ7" s="47"/>
      <c r="LZR7" s="47"/>
      <c r="LZS7" s="47"/>
      <c r="LZT7" s="47"/>
      <c r="LZU7" s="47"/>
      <c r="LZV7" s="47"/>
      <c r="LZW7" s="47"/>
      <c r="LZX7" s="47"/>
      <c r="LZY7" s="47"/>
      <c r="LZZ7" s="47"/>
      <c r="MAA7" s="47"/>
      <c r="MAB7" s="47"/>
      <c r="MAC7" s="47"/>
      <c r="MAD7" s="47"/>
      <c r="MAE7" s="47"/>
      <c r="MAF7" s="47"/>
      <c r="MAG7" s="47"/>
      <c r="MAH7" s="47"/>
      <c r="MAI7" s="47"/>
      <c r="MAJ7" s="47"/>
      <c r="MAK7" s="47"/>
      <c r="MAL7" s="47"/>
      <c r="MAM7" s="47"/>
      <c r="MAN7" s="47"/>
      <c r="MAO7" s="47"/>
      <c r="MAP7" s="47"/>
      <c r="MAQ7" s="47"/>
      <c r="MAR7" s="47"/>
      <c r="MAS7" s="47"/>
      <c r="MAT7" s="47"/>
      <c r="MAU7" s="47"/>
      <c r="MAV7" s="47"/>
      <c r="MAW7" s="47"/>
      <c r="MAX7" s="47"/>
      <c r="MAY7" s="47"/>
      <c r="MAZ7" s="47"/>
      <c r="MBA7" s="47"/>
      <c r="MBB7" s="47"/>
      <c r="MBC7" s="47"/>
      <c r="MBD7" s="47"/>
      <c r="MBE7" s="47"/>
      <c r="MBF7" s="47"/>
      <c r="MBG7" s="47"/>
      <c r="MBH7" s="47"/>
      <c r="MBI7" s="47"/>
      <c r="MBJ7" s="47"/>
      <c r="MBK7" s="47"/>
      <c r="MBL7" s="47"/>
      <c r="MBM7" s="47"/>
      <c r="MBN7" s="47"/>
      <c r="MBO7" s="47"/>
      <c r="MBP7" s="47"/>
      <c r="MBQ7" s="47"/>
      <c r="MBR7" s="47"/>
      <c r="MBS7" s="47"/>
      <c r="MBT7" s="47"/>
      <c r="MBU7" s="47"/>
      <c r="MBV7" s="47"/>
      <c r="MBW7" s="47"/>
      <c r="MBX7" s="47"/>
      <c r="MBY7" s="47"/>
      <c r="MBZ7" s="47"/>
      <c r="MCA7" s="47"/>
      <c r="MCB7" s="47"/>
      <c r="MCC7" s="47"/>
      <c r="MCD7" s="47"/>
      <c r="MCE7" s="47"/>
      <c r="MCF7" s="47"/>
      <c r="MCG7" s="47"/>
      <c r="MCH7" s="47"/>
      <c r="MCI7" s="47"/>
      <c r="MCJ7" s="47"/>
      <c r="MCK7" s="47"/>
      <c r="MCL7" s="47"/>
      <c r="MCM7" s="47"/>
      <c r="MCN7" s="47"/>
      <c r="MCO7" s="47"/>
      <c r="MCP7" s="47"/>
      <c r="MCQ7" s="47"/>
      <c r="MCR7" s="47"/>
      <c r="MCS7" s="47"/>
      <c r="MCT7" s="47"/>
      <c r="MCU7" s="47"/>
      <c r="MCV7" s="47"/>
      <c r="MCW7" s="47"/>
      <c r="MCX7" s="47"/>
      <c r="MCY7" s="47"/>
      <c r="MCZ7" s="47"/>
      <c r="MDA7" s="47"/>
      <c r="MDB7" s="47"/>
      <c r="MDC7" s="47"/>
      <c r="MDD7" s="47"/>
      <c r="MDE7" s="47"/>
      <c r="MDF7" s="47"/>
      <c r="MDG7" s="47"/>
      <c r="MDH7" s="47"/>
      <c r="MDI7" s="47"/>
      <c r="MDJ7" s="47"/>
      <c r="MDK7" s="47"/>
      <c r="MDL7" s="47"/>
      <c r="MDM7" s="47"/>
      <c r="MDN7" s="47"/>
      <c r="MDO7" s="47"/>
      <c r="MDP7" s="47"/>
      <c r="MDQ7" s="47"/>
      <c r="MDR7" s="47"/>
      <c r="MDS7" s="47"/>
      <c r="MDT7" s="47"/>
      <c r="MDU7" s="47"/>
      <c r="MDV7" s="47"/>
      <c r="MDW7" s="47"/>
      <c r="MDX7" s="47"/>
      <c r="MDY7" s="47"/>
      <c r="MDZ7" s="47"/>
      <c r="MEA7" s="47"/>
      <c r="MEB7" s="47"/>
      <c r="MEC7" s="47"/>
      <c r="MED7" s="47"/>
      <c r="MEE7" s="47"/>
      <c r="MEF7" s="47"/>
      <c r="MEG7" s="47"/>
      <c r="MEH7" s="47"/>
      <c r="MEI7" s="47"/>
      <c r="MEJ7" s="47"/>
      <c r="MEK7" s="47"/>
      <c r="MEL7" s="47"/>
      <c r="MEM7" s="47"/>
      <c r="MEN7" s="47"/>
      <c r="MEO7" s="47"/>
      <c r="MEP7" s="47"/>
      <c r="MEQ7" s="47"/>
      <c r="MER7" s="47"/>
      <c r="MES7" s="47"/>
      <c r="MET7" s="47"/>
      <c r="MEU7" s="47"/>
      <c r="MEV7" s="47"/>
      <c r="MEW7" s="47"/>
      <c r="MEX7" s="47"/>
      <c r="MEY7" s="47"/>
      <c r="MEZ7" s="47"/>
      <c r="MFA7" s="47"/>
      <c r="MFB7" s="47"/>
      <c r="MFC7" s="47"/>
      <c r="MFD7" s="47"/>
      <c r="MFE7" s="47"/>
      <c r="MFF7" s="47"/>
      <c r="MFG7" s="47"/>
      <c r="MFH7" s="47"/>
      <c r="MFI7" s="47"/>
      <c r="MFJ7" s="47"/>
      <c r="MFK7" s="47"/>
      <c r="MFL7" s="47"/>
      <c r="MFM7" s="47"/>
      <c r="MFN7" s="47"/>
      <c r="MFO7" s="47"/>
      <c r="MFP7" s="47"/>
      <c r="MFQ7" s="47"/>
      <c r="MFR7" s="47"/>
      <c r="MFS7" s="47"/>
      <c r="MFT7" s="47"/>
      <c r="MFU7" s="47"/>
      <c r="MFV7" s="47"/>
      <c r="MFW7" s="47"/>
      <c r="MFX7" s="47"/>
      <c r="MFY7" s="47"/>
      <c r="MFZ7" s="47"/>
      <c r="MGA7" s="47"/>
      <c r="MGB7" s="47"/>
      <c r="MGC7" s="47"/>
      <c r="MGD7" s="47"/>
      <c r="MGE7" s="47"/>
      <c r="MGF7" s="47"/>
      <c r="MGG7" s="47"/>
      <c r="MGH7" s="47"/>
      <c r="MGI7" s="47"/>
      <c r="MGJ7" s="47"/>
      <c r="MGK7" s="47"/>
      <c r="MGL7" s="47"/>
      <c r="MGM7" s="47"/>
      <c r="MGN7" s="47"/>
      <c r="MGO7" s="47"/>
      <c r="MGP7" s="47"/>
      <c r="MGQ7" s="47"/>
      <c r="MGR7" s="47"/>
      <c r="MGS7" s="47"/>
      <c r="MGT7" s="47"/>
      <c r="MGU7" s="47"/>
      <c r="MGV7" s="47"/>
      <c r="MGW7" s="47"/>
      <c r="MGX7" s="47"/>
      <c r="MGY7" s="47"/>
      <c r="MGZ7" s="47"/>
      <c r="MHA7" s="47"/>
      <c r="MHB7" s="47"/>
      <c r="MHC7" s="47"/>
      <c r="MHD7" s="47"/>
      <c r="MHE7" s="47"/>
      <c r="MHF7" s="47"/>
      <c r="MHG7" s="47"/>
      <c r="MHH7" s="47"/>
      <c r="MHI7" s="47"/>
      <c r="MHJ7" s="47"/>
      <c r="MHK7" s="47"/>
      <c r="MHL7" s="47"/>
      <c r="MHM7" s="47"/>
      <c r="MHN7" s="47"/>
      <c r="MHO7" s="47"/>
      <c r="MHP7" s="47"/>
      <c r="MHQ7" s="47"/>
      <c r="MHR7" s="47"/>
      <c r="MHS7" s="47"/>
      <c r="MHT7" s="47"/>
      <c r="MHU7" s="47"/>
      <c r="MHV7" s="47"/>
      <c r="MHW7" s="47"/>
      <c r="MHX7" s="47"/>
      <c r="MHY7" s="47"/>
      <c r="MHZ7" s="47"/>
      <c r="MIA7" s="47"/>
      <c r="MIB7" s="47"/>
      <c r="MIC7" s="47"/>
      <c r="MID7" s="47"/>
      <c r="MIE7" s="47"/>
      <c r="MIF7" s="47"/>
      <c r="MIG7" s="47"/>
      <c r="MIH7" s="47"/>
      <c r="MII7" s="47"/>
      <c r="MIJ7" s="47"/>
      <c r="MIK7" s="47"/>
      <c r="MIL7" s="47"/>
      <c r="MIM7" s="47"/>
      <c r="MIN7" s="47"/>
      <c r="MIO7" s="47"/>
      <c r="MIP7" s="47"/>
      <c r="MIQ7" s="47"/>
      <c r="MIR7" s="47"/>
      <c r="MIS7" s="47"/>
      <c r="MIT7" s="47"/>
      <c r="MIU7" s="47"/>
      <c r="MIV7" s="47"/>
      <c r="MIW7" s="47"/>
      <c r="MIX7" s="47"/>
      <c r="MIY7" s="47"/>
      <c r="MIZ7" s="47"/>
      <c r="MJA7" s="47"/>
      <c r="MJB7" s="47"/>
      <c r="MJC7" s="47"/>
      <c r="MJD7" s="47"/>
      <c r="MJE7" s="47"/>
      <c r="MJF7" s="47"/>
      <c r="MJG7" s="47"/>
      <c r="MJH7" s="47"/>
      <c r="MJI7" s="47"/>
      <c r="MJJ7" s="47"/>
      <c r="MJK7" s="47"/>
      <c r="MJL7" s="47"/>
      <c r="MJM7" s="47"/>
      <c r="MJN7" s="47"/>
      <c r="MJO7" s="47"/>
      <c r="MJP7" s="47"/>
      <c r="MJQ7" s="47"/>
      <c r="MJR7" s="47"/>
      <c r="MJS7" s="47"/>
      <c r="MJT7" s="47"/>
      <c r="MJU7" s="47"/>
      <c r="MJV7" s="47"/>
      <c r="MJW7" s="47"/>
      <c r="MJX7" s="47"/>
      <c r="MJY7" s="47"/>
      <c r="MJZ7" s="47"/>
      <c r="MKA7" s="47"/>
      <c r="MKB7" s="47"/>
      <c r="MKC7" s="47"/>
      <c r="MKD7" s="47"/>
      <c r="MKE7" s="47"/>
      <c r="MKF7" s="47"/>
      <c r="MKG7" s="47"/>
      <c r="MKH7" s="47"/>
      <c r="MKI7" s="47"/>
      <c r="MKJ7" s="47"/>
      <c r="MKK7" s="47"/>
      <c r="MKL7" s="47"/>
      <c r="MKM7" s="47"/>
      <c r="MKN7" s="47"/>
      <c r="MKO7" s="47"/>
      <c r="MKP7" s="47"/>
      <c r="MKQ7" s="47"/>
      <c r="MKR7" s="47"/>
      <c r="MKS7" s="47"/>
      <c r="MKT7" s="47"/>
      <c r="MKU7" s="47"/>
      <c r="MKV7" s="47"/>
      <c r="MKW7" s="47"/>
      <c r="MKX7" s="47"/>
      <c r="MKY7" s="47"/>
      <c r="MKZ7" s="47"/>
      <c r="MLA7" s="47"/>
      <c r="MLB7" s="47"/>
      <c r="MLC7" s="47"/>
      <c r="MLD7" s="47"/>
      <c r="MLE7" s="47"/>
      <c r="MLF7" s="47"/>
      <c r="MLG7" s="47"/>
      <c r="MLH7" s="47"/>
      <c r="MLI7" s="47"/>
      <c r="MLJ7" s="47"/>
      <c r="MLK7" s="47"/>
      <c r="MLL7" s="47"/>
      <c r="MLM7" s="47"/>
      <c r="MLN7" s="47"/>
      <c r="MLO7" s="47"/>
      <c r="MLP7" s="47"/>
      <c r="MLQ7" s="47"/>
      <c r="MLR7" s="47"/>
      <c r="MLS7" s="47"/>
      <c r="MLT7" s="47"/>
      <c r="MLU7" s="47"/>
      <c r="MLV7" s="47"/>
      <c r="MLW7" s="47"/>
      <c r="MLX7" s="47"/>
      <c r="MLY7" s="47"/>
      <c r="MLZ7" s="47"/>
      <c r="MMA7" s="47"/>
      <c r="MMB7" s="47"/>
      <c r="MMC7" s="47"/>
      <c r="MMD7" s="47"/>
      <c r="MME7" s="47"/>
      <c r="MMF7" s="47"/>
      <c r="MMG7" s="47"/>
      <c r="MMH7" s="47"/>
      <c r="MMI7" s="47"/>
      <c r="MMJ7" s="47"/>
      <c r="MMK7" s="47"/>
      <c r="MML7" s="47"/>
      <c r="MMM7" s="47"/>
      <c r="MMN7" s="47"/>
      <c r="MMO7" s="47"/>
      <c r="MMP7" s="47"/>
      <c r="MMQ7" s="47"/>
      <c r="MMR7" s="47"/>
      <c r="MMS7" s="47"/>
      <c r="MMT7" s="47"/>
      <c r="MMU7" s="47"/>
      <c r="MMV7" s="47"/>
      <c r="MMW7" s="47"/>
      <c r="MMX7" s="47"/>
      <c r="MMY7" s="47"/>
      <c r="MMZ7" s="47"/>
      <c r="MNA7" s="47"/>
      <c r="MNB7" s="47"/>
      <c r="MNC7" s="47"/>
      <c r="MND7" s="47"/>
      <c r="MNE7" s="47"/>
      <c r="MNF7" s="47"/>
      <c r="MNG7" s="47"/>
      <c r="MNH7" s="47"/>
      <c r="MNI7" s="47"/>
      <c r="MNJ7" s="47"/>
      <c r="MNK7" s="47"/>
      <c r="MNL7" s="47"/>
      <c r="MNM7" s="47"/>
      <c r="MNN7" s="47"/>
      <c r="MNO7" s="47"/>
      <c r="MNP7" s="47"/>
      <c r="MNQ7" s="47"/>
      <c r="MNR7" s="47"/>
      <c r="MNS7" s="47"/>
      <c r="MNT7" s="47"/>
      <c r="MNU7" s="47"/>
      <c r="MNV7" s="47"/>
      <c r="MNW7" s="47"/>
      <c r="MNX7" s="47"/>
      <c r="MNY7" s="47"/>
      <c r="MNZ7" s="47"/>
      <c r="MOA7" s="47"/>
      <c r="MOB7" s="47"/>
      <c r="MOC7" s="47"/>
      <c r="MOD7" s="47"/>
      <c r="MOE7" s="47"/>
      <c r="MOF7" s="47"/>
      <c r="MOG7" s="47"/>
      <c r="MOH7" s="47"/>
      <c r="MOI7" s="47"/>
      <c r="MOJ7" s="47"/>
      <c r="MOK7" s="47"/>
      <c r="MOL7" s="47"/>
      <c r="MOM7" s="47"/>
      <c r="MON7" s="47"/>
      <c r="MOO7" s="47"/>
      <c r="MOP7" s="47"/>
      <c r="MOQ7" s="47"/>
      <c r="MOR7" s="47"/>
      <c r="MOS7" s="47"/>
      <c r="MOT7" s="47"/>
      <c r="MOU7" s="47"/>
      <c r="MOV7" s="47"/>
      <c r="MOW7" s="47"/>
      <c r="MOX7" s="47"/>
      <c r="MOY7" s="47"/>
      <c r="MOZ7" s="47"/>
      <c r="MPA7" s="47"/>
      <c r="MPB7" s="47"/>
      <c r="MPC7" s="47"/>
      <c r="MPD7" s="47"/>
      <c r="MPE7" s="47"/>
      <c r="MPF7" s="47"/>
      <c r="MPG7" s="47"/>
      <c r="MPH7" s="47"/>
      <c r="MPI7" s="47"/>
      <c r="MPJ7" s="47"/>
      <c r="MPK7" s="47"/>
      <c r="MPL7" s="47"/>
      <c r="MPM7" s="47"/>
      <c r="MPN7" s="47"/>
      <c r="MPO7" s="47"/>
      <c r="MPP7" s="47"/>
      <c r="MPQ7" s="47"/>
      <c r="MPR7" s="47"/>
      <c r="MPS7" s="47"/>
      <c r="MPT7" s="47"/>
      <c r="MPU7" s="47"/>
      <c r="MPV7" s="47"/>
      <c r="MPW7" s="47"/>
      <c r="MPX7" s="47"/>
      <c r="MPY7" s="47"/>
      <c r="MPZ7" s="47"/>
      <c r="MQA7" s="47"/>
      <c r="MQB7" s="47"/>
      <c r="MQC7" s="47"/>
      <c r="MQD7" s="47"/>
      <c r="MQE7" s="47"/>
      <c r="MQF7" s="47"/>
      <c r="MQG7" s="47"/>
      <c r="MQH7" s="47"/>
      <c r="MQI7" s="47"/>
      <c r="MQJ7" s="47"/>
      <c r="MQK7" s="47"/>
      <c r="MQL7" s="47"/>
      <c r="MQM7" s="47"/>
      <c r="MQN7" s="47"/>
      <c r="MQO7" s="47"/>
      <c r="MQP7" s="47"/>
      <c r="MQQ7" s="47"/>
      <c r="MQR7" s="47"/>
      <c r="MQS7" s="47"/>
      <c r="MQT7" s="47"/>
      <c r="MQU7" s="47"/>
      <c r="MQV7" s="47"/>
      <c r="MQW7" s="47"/>
      <c r="MQX7" s="47"/>
      <c r="MQY7" s="47"/>
      <c r="MQZ7" s="47"/>
      <c r="MRA7" s="47"/>
      <c r="MRB7" s="47"/>
      <c r="MRC7" s="47"/>
      <c r="MRD7" s="47"/>
      <c r="MRE7" s="47"/>
      <c r="MRF7" s="47"/>
      <c r="MRG7" s="47"/>
      <c r="MRH7" s="47"/>
      <c r="MRI7" s="47"/>
      <c r="MRJ7" s="47"/>
      <c r="MRK7" s="47"/>
      <c r="MRL7" s="47"/>
      <c r="MRM7" s="47"/>
      <c r="MRN7" s="47"/>
      <c r="MRO7" s="47"/>
      <c r="MRP7" s="47"/>
      <c r="MRQ7" s="47"/>
      <c r="MRR7" s="47"/>
      <c r="MRS7" s="47"/>
      <c r="MRT7" s="47"/>
      <c r="MRU7" s="47"/>
      <c r="MRV7" s="47"/>
      <c r="MRW7" s="47"/>
      <c r="MRX7" s="47"/>
      <c r="MRY7" s="47"/>
      <c r="MRZ7" s="47"/>
      <c r="MSA7" s="47"/>
      <c r="MSB7" s="47"/>
      <c r="MSC7" s="47"/>
      <c r="MSD7" s="47"/>
      <c r="MSE7" s="47"/>
      <c r="MSF7" s="47"/>
      <c r="MSG7" s="47"/>
      <c r="MSH7" s="47"/>
      <c r="MSI7" s="47"/>
      <c r="MSJ7" s="47"/>
      <c r="MSK7" s="47"/>
      <c r="MSL7" s="47"/>
      <c r="MSM7" s="47"/>
      <c r="MSN7" s="47"/>
      <c r="MSO7" s="47"/>
      <c r="MSP7" s="47"/>
      <c r="MSQ7" s="47"/>
      <c r="MSR7" s="47"/>
      <c r="MSS7" s="47"/>
      <c r="MST7" s="47"/>
      <c r="MSU7" s="47"/>
      <c r="MSV7" s="47"/>
      <c r="MSW7" s="47"/>
      <c r="MSX7" s="47"/>
      <c r="MSY7" s="47"/>
      <c r="MSZ7" s="47"/>
      <c r="MTA7" s="47"/>
      <c r="MTB7" s="47"/>
      <c r="MTC7" s="47"/>
      <c r="MTD7" s="47"/>
      <c r="MTE7" s="47"/>
      <c r="MTF7" s="47"/>
      <c r="MTG7" s="47"/>
      <c r="MTH7" s="47"/>
      <c r="MTI7" s="47"/>
      <c r="MTJ7" s="47"/>
      <c r="MTK7" s="47"/>
      <c r="MTL7" s="47"/>
      <c r="MTM7" s="47"/>
      <c r="MTN7" s="47"/>
      <c r="MTO7" s="47"/>
      <c r="MTP7" s="47"/>
      <c r="MTQ7" s="47"/>
      <c r="MTR7" s="47"/>
      <c r="MTS7" s="47"/>
      <c r="MTT7" s="47"/>
      <c r="MTU7" s="47"/>
      <c r="MTV7" s="47"/>
      <c r="MTW7" s="47"/>
      <c r="MTX7" s="47"/>
      <c r="MTY7" s="47"/>
      <c r="MTZ7" s="47"/>
      <c r="MUA7" s="47"/>
      <c r="MUB7" s="47"/>
      <c r="MUC7" s="47"/>
      <c r="MUD7" s="47"/>
      <c r="MUE7" s="47"/>
      <c r="MUF7" s="47"/>
      <c r="MUG7" s="47"/>
      <c r="MUH7" s="47"/>
      <c r="MUI7" s="47"/>
      <c r="MUJ7" s="47"/>
      <c r="MUK7" s="47"/>
      <c r="MUL7" s="47"/>
      <c r="MUM7" s="47"/>
      <c r="MUN7" s="47"/>
      <c r="MUO7" s="47"/>
      <c r="MUP7" s="47"/>
      <c r="MUQ7" s="47"/>
      <c r="MUR7" s="47"/>
      <c r="MUS7" s="47"/>
      <c r="MUT7" s="47"/>
      <c r="MUU7" s="47"/>
      <c r="MUV7" s="47"/>
      <c r="MUW7" s="47"/>
      <c r="MUX7" s="47"/>
      <c r="MUY7" s="47"/>
      <c r="MUZ7" s="47"/>
      <c r="MVA7" s="47"/>
      <c r="MVB7" s="47"/>
      <c r="MVC7" s="47"/>
      <c r="MVD7" s="47"/>
      <c r="MVE7" s="47"/>
      <c r="MVF7" s="47"/>
      <c r="MVG7" s="47"/>
      <c r="MVH7" s="47"/>
      <c r="MVI7" s="47"/>
      <c r="MVJ7" s="47"/>
      <c r="MVK7" s="47"/>
      <c r="MVL7" s="47"/>
      <c r="MVM7" s="47"/>
      <c r="MVN7" s="47"/>
      <c r="MVO7" s="47"/>
      <c r="MVP7" s="47"/>
      <c r="MVQ7" s="47"/>
      <c r="MVR7" s="47"/>
      <c r="MVS7" s="47"/>
      <c r="MVT7" s="47"/>
      <c r="MVU7" s="47"/>
      <c r="MVV7" s="47"/>
      <c r="MVW7" s="47"/>
      <c r="MVX7" s="47"/>
      <c r="MVY7" s="47"/>
      <c r="MVZ7" s="47"/>
      <c r="MWA7" s="47"/>
      <c r="MWB7" s="47"/>
      <c r="MWC7" s="47"/>
      <c r="MWD7" s="47"/>
      <c r="MWE7" s="47"/>
      <c r="MWF7" s="47"/>
      <c r="MWG7" s="47"/>
      <c r="MWH7" s="47"/>
      <c r="MWI7" s="47"/>
      <c r="MWJ7" s="47"/>
      <c r="MWK7" s="47"/>
      <c r="MWL7" s="47"/>
      <c r="MWM7" s="47"/>
      <c r="MWN7" s="47"/>
      <c r="MWO7" s="47"/>
      <c r="MWP7" s="47"/>
      <c r="MWQ7" s="47"/>
      <c r="MWR7" s="47"/>
      <c r="MWS7" s="47"/>
      <c r="MWT7" s="47"/>
      <c r="MWU7" s="47"/>
      <c r="MWV7" s="47"/>
      <c r="MWW7" s="47"/>
      <c r="MWX7" s="47"/>
      <c r="MWY7" s="47"/>
      <c r="MWZ7" s="47"/>
      <c r="MXA7" s="47"/>
      <c r="MXB7" s="47"/>
      <c r="MXC7" s="47"/>
      <c r="MXD7" s="47"/>
      <c r="MXE7" s="47"/>
      <c r="MXF7" s="47"/>
      <c r="MXG7" s="47"/>
      <c r="MXH7" s="47"/>
      <c r="MXI7" s="47"/>
      <c r="MXJ7" s="47"/>
      <c r="MXK7" s="47"/>
      <c r="MXL7" s="47"/>
      <c r="MXM7" s="47"/>
      <c r="MXN7" s="47"/>
      <c r="MXO7" s="47"/>
      <c r="MXP7" s="47"/>
      <c r="MXQ7" s="47"/>
      <c r="MXR7" s="47"/>
      <c r="MXS7" s="47"/>
      <c r="MXT7" s="47"/>
      <c r="MXU7" s="47"/>
      <c r="MXV7" s="47"/>
      <c r="MXW7" s="47"/>
      <c r="MXX7" s="47"/>
      <c r="MXY7" s="47"/>
      <c r="MXZ7" s="47"/>
      <c r="MYA7" s="47"/>
      <c r="MYB7" s="47"/>
      <c r="MYC7" s="47"/>
      <c r="MYD7" s="47"/>
      <c r="MYE7" s="47"/>
      <c r="MYF7" s="47"/>
      <c r="MYG7" s="47"/>
      <c r="MYH7" s="47"/>
      <c r="MYI7" s="47"/>
      <c r="MYJ7" s="47"/>
      <c r="MYK7" s="47"/>
      <c r="MYL7" s="47"/>
      <c r="MYM7" s="47"/>
      <c r="MYN7" s="47"/>
      <c r="MYO7" s="47"/>
      <c r="MYP7" s="47"/>
      <c r="MYQ7" s="47"/>
      <c r="MYR7" s="47"/>
      <c r="MYS7" s="47"/>
      <c r="MYT7" s="47"/>
      <c r="MYU7" s="47"/>
      <c r="MYV7" s="47"/>
      <c r="MYW7" s="47"/>
      <c r="MYX7" s="47"/>
      <c r="MYY7" s="47"/>
      <c r="MYZ7" s="47"/>
      <c r="MZA7" s="47"/>
      <c r="MZB7" s="47"/>
      <c r="MZC7" s="47"/>
      <c r="MZD7" s="47"/>
      <c r="MZE7" s="47"/>
      <c r="MZF7" s="47"/>
      <c r="MZG7" s="47"/>
      <c r="MZH7" s="47"/>
      <c r="MZI7" s="47"/>
      <c r="MZJ7" s="47"/>
      <c r="MZK7" s="47"/>
      <c r="MZL7" s="47"/>
      <c r="MZM7" s="47"/>
      <c r="MZN7" s="47"/>
      <c r="MZO7" s="47"/>
      <c r="MZP7" s="47"/>
      <c r="MZQ7" s="47"/>
      <c r="MZR7" s="47"/>
      <c r="MZS7" s="47"/>
      <c r="MZT7" s="47"/>
      <c r="MZU7" s="47"/>
      <c r="MZV7" s="47"/>
      <c r="MZW7" s="47"/>
      <c r="MZX7" s="47"/>
      <c r="MZY7" s="47"/>
      <c r="MZZ7" s="47"/>
      <c r="NAA7" s="47"/>
      <c r="NAB7" s="47"/>
      <c r="NAC7" s="47"/>
      <c r="NAD7" s="47"/>
      <c r="NAE7" s="47"/>
      <c r="NAF7" s="47"/>
      <c r="NAG7" s="47"/>
      <c r="NAH7" s="47"/>
      <c r="NAI7" s="47"/>
      <c r="NAJ7" s="47"/>
      <c r="NAK7" s="47"/>
      <c r="NAL7" s="47"/>
      <c r="NAM7" s="47"/>
      <c r="NAN7" s="47"/>
      <c r="NAO7" s="47"/>
      <c r="NAP7" s="47"/>
      <c r="NAQ7" s="47"/>
      <c r="NAR7" s="47"/>
      <c r="NAS7" s="47"/>
      <c r="NAT7" s="47"/>
      <c r="NAU7" s="47"/>
      <c r="NAV7" s="47"/>
      <c r="NAW7" s="47"/>
      <c r="NAX7" s="47"/>
      <c r="NAY7" s="47"/>
      <c r="NAZ7" s="47"/>
      <c r="NBA7" s="47"/>
      <c r="NBB7" s="47"/>
      <c r="NBC7" s="47"/>
      <c r="NBD7" s="47"/>
      <c r="NBE7" s="47"/>
      <c r="NBF7" s="47"/>
      <c r="NBG7" s="47"/>
      <c r="NBH7" s="47"/>
      <c r="NBI7" s="47"/>
      <c r="NBJ7" s="47"/>
      <c r="NBK7" s="47"/>
      <c r="NBL7" s="47"/>
      <c r="NBM7" s="47"/>
      <c r="NBN7" s="47"/>
      <c r="NBO7" s="47"/>
      <c r="NBP7" s="47"/>
      <c r="NBQ7" s="47"/>
      <c r="NBR7" s="47"/>
      <c r="NBS7" s="47"/>
      <c r="NBT7" s="47"/>
      <c r="NBU7" s="47"/>
      <c r="NBV7" s="47"/>
      <c r="NBW7" s="47"/>
      <c r="NBX7" s="47"/>
      <c r="NBY7" s="47"/>
      <c r="NBZ7" s="47"/>
      <c r="NCA7" s="47"/>
      <c r="NCB7" s="47"/>
      <c r="NCC7" s="47"/>
      <c r="NCD7" s="47"/>
      <c r="NCE7" s="47"/>
      <c r="NCF7" s="47"/>
      <c r="NCG7" s="47"/>
      <c r="NCH7" s="47"/>
      <c r="NCI7" s="47"/>
      <c r="NCJ7" s="47"/>
      <c r="NCK7" s="47"/>
      <c r="NCL7" s="47"/>
      <c r="NCM7" s="47"/>
      <c r="NCN7" s="47"/>
      <c r="NCO7" s="47"/>
      <c r="NCP7" s="47"/>
      <c r="NCQ7" s="47"/>
      <c r="NCR7" s="47"/>
      <c r="NCS7" s="47"/>
      <c r="NCT7" s="47"/>
      <c r="NCU7" s="47"/>
      <c r="NCV7" s="47"/>
      <c r="NCW7" s="47"/>
      <c r="NCX7" s="47"/>
      <c r="NCY7" s="47"/>
      <c r="NCZ7" s="47"/>
      <c r="NDA7" s="47"/>
      <c r="NDB7" s="47"/>
      <c r="NDC7" s="47"/>
      <c r="NDD7" s="47"/>
      <c r="NDE7" s="47"/>
      <c r="NDF7" s="47"/>
      <c r="NDG7" s="47"/>
      <c r="NDH7" s="47"/>
      <c r="NDI7" s="47"/>
      <c r="NDJ7" s="47"/>
      <c r="NDK7" s="47"/>
      <c r="NDL7" s="47"/>
      <c r="NDM7" s="47"/>
      <c r="NDN7" s="47"/>
      <c r="NDO7" s="47"/>
      <c r="NDP7" s="47"/>
      <c r="NDQ7" s="47"/>
      <c r="NDR7" s="47"/>
      <c r="NDS7" s="47"/>
      <c r="NDT7" s="47"/>
      <c r="NDU7" s="47"/>
      <c r="NDV7" s="47"/>
      <c r="NDW7" s="47"/>
      <c r="NDX7" s="47"/>
      <c r="NDY7" s="47"/>
      <c r="NDZ7" s="47"/>
      <c r="NEA7" s="47"/>
      <c r="NEB7" s="47"/>
      <c r="NEC7" s="47"/>
      <c r="NED7" s="47"/>
      <c r="NEE7" s="47"/>
      <c r="NEF7" s="47"/>
      <c r="NEG7" s="47"/>
      <c r="NEH7" s="47"/>
      <c r="NEI7" s="47"/>
      <c r="NEJ7" s="47"/>
      <c r="NEK7" s="47"/>
      <c r="NEL7" s="47"/>
      <c r="NEM7" s="47"/>
      <c r="NEN7" s="47"/>
      <c r="NEO7" s="47"/>
      <c r="NEP7" s="47"/>
      <c r="NEQ7" s="47"/>
      <c r="NER7" s="47"/>
      <c r="NES7" s="47"/>
      <c r="NET7" s="47"/>
      <c r="NEU7" s="47"/>
      <c r="NEV7" s="47"/>
      <c r="NEW7" s="47"/>
      <c r="NEX7" s="47"/>
      <c r="NEY7" s="47"/>
      <c r="NEZ7" s="47"/>
      <c r="NFA7" s="47"/>
      <c r="NFB7" s="47"/>
      <c r="NFC7" s="47"/>
      <c r="NFD7" s="47"/>
      <c r="NFE7" s="47"/>
      <c r="NFF7" s="47"/>
      <c r="NFG7" s="47"/>
      <c r="NFH7" s="47"/>
      <c r="NFI7" s="47"/>
      <c r="NFJ7" s="47"/>
      <c r="NFK7" s="47"/>
      <c r="NFL7" s="47"/>
      <c r="NFM7" s="47"/>
      <c r="NFN7" s="47"/>
      <c r="NFO7" s="47"/>
      <c r="NFP7" s="47"/>
      <c r="NFQ7" s="47"/>
      <c r="NFR7" s="47"/>
      <c r="NFS7" s="47"/>
      <c r="NFT7" s="47"/>
      <c r="NFU7" s="47"/>
      <c r="NFV7" s="47"/>
      <c r="NFW7" s="47"/>
      <c r="NFX7" s="47"/>
      <c r="NFY7" s="47"/>
      <c r="NFZ7" s="47"/>
      <c r="NGA7" s="47"/>
      <c r="NGB7" s="47"/>
      <c r="NGC7" s="47"/>
      <c r="NGD7" s="47"/>
      <c r="NGE7" s="47"/>
      <c r="NGF7" s="47"/>
      <c r="NGG7" s="47"/>
      <c r="NGH7" s="47"/>
      <c r="NGI7" s="47"/>
      <c r="NGJ7" s="47"/>
      <c r="NGK7" s="47"/>
      <c r="NGL7" s="47"/>
      <c r="NGM7" s="47"/>
      <c r="NGN7" s="47"/>
      <c r="NGO7" s="47"/>
      <c r="NGP7" s="47"/>
      <c r="NGQ7" s="47"/>
      <c r="NGR7" s="47"/>
      <c r="NGS7" s="47"/>
      <c r="NGT7" s="47"/>
      <c r="NGU7" s="47"/>
      <c r="NGV7" s="47"/>
      <c r="NGW7" s="47"/>
      <c r="NGX7" s="47"/>
      <c r="NGY7" s="47"/>
      <c r="NGZ7" s="47"/>
      <c r="NHA7" s="47"/>
      <c r="NHB7" s="47"/>
      <c r="NHC7" s="47"/>
      <c r="NHD7" s="47"/>
      <c r="NHE7" s="47"/>
      <c r="NHF7" s="47"/>
      <c r="NHG7" s="47"/>
      <c r="NHH7" s="47"/>
      <c r="NHI7" s="47"/>
      <c r="NHJ7" s="47"/>
      <c r="NHK7" s="47"/>
      <c r="NHL7" s="47"/>
      <c r="NHM7" s="47"/>
      <c r="NHN7" s="47"/>
      <c r="NHO7" s="47"/>
      <c r="NHP7" s="47"/>
      <c r="NHQ7" s="47"/>
      <c r="NHR7" s="47"/>
      <c r="NHS7" s="47"/>
      <c r="NHT7" s="47"/>
      <c r="NHU7" s="47"/>
      <c r="NHV7" s="47"/>
      <c r="NHW7" s="47"/>
      <c r="NHX7" s="47"/>
      <c r="NHY7" s="47"/>
      <c r="NHZ7" s="47"/>
      <c r="NIA7" s="47"/>
      <c r="NIB7" s="47"/>
      <c r="NIC7" s="47"/>
      <c r="NID7" s="47"/>
      <c r="NIE7" s="47"/>
      <c r="NIF7" s="47"/>
      <c r="NIG7" s="47"/>
      <c r="NIH7" s="47"/>
      <c r="NII7" s="47"/>
      <c r="NIJ7" s="47"/>
      <c r="NIK7" s="47"/>
      <c r="NIL7" s="47"/>
      <c r="NIM7" s="47"/>
      <c r="NIN7" s="47"/>
      <c r="NIO7" s="47"/>
      <c r="NIP7" s="47"/>
      <c r="NIQ7" s="47"/>
      <c r="NIR7" s="47"/>
      <c r="NIS7" s="47"/>
      <c r="NIT7" s="47"/>
      <c r="NIU7" s="47"/>
      <c r="NIV7" s="47"/>
      <c r="NIW7" s="47"/>
      <c r="NIX7" s="47"/>
      <c r="NIY7" s="47"/>
      <c r="NIZ7" s="47"/>
      <c r="NJA7" s="47"/>
      <c r="NJB7" s="47"/>
      <c r="NJC7" s="47"/>
      <c r="NJD7" s="47"/>
      <c r="NJE7" s="47"/>
      <c r="NJF7" s="47"/>
      <c r="NJG7" s="47"/>
      <c r="NJH7" s="47"/>
      <c r="NJI7" s="47"/>
      <c r="NJJ7" s="47"/>
      <c r="NJK7" s="47"/>
      <c r="NJL7" s="47"/>
      <c r="NJM7" s="47"/>
      <c r="NJN7" s="47"/>
      <c r="NJO7" s="47"/>
      <c r="NJP7" s="47"/>
      <c r="NJQ7" s="47"/>
      <c r="NJR7" s="47"/>
      <c r="NJS7" s="47"/>
      <c r="NJT7" s="47"/>
      <c r="NJU7" s="47"/>
      <c r="NJV7" s="47"/>
      <c r="NJW7" s="47"/>
      <c r="NJX7" s="47"/>
      <c r="NJY7" s="47"/>
      <c r="NJZ7" s="47"/>
      <c r="NKA7" s="47"/>
      <c r="NKB7" s="47"/>
      <c r="NKC7" s="47"/>
      <c r="NKD7" s="47"/>
      <c r="NKE7" s="47"/>
      <c r="NKF7" s="47"/>
      <c r="NKG7" s="47"/>
      <c r="NKH7" s="47"/>
      <c r="NKI7" s="47"/>
      <c r="NKJ7" s="47"/>
      <c r="NKK7" s="47"/>
      <c r="NKL7" s="47"/>
      <c r="NKM7" s="47"/>
      <c r="NKN7" s="47"/>
      <c r="NKO7" s="47"/>
      <c r="NKP7" s="47"/>
      <c r="NKQ7" s="47"/>
      <c r="NKR7" s="47"/>
      <c r="NKS7" s="47"/>
      <c r="NKT7" s="47"/>
      <c r="NKU7" s="47"/>
      <c r="NKV7" s="47"/>
      <c r="NKW7" s="47"/>
      <c r="NKX7" s="47"/>
      <c r="NKY7" s="47"/>
      <c r="NKZ7" s="47"/>
      <c r="NLA7" s="47"/>
      <c r="NLB7" s="47"/>
      <c r="NLC7" s="47"/>
      <c r="NLD7" s="47"/>
      <c r="NLE7" s="47"/>
      <c r="NLF7" s="47"/>
      <c r="NLG7" s="47"/>
      <c r="NLH7" s="47"/>
      <c r="NLI7" s="47"/>
      <c r="NLJ7" s="47"/>
      <c r="NLK7" s="47"/>
      <c r="NLL7" s="47"/>
      <c r="NLM7" s="47"/>
      <c r="NLN7" s="47"/>
      <c r="NLO7" s="47"/>
      <c r="NLP7" s="47"/>
      <c r="NLQ7" s="47"/>
      <c r="NLR7" s="47"/>
      <c r="NLS7" s="47"/>
      <c r="NLT7" s="47"/>
      <c r="NLU7" s="47"/>
      <c r="NLV7" s="47"/>
      <c r="NLW7" s="47"/>
      <c r="NLX7" s="47"/>
      <c r="NLY7" s="47"/>
      <c r="NLZ7" s="47"/>
      <c r="NMA7" s="47"/>
      <c r="NMB7" s="47"/>
      <c r="NMC7" s="47"/>
      <c r="NMD7" s="47"/>
      <c r="NME7" s="47"/>
      <c r="NMF7" s="47"/>
      <c r="NMG7" s="47"/>
      <c r="NMH7" s="47"/>
      <c r="NMI7" s="47"/>
      <c r="NMJ7" s="47"/>
      <c r="NMK7" s="47"/>
      <c r="NML7" s="47"/>
      <c r="NMM7" s="47"/>
      <c r="NMN7" s="47"/>
      <c r="NMO7" s="47"/>
      <c r="NMP7" s="47"/>
      <c r="NMQ7" s="47"/>
      <c r="NMR7" s="47"/>
      <c r="NMS7" s="47"/>
      <c r="NMT7" s="47"/>
      <c r="NMU7" s="47"/>
      <c r="NMV7" s="47"/>
      <c r="NMW7" s="47"/>
      <c r="NMX7" s="47"/>
      <c r="NMY7" s="47"/>
      <c r="NMZ7" s="47"/>
      <c r="NNA7" s="47"/>
      <c r="NNB7" s="47"/>
      <c r="NNC7" s="47"/>
      <c r="NND7" s="47"/>
      <c r="NNE7" s="47"/>
      <c r="NNF7" s="47"/>
      <c r="NNG7" s="47"/>
      <c r="NNH7" s="47"/>
      <c r="NNI7" s="47"/>
      <c r="NNJ7" s="47"/>
      <c r="NNK7" s="47"/>
      <c r="NNL7" s="47"/>
      <c r="NNM7" s="47"/>
      <c r="NNN7" s="47"/>
      <c r="NNO7" s="47"/>
      <c r="NNP7" s="47"/>
      <c r="NNQ7" s="47"/>
      <c r="NNR7" s="47"/>
      <c r="NNS7" s="47"/>
      <c r="NNT7" s="47"/>
      <c r="NNU7" s="47"/>
      <c r="NNV7" s="47"/>
      <c r="NNW7" s="47"/>
      <c r="NNX7" s="47"/>
      <c r="NNY7" s="47"/>
      <c r="NNZ7" s="47"/>
      <c r="NOA7" s="47"/>
      <c r="NOB7" s="47"/>
      <c r="NOC7" s="47"/>
      <c r="NOD7" s="47"/>
      <c r="NOE7" s="47"/>
      <c r="NOF7" s="47"/>
      <c r="NOG7" s="47"/>
      <c r="NOH7" s="47"/>
      <c r="NOI7" s="47"/>
      <c r="NOJ7" s="47"/>
      <c r="NOK7" s="47"/>
      <c r="NOL7" s="47"/>
      <c r="NOM7" s="47"/>
      <c r="NON7" s="47"/>
      <c r="NOO7" s="47"/>
      <c r="NOP7" s="47"/>
      <c r="NOQ7" s="47"/>
      <c r="NOR7" s="47"/>
      <c r="NOS7" s="47"/>
      <c r="NOT7" s="47"/>
      <c r="NOU7" s="47"/>
      <c r="NOV7" s="47"/>
      <c r="NOW7" s="47"/>
      <c r="NOX7" s="47"/>
      <c r="NOY7" s="47"/>
      <c r="NOZ7" s="47"/>
      <c r="NPA7" s="47"/>
      <c r="NPB7" s="47"/>
      <c r="NPC7" s="47"/>
      <c r="NPD7" s="47"/>
      <c r="NPE7" s="47"/>
      <c r="NPF7" s="47"/>
      <c r="NPG7" s="47"/>
      <c r="NPH7" s="47"/>
      <c r="NPI7" s="47"/>
      <c r="NPJ7" s="47"/>
      <c r="NPK7" s="47"/>
      <c r="NPL7" s="47"/>
      <c r="NPM7" s="47"/>
      <c r="NPN7" s="47"/>
      <c r="NPO7" s="47"/>
      <c r="NPP7" s="47"/>
      <c r="NPQ7" s="47"/>
      <c r="NPR7" s="47"/>
      <c r="NPS7" s="47"/>
      <c r="NPT7" s="47"/>
      <c r="NPU7" s="47"/>
      <c r="NPV7" s="47"/>
      <c r="NPW7" s="47"/>
      <c r="NPX7" s="47"/>
      <c r="NPY7" s="47"/>
      <c r="NPZ7" s="47"/>
      <c r="NQA7" s="47"/>
      <c r="NQB7" s="47"/>
      <c r="NQC7" s="47"/>
      <c r="NQD7" s="47"/>
      <c r="NQE7" s="47"/>
      <c r="NQF7" s="47"/>
      <c r="NQG7" s="47"/>
      <c r="NQH7" s="47"/>
      <c r="NQI7" s="47"/>
      <c r="NQJ7" s="47"/>
      <c r="NQK7" s="47"/>
      <c r="NQL7" s="47"/>
      <c r="NQM7" s="47"/>
      <c r="NQN7" s="47"/>
      <c r="NQO7" s="47"/>
      <c r="NQP7" s="47"/>
      <c r="NQQ7" s="47"/>
      <c r="NQR7" s="47"/>
      <c r="NQS7" s="47"/>
      <c r="NQT7" s="47"/>
      <c r="NQU7" s="47"/>
      <c r="NQV7" s="47"/>
      <c r="NQW7" s="47"/>
      <c r="NQX7" s="47"/>
      <c r="NQY7" s="47"/>
      <c r="NQZ7" s="47"/>
      <c r="NRA7" s="47"/>
      <c r="NRB7" s="47"/>
      <c r="NRC7" s="47"/>
      <c r="NRD7" s="47"/>
      <c r="NRE7" s="47"/>
      <c r="NRF7" s="47"/>
      <c r="NRG7" s="47"/>
      <c r="NRH7" s="47"/>
      <c r="NRI7" s="47"/>
      <c r="NRJ7" s="47"/>
      <c r="NRK7" s="47"/>
      <c r="NRL7" s="47"/>
      <c r="NRM7" s="47"/>
      <c r="NRN7" s="47"/>
      <c r="NRO7" s="47"/>
      <c r="NRP7" s="47"/>
      <c r="NRQ7" s="47"/>
      <c r="NRR7" s="47"/>
      <c r="NRS7" s="47"/>
      <c r="NRT7" s="47"/>
      <c r="NRU7" s="47"/>
      <c r="NRV7" s="47"/>
      <c r="NRW7" s="47"/>
      <c r="NRX7" s="47"/>
      <c r="NRY7" s="47"/>
      <c r="NRZ7" s="47"/>
      <c r="NSA7" s="47"/>
      <c r="NSB7" s="47"/>
      <c r="NSC7" s="47"/>
      <c r="NSD7" s="47"/>
      <c r="NSE7" s="47"/>
      <c r="NSF7" s="47"/>
      <c r="NSG7" s="47"/>
      <c r="NSH7" s="47"/>
      <c r="NSI7" s="47"/>
      <c r="NSJ7" s="47"/>
      <c r="NSK7" s="47"/>
      <c r="NSL7" s="47"/>
      <c r="NSM7" s="47"/>
      <c r="NSN7" s="47"/>
      <c r="NSO7" s="47"/>
      <c r="NSP7" s="47"/>
      <c r="NSQ7" s="47"/>
      <c r="NSR7" s="47"/>
      <c r="NSS7" s="47"/>
      <c r="NST7" s="47"/>
      <c r="NSU7" s="47"/>
      <c r="NSV7" s="47"/>
      <c r="NSW7" s="47"/>
      <c r="NSX7" s="47"/>
      <c r="NSY7" s="47"/>
      <c r="NSZ7" s="47"/>
      <c r="NTA7" s="47"/>
      <c r="NTB7" s="47"/>
      <c r="NTC7" s="47"/>
      <c r="NTD7" s="47"/>
      <c r="NTE7" s="47"/>
      <c r="NTF7" s="47"/>
      <c r="NTG7" s="47"/>
      <c r="NTH7" s="47"/>
      <c r="NTI7" s="47"/>
      <c r="NTJ7" s="47"/>
      <c r="NTK7" s="47"/>
      <c r="NTL7" s="47"/>
      <c r="NTM7" s="47"/>
      <c r="NTN7" s="47"/>
      <c r="NTO7" s="47"/>
      <c r="NTP7" s="47"/>
      <c r="NTQ7" s="47"/>
      <c r="NTR7" s="47"/>
      <c r="NTS7" s="47"/>
      <c r="NTT7" s="47"/>
      <c r="NTU7" s="47"/>
      <c r="NTV7" s="47"/>
      <c r="NTW7" s="47"/>
      <c r="NTX7" s="47"/>
      <c r="NTY7" s="47"/>
      <c r="NTZ7" s="47"/>
      <c r="NUA7" s="47"/>
      <c r="NUB7" s="47"/>
      <c r="NUC7" s="47"/>
      <c r="NUD7" s="47"/>
      <c r="NUE7" s="47"/>
      <c r="NUF7" s="47"/>
      <c r="NUG7" s="47"/>
      <c r="NUH7" s="47"/>
      <c r="NUI7" s="47"/>
      <c r="NUJ7" s="47"/>
      <c r="NUK7" s="47"/>
      <c r="NUL7" s="47"/>
      <c r="NUM7" s="47"/>
      <c r="NUN7" s="47"/>
      <c r="NUO7" s="47"/>
      <c r="NUP7" s="47"/>
      <c r="NUQ7" s="47"/>
      <c r="NUR7" s="47"/>
      <c r="NUS7" s="47"/>
      <c r="NUT7" s="47"/>
      <c r="NUU7" s="47"/>
      <c r="NUV7" s="47"/>
      <c r="NUW7" s="47"/>
      <c r="NUX7" s="47"/>
      <c r="NUY7" s="47"/>
      <c r="NUZ7" s="47"/>
      <c r="NVA7" s="47"/>
      <c r="NVB7" s="47"/>
      <c r="NVC7" s="47"/>
      <c r="NVD7" s="47"/>
      <c r="NVE7" s="47"/>
      <c r="NVF7" s="47"/>
      <c r="NVG7" s="47"/>
      <c r="NVH7" s="47"/>
      <c r="NVI7" s="47"/>
      <c r="NVJ7" s="47"/>
      <c r="NVK7" s="47"/>
      <c r="NVL7" s="47"/>
      <c r="NVM7" s="47"/>
      <c r="NVN7" s="47"/>
      <c r="NVO7" s="47"/>
      <c r="NVP7" s="47"/>
      <c r="NVQ7" s="47"/>
      <c r="NVR7" s="47"/>
      <c r="NVS7" s="47"/>
      <c r="NVT7" s="47"/>
      <c r="NVU7" s="47"/>
      <c r="NVV7" s="47"/>
      <c r="NVW7" s="47"/>
      <c r="NVX7" s="47"/>
      <c r="NVY7" s="47"/>
      <c r="NVZ7" s="47"/>
      <c r="NWA7" s="47"/>
      <c r="NWB7" s="47"/>
      <c r="NWC7" s="47"/>
      <c r="NWD7" s="47"/>
      <c r="NWE7" s="47"/>
      <c r="NWF7" s="47"/>
      <c r="NWG7" s="47"/>
      <c r="NWH7" s="47"/>
      <c r="NWI7" s="47"/>
      <c r="NWJ7" s="47"/>
      <c r="NWK7" s="47"/>
      <c r="NWL7" s="47"/>
      <c r="NWM7" s="47"/>
      <c r="NWN7" s="47"/>
      <c r="NWO7" s="47"/>
      <c r="NWP7" s="47"/>
      <c r="NWQ7" s="47"/>
      <c r="NWR7" s="47"/>
      <c r="NWS7" s="47"/>
      <c r="NWT7" s="47"/>
      <c r="NWU7" s="47"/>
      <c r="NWV7" s="47"/>
      <c r="NWW7" s="47"/>
      <c r="NWX7" s="47"/>
      <c r="NWY7" s="47"/>
      <c r="NWZ7" s="47"/>
      <c r="NXA7" s="47"/>
      <c r="NXB7" s="47"/>
      <c r="NXC7" s="47"/>
      <c r="NXD7" s="47"/>
      <c r="NXE7" s="47"/>
      <c r="NXF7" s="47"/>
      <c r="NXG7" s="47"/>
      <c r="NXH7" s="47"/>
      <c r="NXI7" s="47"/>
      <c r="NXJ7" s="47"/>
      <c r="NXK7" s="47"/>
      <c r="NXL7" s="47"/>
      <c r="NXM7" s="47"/>
      <c r="NXN7" s="47"/>
      <c r="NXO7" s="47"/>
      <c r="NXP7" s="47"/>
      <c r="NXQ7" s="47"/>
      <c r="NXR7" s="47"/>
      <c r="NXS7" s="47"/>
      <c r="NXT7" s="47"/>
      <c r="NXU7" s="47"/>
      <c r="NXV7" s="47"/>
      <c r="NXW7" s="47"/>
      <c r="NXX7" s="47"/>
      <c r="NXY7" s="47"/>
      <c r="NXZ7" s="47"/>
      <c r="NYA7" s="47"/>
      <c r="NYB7" s="47"/>
      <c r="NYC7" s="47"/>
      <c r="NYD7" s="47"/>
      <c r="NYE7" s="47"/>
      <c r="NYF7" s="47"/>
      <c r="NYG7" s="47"/>
      <c r="NYH7" s="47"/>
      <c r="NYI7" s="47"/>
      <c r="NYJ7" s="47"/>
      <c r="NYK7" s="47"/>
      <c r="NYL7" s="47"/>
      <c r="NYM7" s="47"/>
      <c r="NYN7" s="47"/>
      <c r="NYO7" s="47"/>
      <c r="NYP7" s="47"/>
      <c r="NYQ7" s="47"/>
      <c r="NYR7" s="47"/>
      <c r="NYS7" s="47"/>
      <c r="NYT7" s="47"/>
      <c r="NYU7" s="47"/>
      <c r="NYV7" s="47"/>
      <c r="NYW7" s="47"/>
      <c r="NYX7" s="47"/>
      <c r="NYY7" s="47"/>
      <c r="NYZ7" s="47"/>
      <c r="NZA7" s="47"/>
      <c r="NZB7" s="47"/>
      <c r="NZC7" s="47"/>
      <c r="NZD7" s="47"/>
      <c r="NZE7" s="47"/>
      <c r="NZF7" s="47"/>
      <c r="NZG7" s="47"/>
      <c r="NZH7" s="47"/>
      <c r="NZI7" s="47"/>
      <c r="NZJ7" s="47"/>
      <c r="NZK7" s="47"/>
      <c r="NZL7" s="47"/>
      <c r="NZM7" s="47"/>
      <c r="NZN7" s="47"/>
      <c r="NZO7" s="47"/>
      <c r="NZP7" s="47"/>
      <c r="NZQ7" s="47"/>
      <c r="NZR7" s="47"/>
      <c r="NZS7" s="47"/>
      <c r="NZT7" s="47"/>
      <c r="NZU7" s="47"/>
      <c r="NZV7" s="47"/>
      <c r="NZW7" s="47"/>
      <c r="NZX7" s="47"/>
      <c r="NZY7" s="47"/>
      <c r="NZZ7" s="47"/>
      <c r="OAA7" s="47"/>
      <c r="OAB7" s="47"/>
      <c r="OAC7" s="47"/>
      <c r="OAD7" s="47"/>
      <c r="OAE7" s="47"/>
      <c r="OAF7" s="47"/>
      <c r="OAG7" s="47"/>
      <c r="OAH7" s="47"/>
      <c r="OAI7" s="47"/>
      <c r="OAJ7" s="47"/>
      <c r="OAK7" s="47"/>
      <c r="OAL7" s="47"/>
      <c r="OAM7" s="47"/>
      <c r="OAN7" s="47"/>
      <c r="OAO7" s="47"/>
      <c r="OAP7" s="47"/>
      <c r="OAQ7" s="47"/>
      <c r="OAR7" s="47"/>
      <c r="OAS7" s="47"/>
      <c r="OAT7" s="47"/>
      <c r="OAU7" s="47"/>
      <c r="OAV7" s="47"/>
      <c r="OAW7" s="47"/>
      <c r="OAX7" s="47"/>
      <c r="OAY7" s="47"/>
      <c r="OAZ7" s="47"/>
      <c r="OBA7" s="47"/>
      <c r="OBB7" s="47"/>
      <c r="OBC7" s="47"/>
      <c r="OBD7" s="47"/>
      <c r="OBE7" s="47"/>
      <c r="OBF7" s="47"/>
      <c r="OBG7" s="47"/>
      <c r="OBH7" s="47"/>
      <c r="OBI7" s="47"/>
      <c r="OBJ7" s="47"/>
      <c r="OBK7" s="47"/>
      <c r="OBL7" s="47"/>
      <c r="OBM7" s="47"/>
      <c r="OBN7" s="47"/>
      <c r="OBO7" s="47"/>
      <c r="OBP7" s="47"/>
      <c r="OBQ7" s="47"/>
      <c r="OBR7" s="47"/>
      <c r="OBS7" s="47"/>
      <c r="OBT7" s="47"/>
      <c r="OBU7" s="47"/>
      <c r="OBV7" s="47"/>
      <c r="OBW7" s="47"/>
      <c r="OBX7" s="47"/>
      <c r="OBY7" s="47"/>
      <c r="OBZ7" s="47"/>
      <c r="OCA7" s="47"/>
      <c r="OCB7" s="47"/>
      <c r="OCC7" s="47"/>
      <c r="OCD7" s="47"/>
      <c r="OCE7" s="47"/>
      <c r="OCF7" s="47"/>
      <c r="OCG7" s="47"/>
      <c r="OCH7" s="47"/>
      <c r="OCI7" s="47"/>
      <c r="OCJ7" s="47"/>
      <c r="OCK7" s="47"/>
      <c r="OCL7" s="47"/>
      <c r="OCM7" s="47"/>
      <c r="OCN7" s="47"/>
      <c r="OCO7" s="47"/>
      <c r="OCP7" s="47"/>
      <c r="OCQ7" s="47"/>
      <c r="OCR7" s="47"/>
      <c r="OCS7" s="47"/>
      <c r="OCT7" s="47"/>
      <c r="OCU7" s="47"/>
      <c r="OCV7" s="47"/>
      <c r="OCW7" s="47"/>
      <c r="OCX7" s="47"/>
      <c r="OCY7" s="47"/>
      <c r="OCZ7" s="47"/>
      <c r="ODA7" s="47"/>
      <c r="ODB7" s="47"/>
      <c r="ODC7" s="47"/>
      <c r="ODD7" s="47"/>
      <c r="ODE7" s="47"/>
      <c r="ODF7" s="47"/>
      <c r="ODG7" s="47"/>
      <c r="ODH7" s="47"/>
      <c r="ODI7" s="47"/>
      <c r="ODJ7" s="47"/>
      <c r="ODK7" s="47"/>
      <c r="ODL7" s="47"/>
      <c r="ODM7" s="47"/>
      <c r="ODN7" s="47"/>
      <c r="ODO7" s="47"/>
      <c r="ODP7" s="47"/>
      <c r="ODQ7" s="47"/>
      <c r="ODR7" s="47"/>
      <c r="ODS7" s="47"/>
      <c r="ODT7" s="47"/>
      <c r="ODU7" s="47"/>
      <c r="ODV7" s="47"/>
      <c r="ODW7" s="47"/>
      <c r="ODX7" s="47"/>
      <c r="ODY7" s="47"/>
      <c r="ODZ7" s="47"/>
      <c r="OEA7" s="47"/>
      <c r="OEB7" s="47"/>
      <c r="OEC7" s="47"/>
      <c r="OED7" s="47"/>
      <c r="OEE7" s="47"/>
      <c r="OEF7" s="47"/>
      <c r="OEG7" s="47"/>
      <c r="OEH7" s="47"/>
      <c r="OEI7" s="47"/>
      <c r="OEJ7" s="47"/>
      <c r="OEK7" s="47"/>
      <c r="OEL7" s="47"/>
      <c r="OEM7" s="47"/>
      <c r="OEN7" s="47"/>
      <c r="OEO7" s="47"/>
      <c r="OEP7" s="47"/>
      <c r="OEQ7" s="47"/>
      <c r="OER7" s="47"/>
      <c r="OES7" s="47"/>
      <c r="OET7" s="47"/>
      <c r="OEU7" s="47"/>
      <c r="OEV7" s="47"/>
      <c r="OEW7" s="47"/>
      <c r="OEX7" s="47"/>
      <c r="OEY7" s="47"/>
      <c r="OEZ7" s="47"/>
      <c r="OFA7" s="47"/>
      <c r="OFB7" s="47"/>
      <c r="OFC7" s="47"/>
      <c r="OFD7" s="47"/>
      <c r="OFE7" s="47"/>
      <c r="OFF7" s="47"/>
      <c r="OFG7" s="47"/>
      <c r="OFH7" s="47"/>
      <c r="OFI7" s="47"/>
      <c r="OFJ7" s="47"/>
      <c r="OFK7" s="47"/>
      <c r="OFL7" s="47"/>
      <c r="OFM7" s="47"/>
      <c r="OFN7" s="47"/>
      <c r="OFO7" s="47"/>
      <c r="OFP7" s="47"/>
      <c r="OFQ7" s="47"/>
      <c r="OFR7" s="47"/>
      <c r="OFS7" s="47"/>
      <c r="OFT7" s="47"/>
      <c r="OFU7" s="47"/>
      <c r="OFV7" s="47"/>
      <c r="OFW7" s="47"/>
      <c r="OFX7" s="47"/>
      <c r="OFY7" s="47"/>
      <c r="OFZ7" s="47"/>
      <c r="OGA7" s="47"/>
      <c r="OGB7" s="47"/>
      <c r="OGC7" s="47"/>
      <c r="OGD7" s="47"/>
      <c r="OGE7" s="47"/>
      <c r="OGF7" s="47"/>
      <c r="OGG7" s="47"/>
      <c r="OGH7" s="47"/>
      <c r="OGI7" s="47"/>
      <c r="OGJ7" s="47"/>
      <c r="OGK7" s="47"/>
      <c r="OGL7" s="47"/>
      <c r="OGM7" s="47"/>
      <c r="OGN7" s="47"/>
      <c r="OGO7" s="47"/>
      <c r="OGP7" s="47"/>
      <c r="OGQ7" s="47"/>
      <c r="OGR7" s="47"/>
      <c r="OGS7" s="47"/>
      <c r="OGT7" s="47"/>
      <c r="OGU7" s="47"/>
      <c r="OGV7" s="47"/>
      <c r="OGW7" s="47"/>
      <c r="OGX7" s="47"/>
      <c r="OGY7" s="47"/>
      <c r="OGZ7" s="47"/>
      <c r="OHA7" s="47"/>
      <c r="OHB7" s="47"/>
      <c r="OHC7" s="47"/>
      <c r="OHD7" s="47"/>
      <c r="OHE7" s="47"/>
      <c r="OHF7" s="47"/>
      <c r="OHG7" s="47"/>
      <c r="OHH7" s="47"/>
      <c r="OHI7" s="47"/>
      <c r="OHJ7" s="47"/>
      <c r="OHK7" s="47"/>
      <c r="OHL7" s="47"/>
      <c r="OHM7" s="47"/>
      <c r="OHN7" s="47"/>
      <c r="OHO7" s="47"/>
      <c r="OHP7" s="47"/>
      <c r="OHQ7" s="47"/>
      <c r="OHR7" s="47"/>
      <c r="OHS7" s="47"/>
      <c r="OHT7" s="47"/>
      <c r="OHU7" s="47"/>
      <c r="OHV7" s="47"/>
      <c r="OHW7" s="47"/>
      <c r="OHX7" s="47"/>
      <c r="OHY7" s="47"/>
      <c r="OHZ7" s="47"/>
      <c r="OIA7" s="47"/>
      <c r="OIB7" s="47"/>
      <c r="OIC7" s="47"/>
      <c r="OID7" s="47"/>
      <c r="OIE7" s="47"/>
      <c r="OIF7" s="47"/>
      <c r="OIG7" s="47"/>
      <c r="OIH7" s="47"/>
      <c r="OII7" s="47"/>
      <c r="OIJ7" s="47"/>
      <c r="OIK7" s="47"/>
      <c r="OIL7" s="47"/>
      <c r="OIM7" s="47"/>
      <c r="OIN7" s="47"/>
      <c r="OIO7" s="47"/>
      <c r="OIP7" s="47"/>
      <c r="OIQ7" s="47"/>
      <c r="OIR7" s="47"/>
      <c r="OIS7" s="47"/>
      <c r="OIT7" s="47"/>
      <c r="OIU7" s="47"/>
      <c r="OIV7" s="47"/>
      <c r="OIW7" s="47"/>
      <c r="OIX7" s="47"/>
      <c r="OIY7" s="47"/>
      <c r="OIZ7" s="47"/>
      <c r="OJA7" s="47"/>
      <c r="OJB7" s="47"/>
      <c r="OJC7" s="47"/>
      <c r="OJD7" s="47"/>
      <c r="OJE7" s="47"/>
      <c r="OJF7" s="47"/>
      <c r="OJG7" s="47"/>
      <c r="OJH7" s="47"/>
      <c r="OJI7" s="47"/>
      <c r="OJJ7" s="47"/>
      <c r="OJK7" s="47"/>
      <c r="OJL7" s="47"/>
      <c r="OJM7" s="47"/>
      <c r="OJN7" s="47"/>
      <c r="OJO7" s="47"/>
      <c r="OJP7" s="47"/>
      <c r="OJQ7" s="47"/>
      <c r="OJR7" s="47"/>
      <c r="OJS7" s="47"/>
      <c r="OJT7" s="47"/>
      <c r="OJU7" s="47"/>
      <c r="OJV7" s="47"/>
      <c r="OJW7" s="47"/>
      <c r="OJX7" s="47"/>
      <c r="OJY7" s="47"/>
      <c r="OJZ7" s="47"/>
      <c r="OKA7" s="47"/>
      <c r="OKB7" s="47"/>
      <c r="OKC7" s="47"/>
      <c r="OKD7" s="47"/>
      <c r="OKE7" s="47"/>
      <c r="OKF7" s="47"/>
      <c r="OKG7" s="47"/>
      <c r="OKH7" s="47"/>
      <c r="OKI7" s="47"/>
      <c r="OKJ7" s="47"/>
      <c r="OKK7" s="47"/>
      <c r="OKL7" s="47"/>
      <c r="OKM7" s="47"/>
      <c r="OKN7" s="47"/>
      <c r="OKO7" s="47"/>
      <c r="OKP7" s="47"/>
      <c r="OKQ7" s="47"/>
      <c r="OKR7" s="47"/>
      <c r="OKS7" s="47"/>
      <c r="OKT7" s="47"/>
      <c r="OKU7" s="47"/>
      <c r="OKV7" s="47"/>
      <c r="OKW7" s="47"/>
      <c r="OKX7" s="47"/>
      <c r="OKY7" s="47"/>
      <c r="OKZ7" s="47"/>
      <c r="OLA7" s="47"/>
      <c r="OLB7" s="47"/>
      <c r="OLC7" s="47"/>
      <c r="OLD7" s="47"/>
      <c r="OLE7" s="47"/>
      <c r="OLF7" s="47"/>
      <c r="OLG7" s="47"/>
      <c r="OLH7" s="47"/>
      <c r="OLI7" s="47"/>
      <c r="OLJ7" s="47"/>
      <c r="OLK7" s="47"/>
      <c r="OLL7" s="47"/>
      <c r="OLM7" s="47"/>
      <c r="OLN7" s="47"/>
      <c r="OLO7" s="47"/>
      <c r="OLP7" s="47"/>
      <c r="OLQ7" s="47"/>
      <c r="OLR7" s="47"/>
      <c r="OLS7" s="47"/>
      <c r="OLT7" s="47"/>
      <c r="OLU7" s="47"/>
      <c r="OLV7" s="47"/>
      <c r="OLW7" s="47"/>
      <c r="OLX7" s="47"/>
      <c r="OLY7" s="47"/>
      <c r="OLZ7" s="47"/>
      <c r="OMA7" s="47"/>
      <c r="OMB7" s="47"/>
      <c r="OMC7" s="47"/>
      <c r="OMD7" s="47"/>
      <c r="OME7" s="47"/>
      <c r="OMF7" s="47"/>
      <c r="OMG7" s="47"/>
      <c r="OMH7" s="47"/>
      <c r="OMI7" s="47"/>
      <c r="OMJ7" s="47"/>
      <c r="OMK7" s="47"/>
      <c r="OML7" s="47"/>
      <c r="OMM7" s="47"/>
      <c r="OMN7" s="47"/>
      <c r="OMO7" s="47"/>
      <c r="OMP7" s="47"/>
      <c r="OMQ7" s="47"/>
      <c r="OMR7" s="47"/>
      <c r="OMS7" s="47"/>
      <c r="OMT7" s="47"/>
      <c r="OMU7" s="47"/>
      <c r="OMV7" s="47"/>
      <c r="OMW7" s="47"/>
      <c r="OMX7" s="47"/>
      <c r="OMY7" s="47"/>
      <c r="OMZ7" s="47"/>
      <c r="ONA7" s="47"/>
      <c r="ONB7" s="47"/>
      <c r="ONC7" s="47"/>
      <c r="OND7" s="47"/>
      <c r="ONE7" s="47"/>
      <c r="ONF7" s="47"/>
      <c r="ONG7" s="47"/>
      <c r="ONH7" s="47"/>
      <c r="ONI7" s="47"/>
      <c r="ONJ7" s="47"/>
      <c r="ONK7" s="47"/>
      <c r="ONL7" s="47"/>
      <c r="ONM7" s="47"/>
      <c r="ONN7" s="47"/>
      <c r="ONO7" s="47"/>
      <c r="ONP7" s="47"/>
      <c r="ONQ7" s="47"/>
      <c r="ONR7" s="47"/>
      <c r="ONS7" s="47"/>
      <c r="ONT7" s="47"/>
      <c r="ONU7" s="47"/>
      <c r="ONV7" s="47"/>
      <c r="ONW7" s="47"/>
      <c r="ONX7" s="47"/>
      <c r="ONY7" s="47"/>
      <c r="ONZ7" s="47"/>
      <c r="OOA7" s="47"/>
      <c r="OOB7" s="47"/>
      <c r="OOC7" s="47"/>
      <c r="OOD7" s="47"/>
      <c r="OOE7" s="47"/>
      <c r="OOF7" s="47"/>
      <c r="OOG7" s="47"/>
      <c r="OOH7" s="47"/>
      <c r="OOI7" s="47"/>
      <c r="OOJ7" s="47"/>
      <c r="OOK7" s="47"/>
      <c r="OOL7" s="47"/>
      <c r="OOM7" s="47"/>
      <c r="OON7" s="47"/>
      <c r="OOO7" s="47"/>
      <c r="OOP7" s="47"/>
      <c r="OOQ7" s="47"/>
      <c r="OOR7" s="47"/>
      <c r="OOS7" s="47"/>
      <c r="OOT7" s="47"/>
      <c r="OOU7" s="47"/>
      <c r="OOV7" s="47"/>
      <c r="OOW7" s="47"/>
      <c r="OOX7" s="47"/>
      <c r="OOY7" s="47"/>
      <c r="OOZ7" s="47"/>
      <c r="OPA7" s="47"/>
      <c r="OPB7" s="47"/>
      <c r="OPC7" s="47"/>
      <c r="OPD7" s="47"/>
      <c r="OPE7" s="47"/>
      <c r="OPF7" s="47"/>
      <c r="OPG7" s="47"/>
      <c r="OPH7" s="47"/>
      <c r="OPI7" s="47"/>
      <c r="OPJ7" s="47"/>
      <c r="OPK7" s="47"/>
      <c r="OPL7" s="47"/>
      <c r="OPM7" s="47"/>
      <c r="OPN7" s="47"/>
      <c r="OPO7" s="47"/>
      <c r="OPP7" s="47"/>
      <c r="OPQ7" s="47"/>
      <c r="OPR7" s="47"/>
      <c r="OPS7" s="47"/>
      <c r="OPT7" s="47"/>
      <c r="OPU7" s="47"/>
      <c r="OPV7" s="47"/>
      <c r="OPW7" s="47"/>
      <c r="OPX7" s="47"/>
      <c r="OPY7" s="47"/>
      <c r="OPZ7" s="47"/>
      <c r="OQA7" s="47"/>
      <c r="OQB7" s="47"/>
      <c r="OQC7" s="47"/>
      <c r="OQD7" s="47"/>
      <c r="OQE7" s="47"/>
      <c r="OQF7" s="47"/>
      <c r="OQG7" s="47"/>
      <c r="OQH7" s="47"/>
      <c r="OQI7" s="47"/>
      <c r="OQJ7" s="47"/>
      <c r="OQK7" s="47"/>
      <c r="OQL7" s="47"/>
      <c r="OQM7" s="47"/>
      <c r="OQN7" s="47"/>
      <c r="OQO7" s="47"/>
      <c r="OQP7" s="47"/>
      <c r="OQQ7" s="47"/>
      <c r="OQR7" s="47"/>
      <c r="OQS7" s="47"/>
      <c r="OQT7" s="47"/>
      <c r="OQU7" s="47"/>
      <c r="OQV7" s="47"/>
      <c r="OQW7" s="47"/>
      <c r="OQX7" s="47"/>
      <c r="OQY7" s="47"/>
      <c r="OQZ7" s="47"/>
      <c r="ORA7" s="47"/>
      <c r="ORB7" s="47"/>
      <c r="ORC7" s="47"/>
      <c r="ORD7" s="47"/>
      <c r="ORE7" s="47"/>
      <c r="ORF7" s="47"/>
      <c r="ORG7" s="47"/>
      <c r="ORH7" s="47"/>
      <c r="ORI7" s="47"/>
      <c r="ORJ7" s="47"/>
      <c r="ORK7" s="47"/>
      <c r="ORL7" s="47"/>
      <c r="ORM7" s="47"/>
      <c r="ORN7" s="47"/>
      <c r="ORO7" s="47"/>
      <c r="ORP7" s="47"/>
      <c r="ORQ7" s="47"/>
      <c r="ORR7" s="47"/>
      <c r="ORS7" s="47"/>
      <c r="ORT7" s="47"/>
      <c r="ORU7" s="47"/>
      <c r="ORV7" s="47"/>
      <c r="ORW7" s="47"/>
      <c r="ORX7" s="47"/>
      <c r="ORY7" s="47"/>
      <c r="ORZ7" s="47"/>
      <c r="OSA7" s="47"/>
      <c r="OSB7" s="47"/>
      <c r="OSC7" s="47"/>
      <c r="OSD7" s="47"/>
      <c r="OSE7" s="47"/>
      <c r="OSF7" s="47"/>
      <c r="OSG7" s="47"/>
      <c r="OSH7" s="47"/>
      <c r="OSI7" s="47"/>
      <c r="OSJ7" s="47"/>
      <c r="OSK7" s="47"/>
      <c r="OSL7" s="47"/>
      <c r="OSM7" s="47"/>
      <c r="OSN7" s="47"/>
      <c r="OSO7" s="47"/>
      <c r="OSP7" s="47"/>
      <c r="OSQ7" s="47"/>
      <c r="OSR7" s="47"/>
      <c r="OSS7" s="47"/>
      <c r="OST7" s="47"/>
      <c r="OSU7" s="47"/>
      <c r="OSV7" s="47"/>
      <c r="OSW7" s="47"/>
      <c r="OSX7" s="47"/>
      <c r="OSY7" s="47"/>
      <c r="OSZ7" s="47"/>
      <c r="OTA7" s="47"/>
      <c r="OTB7" s="47"/>
      <c r="OTC7" s="47"/>
      <c r="OTD7" s="47"/>
      <c r="OTE7" s="47"/>
      <c r="OTF7" s="47"/>
      <c r="OTG7" s="47"/>
      <c r="OTH7" s="47"/>
      <c r="OTI7" s="47"/>
      <c r="OTJ7" s="47"/>
      <c r="OTK7" s="47"/>
      <c r="OTL7" s="47"/>
      <c r="OTM7" s="47"/>
      <c r="OTN7" s="47"/>
      <c r="OTO7" s="47"/>
      <c r="OTP7" s="47"/>
      <c r="OTQ7" s="47"/>
      <c r="OTR7" s="47"/>
      <c r="OTS7" s="47"/>
      <c r="OTT7" s="47"/>
      <c r="OTU7" s="47"/>
      <c r="OTV7" s="47"/>
      <c r="OTW7" s="47"/>
      <c r="OTX7" s="47"/>
      <c r="OTY7" s="47"/>
      <c r="OTZ7" s="47"/>
      <c r="OUA7" s="47"/>
      <c r="OUB7" s="47"/>
      <c r="OUC7" s="47"/>
      <c r="OUD7" s="47"/>
      <c r="OUE7" s="47"/>
      <c r="OUF7" s="47"/>
      <c r="OUG7" s="47"/>
      <c r="OUH7" s="47"/>
      <c r="OUI7" s="47"/>
      <c r="OUJ7" s="47"/>
      <c r="OUK7" s="47"/>
      <c r="OUL7" s="47"/>
      <c r="OUM7" s="47"/>
      <c r="OUN7" s="47"/>
      <c r="OUO7" s="47"/>
      <c r="OUP7" s="47"/>
      <c r="OUQ7" s="47"/>
      <c r="OUR7" s="47"/>
      <c r="OUS7" s="47"/>
      <c r="OUT7" s="47"/>
      <c r="OUU7" s="47"/>
      <c r="OUV7" s="47"/>
      <c r="OUW7" s="47"/>
      <c r="OUX7" s="47"/>
      <c r="OUY7" s="47"/>
      <c r="OUZ7" s="47"/>
      <c r="OVA7" s="47"/>
      <c r="OVB7" s="47"/>
      <c r="OVC7" s="47"/>
      <c r="OVD7" s="47"/>
      <c r="OVE7" s="47"/>
      <c r="OVF7" s="47"/>
      <c r="OVG7" s="47"/>
      <c r="OVH7" s="47"/>
      <c r="OVI7" s="47"/>
      <c r="OVJ7" s="47"/>
      <c r="OVK7" s="47"/>
      <c r="OVL7" s="47"/>
      <c r="OVM7" s="47"/>
      <c r="OVN7" s="47"/>
      <c r="OVO7" s="47"/>
      <c r="OVP7" s="47"/>
      <c r="OVQ7" s="47"/>
      <c r="OVR7" s="47"/>
      <c r="OVS7" s="47"/>
      <c r="OVT7" s="47"/>
      <c r="OVU7" s="47"/>
      <c r="OVV7" s="47"/>
      <c r="OVW7" s="47"/>
      <c r="OVX7" s="47"/>
      <c r="OVY7" s="47"/>
      <c r="OVZ7" s="47"/>
      <c r="OWA7" s="47"/>
      <c r="OWB7" s="47"/>
      <c r="OWC7" s="47"/>
      <c r="OWD7" s="47"/>
      <c r="OWE7" s="47"/>
      <c r="OWF7" s="47"/>
      <c r="OWG7" s="47"/>
      <c r="OWH7" s="47"/>
      <c r="OWI7" s="47"/>
      <c r="OWJ7" s="47"/>
      <c r="OWK7" s="47"/>
      <c r="OWL7" s="47"/>
      <c r="OWM7" s="47"/>
      <c r="OWN7" s="47"/>
      <c r="OWO7" s="47"/>
      <c r="OWP7" s="47"/>
      <c r="OWQ7" s="47"/>
      <c r="OWR7" s="47"/>
      <c r="OWS7" s="47"/>
      <c r="OWT7" s="47"/>
      <c r="OWU7" s="47"/>
      <c r="OWV7" s="47"/>
      <c r="OWW7" s="47"/>
      <c r="OWX7" s="47"/>
      <c r="OWY7" s="47"/>
      <c r="OWZ7" s="47"/>
      <c r="OXA7" s="47"/>
      <c r="OXB7" s="47"/>
      <c r="OXC7" s="47"/>
      <c r="OXD7" s="47"/>
      <c r="OXE7" s="47"/>
      <c r="OXF7" s="47"/>
      <c r="OXG7" s="47"/>
      <c r="OXH7" s="47"/>
      <c r="OXI7" s="47"/>
      <c r="OXJ7" s="47"/>
      <c r="OXK7" s="47"/>
      <c r="OXL7" s="47"/>
      <c r="OXM7" s="47"/>
      <c r="OXN7" s="47"/>
      <c r="OXO7" s="47"/>
      <c r="OXP7" s="47"/>
      <c r="OXQ7" s="47"/>
      <c r="OXR7" s="47"/>
      <c r="OXS7" s="47"/>
      <c r="OXT7" s="47"/>
      <c r="OXU7" s="47"/>
      <c r="OXV7" s="47"/>
      <c r="OXW7" s="47"/>
      <c r="OXX7" s="47"/>
      <c r="OXY7" s="47"/>
      <c r="OXZ7" s="47"/>
      <c r="OYA7" s="47"/>
      <c r="OYB7" s="47"/>
      <c r="OYC7" s="47"/>
      <c r="OYD7" s="47"/>
      <c r="OYE7" s="47"/>
      <c r="OYF7" s="47"/>
      <c r="OYG7" s="47"/>
      <c r="OYH7" s="47"/>
      <c r="OYI7" s="47"/>
      <c r="OYJ7" s="47"/>
      <c r="OYK7" s="47"/>
      <c r="OYL7" s="47"/>
      <c r="OYM7" s="47"/>
      <c r="OYN7" s="47"/>
      <c r="OYO7" s="47"/>
      <c r="OYP7" s="47"/>
      <c r="OYQ7" s="47"/>
      <c r="OYR7" s="47"/>
      <c r="OYS7" s="47"/>
      <c r="OYT7" s="47"/>
      <c r="OYU7" s="47"/>
      <c r="OYV7" s="47"/>
      <c r="OYW7" s="47"/>
      <c r="OYX7" s="47"/>
      <c r="OYY7" s="47"/>
      <c r="OYZ7" s="47"/>
      <c r="OZA7" s="47"/>
      <c r="OZB7" s="47"/>
      <c r="OZC7" s="47"/>
      <c r="OZD7" s="47"/>
      <c r="OZE7" s="47"/>
      <c r="OZF7" s="47"/>
      <c r="OZG7" s="47"/>
      <c r="OZH7" s="47"/>
      <c r="OZI7" s="47"/>
      <c r="OZJ7" s="47"/>
      <c r="OZK7" s="47"/>
      <c r="OZL7" s="47"/>
      <c r="OZM7" s="47"/>
      <c r="OZN7" s="47"/>
      <c r="OZO7" s="47"/>
      <c r="OZP7" s="47"/>
      <c r="OZQ7" s="47"/>
      <c r="OZR7" s="47"/>
      <c r="OZS7" s="47"/>
      <c r="OZT7" s="47"/>
      <c r="OZU7" s="47"/>
      <c r="OZV7" s="47"/>
      <c r="OZW7" s="47"/>
      <c r="OZX7" s="47"/>
      <c r="OZY7" s="47"/>
      <c r="OZZ7" s="47"/>
      <c r="PAA7" s="47"/>
      <c r="PAB7" s="47"/>
      <c r="PAC7" s="47"/>
      <c r="PAD7" s="47"/>
      <c r="PAE7" s="47"/>
      <c r="PAF7" s="47"/>
      <c r="PAG7" s="47"/>
      <c r="PAH7" s="47"/>
      <c r="PAI7" s="47"/>
      <c r="PAJ7" s="47"/>
      <c r="PAK7" s="47"/>
      <c r="PAL7" s="47"/>
      <c r="PAM7" s="47"/>
      <c r="PAN7" s="47"/>
      <c r="PAO7" s="47"/>
      <c r="PAP7" s="47"/>
      <c r="PAQ7" s="47"/>
      <c r="PAR7" s="47"/>
      <c r="PAS7" s="47"/>
      <c r="PAT7" s="47"/>
      <c r="PAU7" s="47"/>
      <c r="PAV7" s="47"/>
      <c r="PAW7" s="47"/>
      <c r="PAX7" s="47"/>
      <c r="PAY7" s="47"/>
      <c r="PAZ7" s="47"/>
      <c r="PBA7" s="47"/>
      <c r="PBB7" s="47"/>
      <c r="PBC7" s="47"/>
      <c r="PBD7" s="47"/>
      <c r="PBE7" s="47"/>
      <c r="PBF7" s="47"/>
      <c r="PBG7" s="47"/>
      <c r="PBH7" s="47"/>
      <c r="PBI7" s="47"/>
      <c r="PBJ7" s="47"/>
      <c r="PBK7" s="47"/>
      <c r="PBL7" s="47"/>
      <c r="PBM7" s="47"/>
      <c r="PBN7" s="47"/>
      <c r="PBO7" s="47"/>
      <c r="PBP7" s="47"/>
      <c r="PBQ7" s="47"/>
      <c r="PBR7" s="47"/>
      <c r="PBS7" s="47"/>
      <c r="PBT7" s="47"/>
      <c r="PBU7" s="47"/>
      <c r="PBV7" s="47"/>
      <c r="PBW7" s="47"/>
      <c r="PBX7" s="47"/>
      <c r="PBY7" s="47"/>
      <c r="PBZ7" s="47"/>
      <c r="PCA7" s="47"/>
      <c r="PCB7" s="47"/>
      <c r="PCC7" s="47"/>
      <c r="PCD7" s="47"/>
      <c r="PCE7" s="47"/>
      <c r="PCF7" s="47"/>
      <c r="PCG7" s="47"/>
      <c r="PCH7" s="47"/>
      <c r="PCI7" s="47"/>
      <c r="PCJ7" s="47"/>
      <c r="PCK7" s="47"/>
      <c r="PCL7" s="47"/>
      <c r="PCM7" s="47"/>
      <c r="PCN7" s="47"/>
      <c r="PCO7" s="47"/>
      <c r="PCP7" s="47"/>
      <c r="PCQ7" s="47"/>
      <c r="PCR7" s="47"/>
      <c r="PCS7" s="47"/>
      <c r="PCT7" s="47"/>
      <c r="PCU7" s="47"/>
      <c r="PCV7" s="47"/>
      <c r="PCW7" s="47"/>
      <c r="PCX7" s="47"/>
      <c r="PCY7" s="47"/>
      <c r="PCZ7" s="47"/>
      <c r="PDA7" s="47"/>
      <c r="PDB7" s="47"/>
      <c r="PDC7" s="47"/>
      <c r="PDD7" s="47"/>
      <c r="PDE7" s="47"/>
      <c r="PDF7" s="47"/>
      <c r="PDG7" s="47"/>
      <c r="PDH7" s="47"/>
      <c r="PDI7" s="47"/>
      <c r="PDJ7" s="47"/>
      <c r="PDK7" s="47"/>
      <c r="PDL7" s="47"/>
      <c r="PDM7" s="47"/>
      <c r="PDN7" s="47"/>
      <c r="PDO7" s="47"/>
      <c r="PDP7" s="47"/>
      <c r="PDQ7" s="47"/>
      <c r="PDR7" s="47"/>
      <c r="PDS7" s="47"/>
      <c r="PDT7" s="47"/>
      <c r="PDU7" s="47"/>
      <c r="PDV7" s="47"/>
      <c r="PDW7" s="47"/>
      <c r="PDX7" s="47"/>
      <c r="PDY7" s="47"/>
      <c r="PDZ7" s="47"/>
      <c r="PEA7" s="47"/>
      <c r="PEB7" s="47"/>
      <c r="PEC7" s="47"/>
      <c r="PED7" s="47"/>
      <c r="PEE7" s="47"/>
      <c r="PEF7" s="47"/>
      <c r="PEG7" s="47"/>
      <c r="PEH7" s="47"/>
      <c r="PEI7" s="47"/>
      <c r="PEJ7" s="47"/>
      <c r="PEK7" s="47"/>
      <c r="PEL7" s="47"/>
      <c r="PEM7" s="47"/>
      <c r="PEN7" s="47"/>
      <c r="PEO7" s="47"/>
      <c r="PEP7" s="47"/>
      <c r="PEQ7" s="47"/>
      <c r="PER7" s="47"/>
      <c r="PES7" s="47"/>
      <c r="PET7" s="47"/>
      <c r="PEU7" s="47"/>
      <c r="PEV7" s="47"/>
      <c r="PEW7" s="47"/>
      <c r="PEX7" s="47"/>
      <c r="PEY7" s="47"/>
      <c r="PEZ7" s="47"/>
      <c r="PFA7" s="47"/>
      <c r="PFB7" s="47"/>
      <c r="PFC7" s="47"/>
      <c r="PFD7" s="47"/>
      <c r="PFE7" s="47"/>
      <c r="PFF7" s="47"/>
      <c r="PFG7" s="47"/>
      <c r="PFH7" s="47"/>
      <c r="PFI7" s="47"/>
      <c r="PFJ7" s="47"/>
      <c r="PFK7" s="47"/>
      <c r="PFL7" s="47"/>
      <c r="PFM7" s="47"/>
      <c r="PFN7" s="47"/>
      <c r="PFO7" s="47"/>
      <c r="PFP7" s="47"/>
      <c r="PFQ7" s="47"/>
      <c r="PFR7" s="47"/>
      <c r="PFS7" s="47"/>
      <c r="PFT7" s="47"/>
      <c r="PFU7" s="47"/>
      <c r="PFV7" s="47"/>
      <c r="PFW7" s="47"/>
      <c r="PFX7" s="47"/>
      <c r="PFY7" s="47"/>
      <c r="PFZ7" s="47"/>
      <c r="PGA7" s="47"/>
      <c r="PGB7" s="47"/>
      <c r="PGC7" s="47"/>
      <c r="PGD7" s="47"/>
      <c r="PGE7" s="47"/>
      <c r="PGF7" s="47"/>
      <c r="PGG7" s="47"/>
      <c r="PGH7" s="47"/>
      <c r="PGI7" s="47"/>
      <c r="PGJ7" s="47"/>
      <c r="PGK7" s="47"/>
      <c r="PGL7" s="47"/>
      <c r="PGM7" s="47"/>
      <c r="PGN7" s="47"/>
      <c r="PGO7" s="47"/>
      <c r="PGP7" s="47"/>
      <c r="PGQ7" s="47"/>
      <c r="PGR7" s="47"/>
      <c r="PGS7" s="47"/>
      <c r="PGT7" s="47"/>
      <c r="PGU7" s="47"/>
      <c r="PGV7" s="47"/>
      <c r="PGW7" s="47"/>
      <c r="PGX7" s="47"/>
      <c r="PGY7" s="47"/>
      <c r="PGZ7" s="47"/>
      <c r="PHA7" s="47"/>
      <c r="PHB7" s="47"/>
      <c r="PHC7" s="47"/>
      <c r="PHD7" s="47"/>
      <c r="PHE7" s="47"/>
      <c r="PHF7" s="47"/>
      <c r="PHG7" s="47"/>
      <c r="PHH7" s="47"/>
      <c r="PHI7" s="47"/>
      <c r="PHJ7" s="47"/>
      <c r="PHK7" s="47"/>
      <c r="PHL7" s="47"/>
      <c r="PHM7" s="47"/>
      <c r="PHN7" s="47"/>
      <c r="PHO7" s="47"/>
      <c r="PHP7" s="47"/>
      <c r="PHQ7" s="47"/>
      <c r="PHR7" s="47"/>
      <c r="PHS7" s="47"/>
      <c r="PHT7" s="47"/>
      <c r="PHU7" s="47"/>
      <c r="PHV7" s="47"/>
      <c r="PHW7" s="47"/>
      <c r="PHX7" s="47"/>
      <c r="PHY7" s="47"/>
      <c r="PHZ7" s="47"/>
      <c r="PIA7" s="47"/>
      <c r="PIB7" s="47"/>
      <c r="PIC7" s="47"/>
      <c r="PID7" s="47"/>
      <c r="PIE7" s="47"/>
      <c r="PIF7" s="47"/>
      <c r="PIG7" s="47"/>
      <c r="PIH7" s="47"/>
      <c r="PII7" s="47"/>
      <c r="PIJ7" s="47"/>
      <c r="PIK7" s="47"/>
      <c r="PIL7" s="47"/>
      <c r="PIM7" s="47"/>
      <c r="PIN7" s="47"/>
      <c r="PIO7" s="47"/>
      <c r="PIP7" s="47"/>
      <c r="PIQ7" s="47"/>
      <c r="PIR7" s="47"/>
      <c r="PIS7" s="47"/>
      <c r="PIT7" s="47"/>
      <c r="PIU7" s="47"/>
      <c r="PIV7" s="47"/>
      <c r="PIW7" s="47"/>
      <c r="PIX7" s="47"/>
      <c r="PIY7" s="47"/>
      <c r="PIZ7" s="47"/>
      <c r="PJA7" s="47"/>
      <c r="PJB7" s="47"/>
      <c r="PJC7" s="47"/>
      <c r="PJD7" s="47"/>
      <c r="PJE7" s="47"/>
      <c r="PJF7" s="47"/>
      <c r="PJG7" s="47"/>
      <c r="PJH7" s="47"/>
      <c r="PJI7" s="47"/>
      <c r="PJJ7" s="47"/>
      <c r="PJK7" s="47"/>
      <c r="PJL7" s="47"/>
      <c r="PJM7" s="47"/>
      <c r="PJN7" s="47"/>
      <c r="PJO7" s="47"/>
      <c r="PJP7" s="47"/>
      <c r="PJQ7" s="47"/>
      <c r="PJR7" s="47"/>
      <c r="PJS7" s="47"/>
      <c r="PJT7" s="47"/>
      <c r="PJU7" s="47"/>
      <c r="PJV7" s="47"/>
      <c r="PJW7" s="47"/>
      <c r="PJX7" s="47"/>
      <c r="PJY7" s="47"/>
      <c r="PJZ7" s="47"/>
      <c r="PKA7" s="47"/>
      <c r="PKB7" s="47"/>
      <c r="PKC7" s="47"/>
      <c r="PKD7" s="47"/>
      <c r="PKE7" s="47"/>
      <c r="PKF7" s="47"/>
      <c r="PKG7" s="47"/>
      <c r="PKH7" s="47"/>
      <c r="PKI7" s="47"/>
      <c r="PKJ7" s="47"/>
      <c r="PKK7" s="47"/>
      <c r="PKL7" s="47"/>
      <c r="PKM7" s="47"/>
      <c r="PKN7" s="47"/>
      <c r="PKO7" s="47"/>
      <c r="PKP7" s="47"/>
      <c r="PKQ7" s="47"/>
      <c r="PKR7" s="47"/>
      <c r="PKS7" s="47"/>
      <c r="PKT7" s="47"/>
      <c r="PKU7" s="47"/>
      <c r="PKV7" s="47"/>
      <c r="PKW7" s="47"/>
      <c r="PKX7" s="47"/>
      <c r="PKY7" s="47"/>
      <c r="PKZ7" s="47"/>
      <c r="PLA7" s="47"/>
      <c r="PLB7" s="47"/>
      <c r="PLC7" s="47"/>
      <c r="PLD7" s="47"/>
      <c r="PLE7" s="47"/>
      <c r="PLF7" s="47"/>
      <c r="PLG7" s="47"/>
      <c r="PLH7" s="47"/>
      <c r="PLI7" s="47"/>
      <c r="PLJ7" s="47"/>
      <c r="PLK7" s="47"/>
      <c r="PLL7" s="47"/>
      <c r="PLM7" s="47"/>
      <c r="PLN7" s="47"/>
      <c r="PLO7" s="47"/>
      <c r="PLP7" s="47"/>
      <c r="PLQ7" s="47"/>
      <c r="PLR7" s="47"/>
      <c r="PLS7" s="47"/>
      <c r="PLT7" s="47"/>
      <c r="PLU7" s="47"/>
      <c r="PLV7" s="47"/>
      <c r="PLW7" s="47"/>
      <c r="PLX7" s="47"/>
      <c r="PLY7" s="47"/>
      <c r="PLZ7" s="47"/>
      <c r="PMA7" s="47"/>
      <c r="PMB7" s="47"/>
      <c r="PMC7" s="47"/>
      <c r="PMD7" s="47"/>
      <c r="PME7" s="47"/>
      <c r="PMF7" s="47"/>
      <c r="PMG7" s="47"/>
      <c r="PMH7" s="47"/>
      <c r="PMI7" s="47"/>
      <c r="PMJ7" s="47"/>
      <c r="PMK7" s="47"/>
      <c r="PML7" s="47"/>
      <c r="PMM7" s="47"/>
      <c r="PMN7" s="47"/>
      <c r="PMO7" s="47"/>
      <c r="PMP7" s="47"/>
      <c r="PMQ7" s="47"/>
      <c r="PMR7" s="47"/>
      <c r="PMS7" s="47"/>
      <c r="PMT7" s="47"/>
      <c r="PMU7" s="47"/>
      <c r="PMV7" s="47"/>
      <c r="PMW7" s="47"/>
      <c r="PMX7" s="47"/>
      <c r="PMY7" s="47"/>
      <c r="PMZ7" s="47"/>
      <c r="PNA7" s="47"/>
      <c r="PNB7" s="47"/>
      <c r="PNC7" s="47"/>
      <c r="PND7" s="47"/>
      <c r="PNE7" s="47"/>
      <c r="PNF7" s="47"/>
      <c r="PNG7" s="47"/>
      <c r="PNH7" s="47"/>
      <c r="PNI7" s="47"/>
      <c r="PNJ7" s="47"/>
      <c r="PNK7" s="47"/>
      <c r="PNL7" s="47"/>
      <c r="PNM7" s="47"/>
      <c r="PNN7" s="47"/>
      <c r="PNO7" s="47"/>
      <c r="PNP7" s="47"/>
      <c r="PNQ7" s="47"/>
      <c r="PNR7" s="47"/>
      <c r="PNS7" s="47"/>
      <c r="PNT7" s="47"/>
      <c r="PNU7" s="47"/>
      <c r="PNV7" s="47"/>
      <c r="PNW7" s="47"/>
      <c r="PNX7" s="47"/>
      <c r="PNY7" s="47"/>
      <c r="PNZ7" s="47"/>
      <c r="POA7" s="47"/>
      <c r="POB7" s="47"/>
      <c r="POC7" s="47"/>
      <c r="POD7" s="47"/>
      <c r="POE7" s="47"/>
      <c r="POF7" s="47"/>
      <c r="POG7" s="47"/>
      <c r="POH7" s="47"/>
      <c r="POI7" s="47"/>
      <c r="POJ7" s="47"/>
      <c r="POK7" s="47"/>
      <c r="POL7" s="47"/>
      <c r="POM7" s="47"/>
      <c r="PON7" s="47"/>
      <c r="POO7" s="47"/>
      <c r="POP7" s="47"/>
      <c r="POQ7" s="47"/>
      <c r="POR7" s="47"/>
      <c r="POS7" s="47"/>
      <c r="POT7" s="47"/>
      <c r="POU7" s="47"/>
      <c r="POV7" s="47"/>
      <c r="POW7" s="47"/>
      <c r="POX7" s="47"/>
      <c r="POY7" s="47"/>
      <c r="POZ7" s="47"/>
      <c r="PPA7" s="47"/>
      <c r="PPB7" s="47"/>
      <c r="PPC7" s="47"/>
      <c r="PPD7" s="47"/>
      <c r="PPE7" s="47"/>
      <c r="PPF7" s="47"/>
      <c r="PPG7" s="47"/>
      <c r="PPH7" s="47"/>
      <c r="PPI7" s="47"/>
      <c r="PPJ7" s="47"/>
      <c r="PPK7" s="47"/>
      <c r="PPL7" s="47"/>
      <c r="PPM7" s="47"/>
      <c r="PPN7" s="47"/>
      <c r="PPO7" s="47"/>
      <c r="PPP7" s="47"/>
      <c r="PPQ7" s="47"/>
      <c r="PPR7" s="47"/>
      <c r="PPS7" s="47"/>
      <c r="PPT7" s="47"/>
      <c r="PPU7" s="47"/>
      <c r="PPV7" s="47"/>
      <c r="PPW7" s="47"/>
      <c r="PPX7" s="47"/>
      <c r="PPY7" s="47"/>
      <c r="PPZ7" s="47"/>
      <c r="PQA7" s="47"/>
      <c r="PQB7" s="47"/>
      <c r="PQC7" s="47"/>
      <c r="PQD7" s="47"/>
      <c r="PQE7" s="47"/>
      <c r="PQF7" s="47"/>
      <c r="PQG7" s="47"/>
      <c r="PQH7" s="47"/>
      <c r="PQI7" s="47"/>
      <c r="PQJ7" s="47"/>
      <c r="PQK7" s="47"/>
      <c r="PQL7" s="47"/>
      <c r="PQM7" s="47"/>
      <c r="PQN7" s="47"/>
      <c r="PQO7" s="47"/>
      <c r="PQP7" s="47"/>
      <c r="PQQ7" s="47"/>
      <c r="PQR7" s="47"/>
      <c r="PQS7" s="47"/>
      <c r="PQT7" s="47"/>
      <c r="PQU7" s="47"/>
      <c r="PQV7" s="47"/>
      <c r="PQW7" s="47"/>
      <c r="PQX7" s="47"/>
      <c r="PQY7" s="47"/>
      <c r="PQZ7" s="47"/>
      <c r="PRA7" s="47"/>
      <c r="PRB7" s="47"/>
      <c r="PRC7" s="47"/>
      <c r="PRD7" s="47"/>
      <c r="PRE7" s="47"/>
      <c r="PRF7" s="47"/>
      <c r="PRG7" s="47"/>
      <c r="PRH7" s="47"/>
      <c r="PRI7" s="47"/>
      <c r="PRJ7" s="47"/>
      <c r="PRK7" s="47"/>
      <c r="PRL7" s="47"/>
      <c r="PRM7" s="47"/>
      <c r="PRN7" s="47"/>
      <c r="PRO7" s="47"/>
      <c r="PRP7" s="47"/>
      <c r="PRQ7" s="47"/>
      <c r="PRR7" s="47"/>
      <c r="PRS7" s="47"/>
      <c r="PRT7" s="47"/>
      <c r="PRU7" s="47"/>
      <c r="PRV7" s="47"/>
      <c r="PRW7" s="47"/>
      <c r="PRX7" s="47"/>
      <c r="PRY7" s="47"/>
      <c r="PRZ7" s="47"/>
      <c r="PSA7" s="47"/>
      <c r="PSB7" s="47"/>
      <c r="PSC7" s="47"/>
      <c r="PSD7" s="47"/>
      <c r="PSE7" s="47"/>
      <c r="PSF7" s="47"/>
      <c r="PSG7" s="47"/>
      <c r="PSH7" s="47"/>
      <c r="PSI7" s="47"/>
      <c r="PSJ7" s="47"/>
      <c r="PSK7" s="47"/>
      <c r="PSL7" s="47"/>
      <c r="PSM7" s="47"/>
      <c r="PSN7" s="47"/>
      <c r="PSO7" s="47"/>
      <c r="PSP7" s="47"/>
      <c r="PSQ7" s="47"/>
      <c r="PSR7" s="47"/>
      <c r="PSS7" s="47"/>
      <c r="PST7" s="47"/>
      <c r="PSU7" s="47"/>
      <c r="PSV7" s="47"/>
      <c r="PSW7" s="47"/>
      <c r="PSX7" s="47"/>
      <c r="PSY7" s="47"/>
      <c r="PSZ7" s="47"/>
      <c r="PTA7" s="47"/>
      <c r="PTB7" s="47"/>
      <c r="PTC7" s="47"/>
      <c r="PTD7" s="47"/>
      <c r="PTE7" s="47"/>
      <c r="PTF7" s="47"/>
      <c r="PTG7" s="47"/>
      <c r="PTH7" s="47"/>
      <c r="PTI7" s="47"/>
      <c r="PTJ7" s="47"/>
      <c r="PTK7" s="47"/>
      <c r="PTL7" s="47"/>
      <c r="PTM7" s="47"/>
      <c r="PTN7" s="47"/>
      <c r="PTO7" s="47"/>
      <c r="PTP7" s="47"/>
      <c r="PTQ7" s="47"/>
      <c r="PTR7" s="47"/>
      <c r="PTS7" s="47"/>
      <c r="PTT7" s="47"/>
      <c r="PTU7" s="47"/>
      <c r="PTV7" s="47"/>
      <c r="PTW7" s="47"/>
      <c r="PTX7" s="47"/>
      <c r="PTY7" s="47"/>
      <c r="PTZ7" s="47"/>
      <c r="PUA7" s="47"/>
      <c r="PUB7" s="47"/>
      <c r="PUC7" s="47"/>
      <c r="PUD7" s="47"/>
      <c r="PUE7" s="47"/>
      <c r="PUF7" s="47"/>
      <c r="PUG7" s="47"/>
      <c r="PUH7" s="47"/>
      <c r="PUI7" s="47"/>
      <c r="PUJ7" s="47"/>
      <c r="PUK7" s="47"/>
      <c r="PUL7" s="47"/>
      <c r="PUM7" s="47"/>
      <c r="PUN7" s="47"/>
      <c r="PUO7" s="47"/>
      <c r="PUP7" s="47"/>
      <c r="PUQ7" s="47"/>
      <c r="PUR7" s="47"/>
      <c r="PUS7" s="47"/>
      <c r="PUT7" s="47"/>
      <c r="PUU7" s="47"/>
      <c r="PUV7" s="47"/>
      <c r="PUW7" s="47"/>
      <c r="PUX7" s="47"/>
      <c r="PUY7" s="47"/>
      <c r="PUZ7" s="47"/>
      <c r="PVA7" s="47"/>
      <c r="PVB7" s="47"/>
      <c r="PVC7" s="47"/>
      <c r="PVD7" s="47"/>
      <c r="PVE7" s="47"/>
      <c r="PVF7" s="47"/>
      <c r="PVG7" s="47"/>
      <c r="PVH7" s="47"/>
      <c r="PVI7" s="47"/>
      <c r="PVJ7" s="47"/>
      <c r="PVK7" s="47"/>
      <c r="PVL7" s="47"/>
      <c r="PVM7" s="47"/>
      <c r="PVN7" s="47"/>
      <c r="PVO7" s="47"/>
      <c r="PVP7" s="47"/>
      <c r="PVQ7" s="47"/>
      <c r="PVR7" s="47"/>
      <c r="PVS7" s="47"/>
      <c r="PVT7" s="47"/>
      <c r="PVU7" s="47"/>
      <c r="PVV7" s="47"/>
      <c r="PVW7" s="47"/>
      <c r="PVX7" s="47"/>
      <c r="PVY7" s="47"/>
      <c r="PVZ7" s="47"/>
      <c r="PWA7" s="47"/>
      <c r="PWB7" s="47"/>
      <c r="PWC7" s="47"/>
      <c r="PWD7" s="47"/>
      <c r="PWE7" s="47"/>
      <c r="PWF7" s="47"/>
      <c r="PWG7" s="47"/>
      <c r="PWH7" s="47"/>
      <c r="PWI7" s="47"/>
      <c r="PWJ7" s="47"/>
      <c r="PWK7" s="47"/>
      <c r="PWL7" s="47"/>
      <c r="PWM7" s="47"/>
      <c r="PWN7" s="47"/>
      <c r="PWO7" s="47"/>
      <c r="PWP7" s="47"/>
      <c r="PWQ7" s="47"/>
      <c r="PWR7" s="47"/>
      <c r="PWS7" s="47"/>
      <c r="PWT7" s="47"/>
      <c r="PWU7" s="47"/>
      <c r="PWV7" s="47"/>
      <c r="PWW7" s="47"/>
      <c r="PWX7" s="47"/>
      <c r="PWY7" s="47"/>
      <c r="PWZ7" s="47"/>
      <c r="PXA7" s="47"/>
      <c r="PXB7" s="47"/>
      <c r="PXC7" s="47"/>
      <c r="PXD7" s="47"/>
      <c r="PXE7" s="47"/>
      <c r="PXF7" s="47"/>
      <c r="PXG7" s="47"/>
      <c r="PXH7" s="47"/>
      <c r="PXI7" s="47"/>
      <c r="PXJ7" s="47"/>
      <c r="PXK7" s="47"/>
      <c r="PXL7" s="47"/>
      <c r="PXM7" s="47"/>
      <c r="PXN7" s="47"/>
      <c r="PXO7" s="47"/>
      <c r="PXP7" s="47"/>
      <c r="PXQ7" s="47"/>
      <c r="PXR7" s="47"/>
      <c r="PXS7" s="47"/>
      <c r="PXT7" s="47"/>
      <c r="PXU7" s="47"/>
      <c r="PXV7" s="47"/>
      <c r="PXW7" s="47"/>
      <c r="PXX7" s="47"/>
      <c r="PXY7" s="47"/>
      <c r="PXZ7" s="47"/>
      <c r="PYA7" s="47"/>
      <c r="PYB7" s="47"/>
      <c r="PYC7" s="47"/>
      <c r="PYD7" s="47"/>
      <c r="PYE7" s="47"/>
      <c r="PYF7" s="47"/>
      <c r="PYG7" s="47"/>
      <c r="PYH7" s="47"/>
      <c r="PYI7" s="47"/>
      <c r="PYJ7" s="47"/>
      <c r="PYK7" s="47"/>
      <c r="PYL7" s="47"/>
      <c r="PYM7" s="47"/>
      <c r="PYN7" s="47"/>
      <c r="PYO7" s="47"/>
      <c r="PYP7" s="47"/>
      <c r="PYQ7" s="47"/>
      <c r="PYR7" s="47"/>
      <c r="PYS7" s="47"/>
      <c r="PYT7" s="47"/>
      <c r="PYU7" s="47"/>
      <c r="PYV7" s="47"/>
      <c r="PYW7" s="47"/>
      <c r="PYX7" s="47"/>
      <c r="PYY7" s="47"/>
      <c r="PYZ7" s="47"/>
      <c r="PZA7" s="47"/>
      <c r="PZB7" s="47"/>
      <c r="PZC7" s="47"/>
      <c r="PZD7" s="47"/>
      <c r="PZE7" s="47"/>
      <c r="PZF7" s="47"/>
      <c r="PZG7" s="47"/>
      <c r="PZH7" s="47"/>
      <c r="PZI7" s="47"/>
      <c r="PZJ7" s="47"/>
      <c r="PZK7" s="47"/>
      <c r="PZL7" s="47"/>
      <c r="PZM7" s="47"/>
      <c r="PZN7" s="47"/>
      <c r="PZO7" s="47"/>
      <c r="PZP7" s="47"/>
      <c r="PZQ7" s="47"/>
      <c r="PZR7" s="47"/>
      <c r="PZS7" s="47"/>
      <c r="PZT7" s="47"/>
      <c r="PZU7" s="47"/>
      <c r="PZV7" s="47"/>
      <c r="PZW7" s="47"/>
      <c r="PZX7" s="47"/>
      <c r="PZY7" s="47"/>
      <c r="PZZ7" s="47"/>
      <c r="QAA7" s="47"/>
      <c r="QAB7" s="47"/>
      <c r="QAC7" s="47"/>
      <c r="QAD7" s="47"/>
      <c r="QAE7" s="47"/>
      <c r="QAF7" s="47"/>
      <c r="QAG7" s="47"/>
      <c r="QAH7" s="47"/>
      <c r="QAI7" s="47"/>
      <c r="QAJ7" s="47"/>
      <c r="QAK7" s="47"/>
      <c r="QAL7" s="47"/>
      <c r="QAM7" s="47"/>
      <c r="QAN7" s="47"/>
      <c r="QAO7" s="47"/>
      <c r="QAP7" s="47"/>
      <c r="QAQ7" s="47"/>
      <c r="QAR7" s="47"/>
      <c r="QAS7" s="47"/>
      <c r="QAT7" s="47"/>
      <c r="QAU7" s="47"/>
      <c r="QAV7" s="47"/>
      <c r="QAW7" s="47"/>
      <c r="QAX7" s="47"/>
      <c r="QAY7" s="47"/>
      <c r="QAZ7" s="47"/>
      <c r="QBA7" s="47"/>
      <c r="QBB7" s="47"/>
      <c r="QBC7" s="47"/>
      <c r="QBD7" s="47"/>
      <c r="QBE7" s="47"/>
      <c r="QBF7" s="47"/>
      <c r="QBG7" s="47"/>
      <c r="QBH7" s="47"/>
      <c r="QBI7" s="47"/>
      <c r="QBJ7" s="47"/>
      <c r="QBK7" s="47"/>
      <c r="QBL7" s="47"/>
      <c r="QBM7" s="47"/>
      <c r="QBN7" s="47"/>
      <c r="QBO7" s="47"/>
      <c r="QBP7" s="47"/>
      <c r="QBQ7" s="47"/>
      <c r="QBR7" s="47"/>
      <c r="QBS7" s="47"/>
      <c r="QBT7" s="47"/>
      <c r="QBU7" s="47"/>
      <c r="QBV7" s="47"/>
      <c r="QBW7" s="47"/>
      <c r="QBX7" s="47"/>
      <c r="QBY7" s="47"/>
      <c r="QBZ7" s="47"/>
      <c r="QCA7" s="47"/>
      <c r="QCB7" s="47"/>
      <c r="QCC7" s="47"/>
      <c r="QCD7" s="47"/>
      <c r="QCE7" s="47"/>
      <c r="QCF7" s="47"/>
      <c r="QCG7" s="47"/>
      <c r="QCH7" s="47"/>
      <c r="QCI7" s="47"/>
      <c r="QCJ7" s="47"/>
      <c r="QCK7" s="47"/>
      <c r="QCL7" s="47"/>
      <c r="QCM7" s="47"/>
      <c r="QCN7" s="47"/>
      <c r="QCO7" s="47"/>
      <c r="QCP7" s="47"/>
      <c r="QCQ7" s="47"/>
      <c r="QCR7" s="47"/>
      <c r="QCS7" s="47"/>
      <c r="QCT7" s="47"/>
      <c r="QCU7" s="47"/>
      <c r="QCV7" s="47"/>
      <c r="QCW7" s="47"/>
      <c r="QCX7" s="47"/>
      <c r="QCY7" s="47"/>
      <c r="QCZ7" s="47"/>
      <c r="QDA7" s="47"/>
      <c r="QDB7" s="47"/>
      <c r="QDC7" s="47"/>
      <c r="QDD7" s="47"/>
      <c r="QDE7" s="47"/>
      <c r="QDF7" s="47"/>
      <c r="QDG7" s="47"/>
      <c r="QDH7" s="47"/>
      <c r="QDI7" s="47"/>
      <c r="QDJ7" s="47"/>
      <c r="QDK7" s="47"/>
      <c r="QDL7" s="47"/>
      <c r="QDM7" s="47"/>
      <c r="QDN7" s="47"/>
      <c r="QDO7" s="47"/>
      <c r="QDP7" s="47"/>
      <c r="QDQ7" s="47"/>
      <c r="QDR7" s="47"/>
      <c r="QDS7" s="47"/>
      <c r="QDT7" s="47"/>
      <c r="QDU7" s="47"/>
      <c r="QDV7" s="47"/>
      <c r="QDW7" s="47"/>
      <c r="QDX7" s="47"/>
      <c r="QDY7" s="47"/>
      <c r="QDZ7" s="47"/>
      <c r="QEA7" s="47"/>
      <c r="QEB7" s="47"/>
      <c r="QEC7" s="47"/>
      <c r="QED7" s="47"/>
      <c r="QEE7" s="47"/>
      <c r="QEF7" s="47"/>
      <c r="QEG7" s="47"/>
      <c r="QEH7" s="47"/>
      <c r="QEI7" s="47"/>
      <c r="QEJ7" s="47"/>
      <c r="QEK7" s="47"/>
      <c r="QEL7" s="47"/>
      <c r="QEM7" s="47"/>
      <c r="QEN7" s="47"/>
      <c r="QEO7" s="47"/>
      <c r="QEP7" s="47"/>
      <c r="QEQ7" s="47"/>
      <c r="QER7" s="47"/>
      <c r="QES7" s="47"/>
      <c r="QET7" s="47"/>
      <c r="QEU7" s="47"/>
      <c r="QEV7" s="47"/>
      <c r="QEW7" s="47"/>
      <c r="QEX7" s="47"/>
      <c r="QEY7" s="47"/>
      <c r="QEZ7" s="47"/>
      <c r="QFA7" s="47"/>
      <c r="QFB7" s="47"/>
      <c r="QFC7" s="47"/>
      <c r="QFD7" s="47"/>
      <c r="QFE7" s="47"/>
      <c r="QFF7" s="47"/>
      <c r="QFG7" s="47"/>
      <c r="QFH7" s="47"/>
      <c r="QFI7" s="47"/>
      <c r="QFJ7" s="47"/>
      <c r="QFK7" s="47"/>
      <c r="QFL7" s="47"/>
      <c r="QFM7" s="47"/>
      <c r="QFN7" s="47"/>
      <c r="QFO7" s="47"/>
      <c r="QFP7" s="47"/>
      <c r="QFQ7" s="47"/>
      <c r="QFR7" s="47"/>
      <c r="QFS7" s="47"/>
      <c r="QFT7" s="47"/>
      <c r="QFU7" s="47"/>
      <c r="QFV7" s="47"/>
      <c r="QFW7" s="47"/>
      <c r="QFX7" s="47"/>
      <c r="QFY7" s="47"/>
      <c r="QFZ7" s="47"/>
      <c r="QGA7" s="47"/>
      <c r="QGB7" s="47"/>
      <c r="QGC7" s="47"/>
      <c r="QGD7" s="47"/>
      <c r="QGE7" s="47"/>
      <c r="QGF7" s="47"/>
      <c r="QGG7" s="47"/>
      <c r="QGH7" s="47"/>
      <c r="QGI7" s="47"/>
      <c r="QGJ7" s="47"/>
      <c r="QGK7" s="47"/>
      <c r="QGL7" s="47"/>
      <c r="QGM7" s="47"/>
      <c r="QGN7" s="47"/>
      <c r="QGO7" s="47"/>
      <c r="QGP7" s="47"/>
      <c r="QGQ7" s="47"/>
      <c r="QGR7" s="47"/>
      <c r="QGS7" s="47"/>
      <c r="QGT7" s="47"/>
      <c r="QGU7" s="47"/>
      <c r="QGV7" s="47"/>
      <c r="QGW7" s="47"/>
      <c r="QGX7" s="47"/>
      <c r="QGY7" s="47"/>
      <c r="QGZ7" s="47"/>
      <c r="QHA7" s="47"/>
      <c r="QHB7" s="47"/>
      <c r="QHC7" s="47"/>
      <c r="QHD7" s="47"/>
      <c r="QHE7" s="47"/>
      <c r="QHF7" s="47"/>
      <c r="QHG7" s="47"/>
      <c r="QHH7" s="47"/>
      <c r="QHI7" s="47"/>
      <c r="QHJ7" s="47"/>
      <c r="QHK7" s="47"/>
      <c r="QHL7" s="47"/>
      <c r="QHM7" s="47"/>
      <c r="QHN7" s="47"/>
      <c r="QHO7" s="47"/>
      <c r="QHP7" s="47"/>
      <c r="QHQ7" s="47"/>
      <c r="QHR7" s="47"/>
      <c r="QHS7" s="47"/>
      <c r="QHT7" s="47"/>
      <c r="QHU7" s="47"/>
      <c r="QHV7" s="47"/>
      <c r="QHW7" s="47"/>
      <c r="QHX7" s="47"/>
      <c r="QHY7" s="47"/>
      <c r="QHZ7" s="47"/>
      <c r="QIA7" s="47"/>
      <c r="QIB7" s="47"/>
      <c r="QIC7" s="47"/>
      <c r="QID7" s="47"/>
      <c r="QIE7" s="47"/>
      <c r="QIF7" s="47"/>
      <c r="QIG7" s="47"/>
      <c r="QIH7" s="47"/>
      <c r="QII7" s="47"/>
      <c r="QIJ7" s="47"/>
      <c r="QIK7" s="47"/>
      <c r="QIL7" s="47"/>
      <c r="QIM7" s="47"/>
      <c r="QIN7" s="47"/>
      <c r="QIO7" s="47"/>
      <c r="QIP7" s="47"/>
      <c r="QIQ7" s="47"/>
      <c r="QIR7" s="47"/>
      <c r="QIS7" s="47"/>
      <c r="QIT7" s="47"/>
      <c r="QIU7" s="47"/>
      <c r="QIV7" s="47"/>
      <c r="QIW7" s="47"/>
      <c r="QIX7" s="47"/>
      <c r="QIY7" s="47"/>
      <c r="QIZ7" s="47"/>
      <c r="QJA7" s="47"/>
      <c r="QJB7" s="47"/>
      <c r="QJC7" s="47"/>
      <c r="QJD7" s="47"/>
      <c r="QJE7" s="47"/>
      <c r="QJF7" s="47"/>
      <c r="QJG7" s="47"/>
      <c r="QJH7" s="47"/>
      <c r="QJI7" s="47"/>
      <c r="QJJ7" s="47"/>
      <c r="QJK7" s="47"/>
      <c r="QJL7" s="47"/>
      <c r="QJM7" s="47"/>
      <c r="QJN7" s="47"/>
      <c r="QJO7" s="47"/>
      <c r="QJP7" s="47"/>
      <c r="QJQ7" s="47"/>
      <c r="QJR7" s="47"/>
      <c r="QJS7" s="47"/>
      <c r="QJT7" s="47"/>
      <c r="QJU7" s="47"/>
      <c r="QJV7" s="47"/>
      <c r="QJW7" s="47"/>
      <c r="QJX7" s="47"/>
      <c r="QJY7" s="47"/>
      <c r="QJZ7" s="47"/>
      <c r="QKA7" s="47"/>
      <c r="QKB7" s="47"/>
      <c r="QKC7" s="47"/>
      <c r="QKD7" s="47"/>
      <c r="QKE7" s="47"/>
      <c r="QKF7" s="47"/>
      <c r="QKG7" s="47"/>
      <c r="QKH7" s="47"/>
      <c r="QKI7" s="47"/>
      <c r="QKJ7" s="47"/>
      <c r="QKK7" s="47"/>
      <c r="QKL7" s="47"/>
      <c r="QKM7" s="47"/>
      <c r="QKN7" s="47"/>
      <c r="QKO7" s="47"/>
      <c r="QKP7" s="47"/>
      <c r="QKQ7" s="47"/>
      <c r="QKR7" s="47"/>
      <c r="QKS7" s="47"/>
      <c r="QKT7" s="47"/>
      <c r="QKU7" s="47"/>
      <c r="QKV7" s="47"/>
      <c r="QKW7" s="47"/>
      <c r="QKX7" s="47"/>
      <c r="QKY7" s="47"/>
      <c r="QKZ7" s="47"/>
      <c r="QLA7" s="47"/>
      <c r="QLB7" s="47"/>
      <c r="QLC7" s="47"/>
      <c r="QLD7" s="47"/>
      <c r="QLE7" s="47"/>
      <c r="QLF7" s="47"/>
      <c r="QLG7" s="47"/>
      <c r="QLH7" s="47"/>
      <c r="QLI7" s="47"/>
      <c r="QLJ7" s="47"/>
      <c r="QLK7" s="47"/>
      <c r="QLL7" s="47"/>
      <c r="QLM7" s="47"/>
      <c r="QLN7" s="47"/>
      <c r="QLO7" s="47"/>
      <c r="QLP7" s="47"/>
      <c r="QLQ7" s="47"/>
      <c r="QLR7" s="47"/>
      <c r="QLS7" s="47"/>
      <c r="QLT7" s="47"/>
      <c r="QLU7" s="47"/>
      <c r="QLV7" s="47"/>
      <c r="QLW7" s="47"/>
      <c r="QLX7" s="47"/>
      <c r="QLY7" s="47"/>
      <c r="QLZ7" s="47"/>
      <c r="QMA7" s="47"/>
      <c r="QMB7" s="47"/>
      <c r="QMC7" s="47"/>
      <c r="QMD7" s="47"/>
      <c r="QME7" s="47"/>
      <c r="QMF7" s="47"/>
      <c r="QMG7" s="47"/>
      <c r="QMH7" s="47"/>
      <c r="QMI7" s="47"/>
      <c r="QMJ7" s="47"/>
      <c r="QMK7" s="47"/>
      <c r="QML7" s="47"/>
      <c r="QMM7" s="47"/>
      <c r="QMN7" s="47"/>
      <c r="QMO7" s="47"/>
      <c r="QMP7" s="47"/>
      <c r="QMQ7" s="47"/>
      <c r="QMR7" s="47"/>
      <c r="QMS7" s="47"/>
      <c r="QMT7" s="47"/>
      <c r="QMU7" s="47"/>
      <c r="QMV7" s="47"/>
      <c r="QMW7" s="47"/>
      <c r="QMX7" s="47"/>
      <c r="QMY7" s="47"/>
      <c r="QMZ7" s="47"/>
      <c r="QNA7" s="47"/>
      <c r="QNB7" s="47"/>
      <c r="QNC7" s="47"/>
      <c r="QND7" s="47"/>
      <c r="QNE7" s="47"/>
      <c r="QNF7" s="47"/>
      <c r="QNG7" s="47"/>
      <c r="QNH7" s="47"/>
      <c r="QNI7" s="47"/>
      <c r="QNJ7" s="47"/>
      <c r="QNK7" s="47"/>
      <c r="QNL7" s="47"/>
      <c r="QNM7" s="47"/>
      <c r="QNN7" s="47"/>
      <c r="QNO7" s="47"/>
      <c r="QNP7" s="47"/>
      <c r="QNQ7" s="47"/>
      <c r="QNR7" s="47"/>
      <c r="QNS7" s="47"/>
      <c r="QNT7" s="47"/>
      <c r="QNU7" s="47"/>
      <c r="QNV7" s="47"/>
      <c r="QNW7" s="47"/>
      <c r="QNX7" s="47"/>
      <c r="QNY7" s="47"/>
      <c r="QNZ7" s="47"/>
      <c r="QOA7" s="47"/>
      <c r="QOB7" s="47"/>
      <c r="QOC7" s="47"/>
      <c r="QOD7" s="47"/>
      <c r="QOE7" s="47"/>
      <c r="QOF7" s="47"/>
      <c r="QOG7" s="47"/>
      <c r="QOH7" s="47"/>
      <c r="QOI7" s="47"/>
      <c r="QOJ7" s="47"/>
      <c r="QOK7" s="47"/>
      <c r="QOL7" s="47"/>
      <c r="QOM7" s="47"/>
      <c r="QON7" s="47"/>
      <c r="QOO7" s="47"/>
      <c r="QOP7" s="47"/>
      <c r="QOQ7" s="47"/>
      <c r="QOR7" s="47"/>
      <c r="QOS7" s="47"/>
      <c r="QOT7" s="47"/>
      <c r="QOU7" s="47"/>
      <c r="QOV7" s="47"/>
      <c r="QOW7" s="47"/>
      <c r="QOX7" s="47"/>
      <c r="QOY7" s="47"/>
      <c r="QOZ7" s="47"/>
      <c r="QPA7" s="47"/>
      <c r="QPB7" s="47"/>
      <c r="QPC7" s="47"/>
      <c r="QPD7" s="47"/>
      <c r="QPE7" s="47"/>
      <c r="QPF7" s="47"/>
      <c r="QPG7" s="47"/>
      <c r="QPH7" s="47"/>
      <c r="QPI7" s="47"/>
      <c r="QPJ7" s="47"/>
      <c r="QPK7" s="47"/>
      <c r="QPL7" s="47"/>
      <c r="QPM7" s="47"/>
      <c r="QPN7" s="47"/>
      <c r="QPO7" s="47"/>
      <c r="QPP7" s="47"/>
      <c r="QPQ7" s="47"/>
      <c r="QPR7" s="47"/>
      <c r="QPS7" s="47"/>
      <c r="QPT7" s="47"/>
      <c r="QPU7" s="47"/>
      <c r="QPV7" s="47"/>
      <c r="QPW7" s="47"/>
      <c r="QPX7" s="47"/>
      <c r="QPY7" s="47"/>
      <c r="QPZ7" s="47"/>
      <c r="QQA7" s="47"/>
      <c r="QQB7" s="47"/>
      <c r="QQC7" s="47"/>
      <c r="QQD7" s="47"/>
      <c r="QQE7" s="47"/>
      <c r="QQF7" s="47"/>
      <c r="QQG7" s="47"/>
      <c r="QQH7" s="47"/>
      <c r="QQI7" s="47"/>
      <c r="QQJ7" s="47"/>
      <c r="QQK7" s="47"/>
      <c r="QQL7" s="47"/>
      <c r="QQM7" s="47"/>
      <c r="QQN7" s="47"/>
      <c r="QQO7" s="47"/>
      <c r="QQP7" s="47"/>
      <c r="QQQ7" s="47"/>
      <c r="QQR7" s="47"/>
      <c r="QQS7" s="47"/>
      <c r="QQT7" s="47"/>
      <c r="QQU7" s="47"/>
      <c r="QQV7" s="47"/>
      <c r="QQW7" s="47"/>
      <c r="QQX7" s="47"/>
      <c r="QQY7" s="47"/>
      <c r="QQZ7" s="47"/>
      <c r="QRA7" s="47"/>
      <c r="QRB7" s="47"/>
      <c r="QRC7" s="47"/>
      <c r="QRD7" s="47"/>
      <c r="QRE7" s="47"/>
      <c r="QRF7" s="47"/>
      <c r="QRG7" s="47"/>
      <c r="QRH7" s="47"/>
      <c r="QRI7" s="47"/>
      <c r="QRJ7" s="47"/>
      <c r="QRK7" s="47"/>
      <c r="QRL7" s="47"/>
      <c r="QRM7" s="47"/>
      <c r="QRN7" s="47"/>
      <c r="QRO7" s="47"/>
      <c r="QRP7" s="47"/>
      <c r="QRQ7" s="47"/>
      <c r="QRR7" s="47"/>
      <c r="QRS7" s="47"/>
      <c r="QRT7" s="47"/>
      <c r="QRU7" s="47"/>
      <c r="QRV7" s="47"/>
      <c r="QRW7" s="47"/>
      <c r="QRX7" s="47"/>
      <c r="QRY7" s="47"/>
      <c r="QRZ7" s="47"/>
      <c r="QSA7" s="47"/>
      <c r="QSB7" s="47"/>
      <c r="QSC7" s="47"/>
      <c r="QSD7" s="47"/>
      <c r="QSE7" s="47"/>
      <c r="QSF7" s="47"/>
      <c r="QSG7" s="47"/>
      <c r="QSH7" s="47"/>
      <c r="QSI7" s="47"/>
      <c r="QSJ7" s="47"/>
      <c r="QSK7" s="47"/>
      <c r="QSL7" s="47"/>
      <c r="QSM7" s="47"/>
      <c r="QSN7" s="47"/>
      <c r="QSO7" s="47"/>
      <c r="QSP7" s="47"/>
      <c r="QSQ7" s="47"/>
      <c r="QSR7" s="47"/>
      <c r="QSS7" s="47"/>
      <c r="QST7" s="47"/>
      <c r="QSU7" s="47"/>
      <c r="QSV7" s="47"/>
      <c r="QSW7" s="47"/>
      <c r="QSX7" s="47"/>
      <c r="QSY7" s="47"/>
      <c r="QSZ7" s="47"/>
      <c r="QTA7" s="47"/>
      <c r="QTB7" s="47"/>
      <c r="QTC7" s="47"/>
      <c r="QTD7" s="47"/>
      <c r="QTE7" s="47"/>
      <c r="QTF7" s="47"/>
      <c r="QTG7" s="47"/>
      <c r="QTH7" s="47"/>
      <c r="QTI7" s="47"/>
      <c r="QTJ7" s="47"/>
      <c r="QTK7" s="47"/>
      <c r="QTL7" s="47"/>
      <c r="QTM7" s="47"/>
      <c r="QTN7" s="47"/>
      <c r="QTO7" s="47"/>
      <c r="QTP7" s="47"/>
      <c r="QTQ7" s="47"/>
      <c r="QTR7" s="47"/>
      <c r="QTS7" s="47"/>
      <c r="QTT7" s="47"/>
      <c r="QTU7" s="47"/>
      <c r="QTV7" s="47"/>
      <c r="QTW7" s="47"/>
      <c r="QTX7" s="47"/>
      <c r="QTY7" s="47"/>
      <c r="QTZ7" s="47"/>
      <c r="QUA7" s="47"/>
      <c r="QUB7" s="47"/>
      <c r="QUC7" s="47"/>
      <c r="QUD7" s="47"/>
      <c r="QUE7" s="47"/>
      <c r="QUF7" s="47"/>
      <c r="QUG7" s="47"/>
      <c r="QUH7" s="47"/>
      <c r="QUI7" s="47"/>
      <c r="QUJ7" s="47"/>
      <c r="QUK7" s="47"/>
      <c r="QUL7" s="47"/>
      <c r="QUM7" s="47"/>
      <c r="QUN7" s="47"/>
      <c r="QUO7" s="47"/>
      <c r="QUP7" s="47"/>
      <c r="QUQ7" s="47"/>
      <c r="QUR7" s="47"/>
      <c r="QUS7" s="47"/>
      <c r="QUT7" s="47"/>
      <c r="QUU7" s="47"/>
      <c r="QUV7" s="47"/>
      <c r="QUW7" s="47"/>
      <c r="QUX7" s="47"/>
      <c r="QUY7" s="47"/>
      <c r="QUZ7" s="47"/>
      <c r="QVA7" s="47"/>
      <c r="QVB7" s="47"/>
      <c r="QVC7" s="47"/>
      <c r="QVD7" s="47"/>
      <c r="QVE7" s="47"/>
      <c r="QVF7" s="47"/>
      <c r="QVG7" s="47"/>
      <c r="QVH7" s="47"/>
      <c r="QVI7" s="47"/>
      <c r="QVJ7" s="47"/>
      <c r="QVK7" s="47"/>
      <c r="QVL7" s="47"/>
      <c r="QVM7" s="47"/>
      <c r="QVN7" s="47"/>
      <c r="QVO7" s="47"/>
      <c r="QVP7" s="47"/>
      <c r="QVQ7" s="47"/>
      <c r="QVR7" s="47"/>
      <c r="QVS7" s="47"/>
      <c r="QVT7" s="47"/>
      <c r="QVU7" s="47"/>
      <c r="QVV7" s="47"/>
      <c r="QVW7" s="47"/>
      <c r="QVX7" s="47"/>
      <c r="QVY7" s="47"/>
      <c r="QVZ7" s="47"/>
      <c r="QWA7" s="47"/>
      <c r="QWB7" s="47"/>
      <c r="QWC7" s="47"/>
      <c r="QWD7" s="47"/>
      <c r="QWE7" s="47"/>
      <c r="QWF7" s="47"/>
      <c r="QWG7" s="47"/>
      <c r="QWH7" s="47"/>
      <c r="QWI7" s="47"/>
      <c r="QWJ7" s="47"/>
      <c r="QWK7" s="47"/>
      <c r="QWL7" s="47"/>
      <c r="QWM7" s="47"/>
      <c r="QWN7" s="47"/>
      <c r="QWO7" s="47"/>
      <c r="QWP7" s="47"/>
      <c r="QWQ7" s="47"/>
      <c r="QWR7" s="47"/>
      <c r="QWS7" s="47"/>
      <c r="QWT7" s="47"/>
      <c r="QWU7" s="47"/>
      <c r="QWV7" s="47"/>
      <c r="QWW7" s="47"/>
      <c r="QWX7" s="47"/>
      <c r="QWY7" s="47"/>
      <c r="QWZ7" s="47"/>
      <c r="QXA7" s="47"/>
      <c r="QXB7" s="47"/>
      <c r="QXC7" s="47"/>
      <c r="QXD7" s="47"/>
      <c r="QXE7" s="47"/>
      <c r="QXF7" s="47"/>
      <c r="QXG7" s="47"/>
      <c r="QXH7" s="47"/>
      <c r="QXI7" s="47"/>
      <c r="QXJ7" s="47"/>
      <c r="QXK7" s="47"/>
      <c r="QXL7" s="47"/>
      <c r="QXM7" s="47"/>
      <c r="QXN7" s="47"/>
      <c r="QXO7" s="47"/>
      <c r="QXP7" s="47"/>
      <c r="QXQ7" s="47"/>
      <c r="QXR7" s="47"/>
      <c r="QXS7" s="47"/>
      <c r="QXT7" s="47"/>
      <c r="QXU7" s="47"/>
      <c r="QXV7" s="47"/>
      <c r="QXW7" s="47"/>
      <c r="QXX7" s="47"/>
      <c r="QXY7" s="47"/>
      <c r="QXZ7" s="47"/>
      <c r="QYA7" s="47"/>
      <c r="QYB7" s="47"/>
      <c r="QYC7" s="47"/>
      <c r="QYD7" s="47"/>
      <c r="QYE7" s="47"/>
      <c r="QYF7" s="47"/>
      <c r="QYG7" s="47"/>
      <c r="QYH7" s="47"/>
      <c r="QYI7" s="47"/>
      <c r="QYJ7" s="47"/>
      <c r="QYK7" s="47"/>
      <c r="QYL7" s="47"/>
      <c r="QYM7" s="47"/>
      <c r="QYN7" s="47"/>
      <c r="QYO7" s="47"/>
      <c r="QYP7" s="47"/>
      <c r="QYQ7" s="47"/>
      <c r="QYR7" s="47"/>
      <c r="QYS7" s="47"/>
      <c r="QYT7" s="47"/>
      <c r="QYU7" s="47"/>
      <c r="QYV7" s="47"/>
      <c r="QYW7" s="47"/>
      <c r="QYX7" s="47"/>
      <c r="QYY7" s="47"/>
      <c r="QYZ7" s="47"/>
      <c r="QZA7" s="47"/>
      <c r="QZB7" s="47"/>
      <c r="QZC7" s="47"/>
      <c r="QZD7" s="47"/>
      <c r="QZE7" s="47"/>
      <c r="QZF7" s="47"/>
      <c r="QZG7" s="47"/>
      <c r="QZH7" s="47"/>
      <c r="QZI7" s="47"/>
      <c r="QZJ7" s="47"/>
      <c r="QZK7" s="47"/>
      <c r="QZL7" s="47"/>
      <c r="QZM7" s="47"/>
      <c r="QZN7" s="47"/>
      <c r="QZO7" s="47"/>
      <c r="QZP7" s="47"/>
      <c r="QZQ7" s="47"/>
      <c r="QZR7" s="47"/>
      <c r="QZS7" s="47"/>
      <c r="QZT7" s="47"/>
      <c r="QZU7" s="47"/>
      <c r="QZV7" s="47"/>
      <c r="QZW7" s="47"/>
      <c r="QZX7" s="47"/>
      <c r="QZY7" s="47"/>
      <c r="QZZ7" s="47"/>
      <c r="RAA7" s="47"/>
      <c r="RAB7" s="47"/>
      <c r="RAC7" s="47"/>
      <c r="RAD7" s="47"/>
      <c r="RAE7" s="47"/>
      <c r="RAF7" s="47"/>
      <c r="RAG7" s="47"/>
      <c r="RAH7" s="47"/>
      <c r="RAI7" s="47"/>
      <c r="RAJ7" s="47"/>
      <c r="RAK7" s="47"/>
      <c r="RAL7" s="47"/>
      <c r="RAM7" s="47"/>
      <c r="RAN7" s="47"/>
      <c r="RAO7" s="47"/>
      <c r="RAP7" s="47"/>
      <c r="RAQ7" s="47"/>
      <c r="RAR7" s="47"/>
      <c r="RAS7" s="47"/>
      <c r="RAT7" s="47"/>
      <c r="RAU7" s="47"/>
      <c r="RAV7" s="47"/>
      <c r="RAW7" s="47"/>
      <c r="RAX7" s="47"/>
      <c r="RAY7" s="47"/>
      <c r="RAZ7" s="47"/>
      <c r="RBA7" s="47"/>
      <c r="RBB7" s="47"/>
      <c r="RBC7" s="47"/>
      <c r="RBD7" s="47"/>
      <c r="RBE7" s="47"/>
      <c r="RBF7" s="47"/>
      <c r="RBG7" s="47"/>
      <c r="RBH7" s="47"/>
      <c r="RBI7" s="47"/>
      <c r="RBJ7" s="47"/>
      <c r="RBK7" s="47"/>
      <c r="RBL7" s="47"/>
      <c r="RBM7" s="47"/>
      <c r="RBN7" s="47"/>
      <c r="RBO7" s="47"/>
      <c r="RBP7" s="47"/>
      <c r="RBQ7" s="47"/>
      <c r="RBR7" s="47"/>
      <c r="RBS7" s="47"/>
      <c r="RBT7" s="47"/>
      <c r="RBU7" s="47"/>
      <c r="RBV7" s="47"/>
      <c r="RBW7" s="47"/>
      <c r="RBX7" s="47"/>
      <c r="RBY7" s="47"/>
      <c r="RBZ7" s="47"/>
      <c r="RCA7" s="47"/>
      <c r="RCB7" s="47"/>
      <c r="RCC7" s="47"/>
      <c r="RCD7" s="47"/>
      <c r="RCE7" s="47"/>
      <c r="RCF7" s="47"/>
      <c r="RCG7" s="47"/>
      <c r="RCH7" s="47"/>
      <c r="RCI7" s="47"/>
      <c r="RCJ7" s="47"/>
      <c r="RCK7" s="47"/>
      <c r="RCL7" s="47"/>
      <c r="RCM7" s="47"/>
      <c r="RCN7" s="47"/>
      <c r="RCO7" s="47"/>
      <c r="RCP7" s="47"/>
      <c r="RCQ7" s="47"/>
      <c r="RCR7" s="47"/>
      <c r="RCS7" s="47"/>
      <c r="RCT7" s="47"/>
      <c r="RCU7" s="47"/>
      <c r="RCV7" s="47"/>
      <c r="RCW7" s="47"/>
      <c r="RCX7" s="47"/>
      <c r="RCY7" s="47"/>
      <c r="RCZ7" s="47"/>
      <c r="RDA7" s="47"/>
      <c r="RDB7" s="47"/>
      <c r="RDC7" s="47"/>
      <c r="RDD7" s="47"/>
      <c r="RDE7" s="47"/>
      <c r="RDF7" s="47"/>
      <c r="RDG7" s="47"/>
      <c r="RDH7" s="47"/>
      <c r="RDI7" s="47"/>
      <c r="RDJ7" s="47"/>
      <c r="RDK7" s="47"/>
      <c r="RDL7" s="47"/>
      <c r="RDM7" s="47"/>
      <c r="RDN7" s="47"/>
      <c r="RDO7" s="47"/>
      <c r="RDP7" s="47"/>
      <c r="RDQ7" s="47"/>
      <c r="RDR7" s="47"/>
      <c r="RDS7" s="47"/>
      <c r="RDT7" s="47"/>
      <c r="RDU7" s="47"/>
      <c r="RDV7" s="47"/>
      <c r="RDW7" s="47"/>
      <c r="RDX7" s="47"/>
      <c r="RDY7" s="47"/>
      <c r="RDZ7" s="47"/>
      <c r="REA7" s="47"/>
      <c r="REB7" s="47"/>
      <c r="REC7" s="47"/>
      <c r="RED7" s="47"/>
      <c r="REE7" s="47"/>
      <c r="REF7" s="47"/>
      <c r="REG7" s="47"/>
      <c r="REH7" s="47"/>
      <c r="REI7" s="47"/>
      <c r="REJ7" s="47"/>
      <c r="REK7" s="47"/>
      <c r="REL7" s="47"/>
      <c r="REM7" s="47"/>
      <c r="REN7" s="47"/>
      <c r="REO7" s="47"/>
      <c r="REP7" s="47"/>
      <c r="REQ7" s="47"/>
      <c r="RER7" s="47"/>
      <c r="RES7" s="47"/>
      <c r="RET7" s="47"/>
      <c r="REU7" s="47"/>
      <c r="REV7" s="47"/>
      <c r="REW7" s="47"/>
      <c r="REX7" s="47"/>
      <c r="REY7" s="47"/>
      <c r="REZ7" s="47"/>
      <c r="RFA7" s="47"/>
      <c r="RFB7" s="47"/>
      <c r="RFC7" s="47"/>
      <c r="RFD7" s="47"/>
      <c r="RFE7" s="47"/>
      <c r="RFF7" s="47"/>
      <c r="RFG7" s="47"/>
      <c r="RFH7" s="47"/>
      <c r="RFI7" s="47"/>
      <c r="RFJ7" s="47"/>
      <c r="RFK7" s="47"/>
      <c r="RFL7" s="47"/>
      <c r="RFM7" s="47"/>
      <c r="RFN7" s="47"/>
      <c r="RFO7" s="47"/>
      <c r="RFP7" s="47"/>
      <c r="RFQ7" s="47"/>
      <c r="RFR7" s="47"/>
      <c r="RFS7" s="47"/>
      <c r="RFT7" s="47"/>
      <c r="RFU7" s="47"/>
      <c r="RFV7" s="47"/>
      <c r="RFW7" s="47"/>
      <c r="RFX7" s="47"/>
      <c r="RFY7" s="47"/>
      <c r="RFZ7" s="47"/>
      <c r="RGA7" s="47"/>
      <c r="RGB7" s="47"/>
      <c r="RGC7" s="47"/>
      <c r="RGD7" s="47"/>
      <c r="RGE7" s="47"/>
      <c r="RGF7" s="47"/>
      <c r="RGG7" s="47"/>
      <c r="RGH7" s="47"/>
      <c r="RGI7" s="47"/>
      <c r="RGJ7" s="47"/>
      <c r="RGK7" s="47"/>
      <c r="RGL7" s="47"/>
      <c r="RGM7" s="47"/>
      <c r="RGN7" s="47"/>
      <c r="RGO7" s="47"/>
      <c r="RGP7" s="47"/>
      <c r="RGQ7" s="47"/>
      <c r="RGR7" s="47"/>
      <c r="RGS7" s="47"/>
      <c r="RGT7" s="47"/>
      <c r="RGU7" s="47"/>
      <c r="RGV7" s="47"/>
      <c r="RGW7" s="47"/>
      <c r="RGX7" s="47"/>
      <c r="RGY7" s="47"/>
      <c r="RGZ7" s="47"/>
      <c r="RHA7" s="47"/>
      <c r="RHB7" s="47"/>
      <c r="RHC7" s="47"/>
      <c r="RHD7" s="47"/>
      <c r="RHE7" s="47"/>
      <c r="RHF7" s="47"/>
      <c r="RHG7" s="47"/>
      <c r="RHH7" s="47"/>
      <c r="RHI7" s="47"/>
      <c r="RHJ7" s="47"/>
      <c r="RHK7" s="47"/>
      <c r="RHL7" s="47"/>
      <c r="RHM7" s="47"/>
      <c r="RHN7" s="47"/>
      <c r="RHO7" s="47"/>
      <c r="RHP7" s="47"/>
      <c r="RHQ7" s="47"/>
      <c r="RHR7" s="47"/>
      <c r="RHS7" s="47"/>
      <c r="RHT7" s="47"/>
      <c r="RHU7" s="47"/>
      <c r="RHV7" s="47"/>
      <c r="RHW7" s="47"/>
      <c r="RHX7" s="47"/>
      <c r="RHY7" s="47"/>
      <c r="RHZ7" s="47"/>
      <c r="RIA7" s="47"/>
      <c r="RIB7" s="47"/>
      <c r="RIC7" s="47"/>
      <c r="RID7" s="47"/>
      <c r="RIE7" s="47"/>
      <c r="RIF7" s="47"/>
      <c r="RIG7" s="47"/>
      <c r="RIH7" s="47"/>
      <c r="RII7" s="47"/>
      <c r="RIJ7" s="47"/>
      <c r="RIK7" s="47"/>
      <c r="RIL7" s="47"/>
      <c r="RIM7" s="47"/>
      <c r="RIN7" s="47"/>
      <c r="RIO7" s="47"/>
      <c r="RIP7" s="47"/>
      <c r="RIQ7" s="47"/>
      <c r="RIR7" s="47"/>
      <c r="RIS7" s="47"/>
      <c r="RIT7" s="47"/>
      <c r="RIU7" s="47"/>
      <c r="RIV7" s="47"/>
      <c r="RIW7" s="47"/>
      <c r="RIX7" s="47"/>
      <c r="RIY7" s="47"/>
      <c r="RIZ7" s="47"/>
      <c r="RJA7" s="47"/>
      <c r="RJB7" s="47"/>
      <c r="RJC7" s="47"/>
      <c r="RJD7" s="47"/>
      <c r="RJE7" s="47"/>
      <c r="RJF7" s="47"/>
      <c r="RJG7" s="47"/>
      <c r="RJH7" s="47"/>
      <c r="RJI7" s="47"/>
      <c r="RJJ7" s="47"/>
      <c r="RJK7" s="47"/>
      <c r="RJL7" s="47"/>
      <c r="RJM7" s="47"/>
      <c r="RJN7" s="47"/>
      <c r="RJO7" s="47"/>
      <c r="RJP7" s="47"/>
      <c r="RJQ7" s="47"/>
      <c r="RJR7" s="47"/>
      <c r="RJS7" s="47"/>
      <c r="RJT7" s="47"/>
      <c r="RJU7" s="47"/>
      <c r="RJV7" s="47"/>
      <c r="RJW7" s="47"/>
      <c r="RJX7" s="47"/>
      <c r="RJY7" s="47"/>
      <c r="RJZ7" s="47"/>
      <c r="RKA7" s="47"/>
      <c r="RKB7" s="47"/>
      <c r="RKC7" s="47"/>
      <c r="RKD7" s="47"/>
      <c r="RKE7" s="47"/>
      <c r="RKF7" s="47"/>
      <c r="RKG7" s="47"/>
      <c r="RKH7" s="47"/>
      <c r="RKI7" s="47"/>
      <c r="RKJ7" s="47"/>
      <c r="RKK7" s="47"/>
      <c r="RKL7" s="47"/>
      <c r="RKM7" s="47"/>
      <c r="RKN7" s="47"/>
      <c r="RKO7" s="47"/>
      <c r="RKP7" s="47"/>
      <c r="RKQ7" s="47"/>
      <c r="RKR7" s="47"/>
      <c r="RKS7" s="47"/>
      <c r="RKT7" s="47"/>
      <c r="RKU7" s="47"/>
      <c r="RKV7" s="47"/>
      <c r="RKW7" s="47"/>
      <c r="RKX7" s="47"/>
      <c r="RKY7" s="47"/>
      <c r="RKZ7" s="47"/>
      <c r="RLA7" s="47"/>
      <c r="RLB7" s="47"/>
      <c r="RLC7" s="47"/>
      <c r="RLD7" s="47"/>
      <c r="RLE7" s="47"/>
      <c r="RLF7" s="47"/>
      <c r="RLG7" s="47"/>
      <c r="RLH7" s="47"/>
      <c r="RLI7" s="47"/>
      <c r="RLJ7" s="47"/>
      <c r="RLK7" s="47"/>
      <c r="RLL7" s="47"/>
      <c r="RLM7" s="47"/>
      <c r="RLN7" s="47"/>
      <c r="RLO7" s="47"/>
      <c r="RLP7" s="47"/>
      <c r="RLQ7" s="47"/>
      <c r="RLR7" s="47"/>
      <c r="RLS7" s="47"/>
      <c r="RLT7" s="47"/>
      <c r="RLU7" s="47"/>
      <c r="RLV7" s="47"/>
      <c r="RLW7" s="47"/>
      <c r="RLX7" s="47"/>
      <c r="RLY7" s="47"/>
      <c r="RLZ7" s="47"/>
      <c r="RMA7" s="47"/>
      <c r="RMB7" s="47"/>
      <c r="RMC7" s="47"/>
      <c r="RMD7" s="47"/>
      <c r="RME7" s="47"/>
      <c r="RMF7" s="47"/>
      <c r="RMG7" s="47"/>
      <c r="RMH7" s="47"/>
      <c r="RMI7" s="47"/>
      <c r="RMJ7" s="47"/>
      <c r="RMK7" s="47"/>
      <c r="RML7" s="47"/>
      <c r="RMM7" s="47"/>
      <c r="RMN7" s="47"/>
      <c r="RMO7" s="47"/>
      <c r="RMP7" s="47"/>
      <c r="RMQ7" s="47"/>
      <c r="RMR7" s="47"/>
      <c r="RMS7" s="47"/>
      <c r="RMT7" s="47"/>
      <c r="RMU7" s="47"/>
      <c r="RMV7" s="47"/>
      <c r="RMW7" s="47"/>
      <c r="RMX7" s="47"/>
      <c r="RMY7" s="47"/>
      <c r="RMZ7" s="47"/>
      <c r="RNA7" s="47"/>
      <c r="RNB7" s="47"/>
      <c r="RNC7" s="47"/>
      <c r="RND7" s="47"/>
      <c r="RNE7" s="47"/>
      <c r="RNF7" s="47"/>
      <c r="RNG7" s="47"/>
      <c r="RNH7" s="47"/>
      <c r="RNI7" s="47"/>
      <c r="RNJ7" s="47"/>
      <c r="RNK7" s="47"/>
      <c r="RNL7" s="47"/>
      <c r="RNM7" s="47"/>
      <c r="RNN7" s="47"/>
      <c r="RNO7" s="47"/>
      <c r="RNP7" s="47"/>
      <c r="RNQ7" s="47"/>
      <c r="RNR7" s="47"/>
      <c r="RNS7" s="47"/>
      <c r="RNT7" s="47"/>
      <c r="RNU7" s="47"/>
      <c r="RNV7" s="47"/>
      <c r="RNW7" s="47"/>
      <c r="RNX7" s="47"/>
      <c r="RNY7" s="47"/>
      <c r="RNZ7" s="47"/>
      <c r="ROA7" s="47"/>
      <c r="ROB7" s="47"/>
      <c r="ROC7" s="47"/>
      <c r="ROD7" s="47"/>
      <c r="ROE7" s="47"/>
      <c r="ROF7" s="47"/>
      <c r="ROG7" s="47"/>
      <c r="ROH7" s="47"/>
      <c r="ROI7" s="47"/>
      <c r="ROJ7" s="47"/>
      <c r="ROK7" s="47"/>
      <c r="ROL7" s="47"/>
      <c r="ROM7" s="47"/>
      <c r="RON7" s="47"/>
      <c r="ROO7" s="47"/>
      <c r="ROP7" s="47"/>
      <c r="ROQ7" s="47"/>
      <c r="ROR7" s="47"/>
      <c r="ROS7" s="47"/>
      <c r="ROT7" s="47"/>
      <c r="ROU7" s="47"/>
      <c r="ROV7" s="47"/>
      <c r="ROW7" s="47"/>
      <c r="ROX7" s="47"/>
      <c r="ROY7" s="47"/>
      <c r="ROZ7" s="47"/>
      <c r="RPA7" s="47"/>
      <c r="RPB7" s="47"/>
      <c r="RPC7" s="47"/>
      <c r="RPD7" s="47"/>
      <c r="RPE7" s="47"/>
      <c r="RPF7" s="47"/>
      <c r="RPG7" s="47"/>
      <c r="RPH7" s="47"/>
      <c r="RPI7" s="47"/>
      <c r="RPJ7" s="47"/>
      <c r="RPK7" s="47"/>
      <c r="RPL7" s="47"/>
      <c r="RPM7" s="47"/>
      <c r="RPN7" s="47"/>
      <c r="RPO7" s="47"/>
      <c r="RPP7" s="47"/>
      <c r="RPQ7" s="47"/>
      <c r="RPR7" s="47"/>
      <c r="RPS7" s="47"/>
      <c r="RPT7" s="47"/>
      <c r="RPU7" s="47"/>
      <c r="RPV7" s="47"/>
      <c r="RPW7" s="47"/>
      <c r="RPX7" s="47"/>
      <c r="RPY7" s="47"/>
      <c r="RPZ7" s="47"/>
      <c r="RQA7" s="47"/>
      <c r="RQB7" s="47"/>
      <c r="RQC7" s="47"/>
      <c r="RQD7" s="47"/>
      <c r="RQE7" s="47"/>
      <c r="RQF7" s="47"/>
      <c r="RQG7" s="47"/>
      <c r="RQH7" s="47"/>
      <c r="RQI7" s="47"/>
      <c r="RQJ7" s="47"/>
      <c r="RQK7" s="47"/>
      <c r="RQL7" s="47"/>
      <c r="RQM7" s="47"/>
      <c r="RQN7" s="47"/>
      <c r="RQO7" s="47"/>
      <c r="RQP7" s="47"/>
      <c r="RQQ7" s="47"/>
      <c r="RQR7" s="47"/>
      <c r="RQS7" s="47"/>
      <c r="RQT7" s="47"/>
      <c r="RQU7" s="47"/>
      <c r="RQV7" s="47"/>
      <c r="RQW7" s="47"/>
      <c r="RQX7" s="47"/>
      <c r="RQY7" s="47"/>
      <c r="RQZ7" s="47"/>
      <c r="RRA7" s="47"/>
      <c r="RRB7" s="47"/>
      <c r="RRC7" s="47"/>
      <c r="RRD7" s="47"/>
      <c r="RRE7" s="47"/>
      <c r="RRF7" s="47"/>
      <c r="RRG7" s="47"/>
      <c r="RRH7" s="47"/>
      <c r="RRI7" s="47"/>
      <c r="RRJ7" s="47"/>
      <c r="RRK7" s="47"/>
      <c r="RRL7" s="47"/>
      <c r="RRM7" s="47"/>
      <c r="RRN7" s="47"/>
      <c r="RRO7" s="47"/>
      <c r="RRP7" s="47"/>
      <c r="RRQ7" s="47"/>
      <c r="RRR7" s="47"/>
      <c r="RRS7" s="47"/>
      <c r="RRT7" s="47"/>
      <c r="RRU7" s="47"/>
      <c r="RRV7" s="47"/>
      <c r="RRW7" s="47"/>
      <c r="RRX7" s="47"/>
      <c r="RRY7" s="47"/>
      <c r="RRZ7" s="47"/>
      <c r="RSA7" s="47"/>
      <c r="RSB7" s="47"/>
      <c r="RSC7" s="47"/>
      <c r="RSD7" s="47"/>
      <c r="RSE7" s="47"/>
      <c r="RSF7" s="47"/>
      <c r="RSG7" s="47"/>
      <c r="RSH7" s="47"/>
      <c r="RSI7" s="47"/>
      <c r="RSJ7" s="47"/>
      <c r="RSK7" s="47"/>
      <c r="RSL7" s="47"/>
      <c r="RSM7" s="47"/>
      <c r="RSN7" s="47"/>
      <c r="RSO7" s="47"/>
      <c r="RSP7" s="47"/>
      <c r="RSQ7" s="47"/>
      <c r="RSR7" s="47"/>
      <c r="RSS7" s="47"/>
      <c r="RST7" s="47"/>
      <c r="RSU7" s="47"/>
      <c r="RSV7" s="47"/>
      <c r="RSW7" s="47"/>
      <c r="RSX7" s="47"/>
      <c r="RSY7" s="47"/>
      <c r="RSZ7" s="47"/>
      <c r="RTA7" s="47"/>
      <c r="RTB7" s="47"/>
      <c r="RTC7" s="47"/>
      <c r="RTD7" s="47"/>
      <c r="RTE7" s="47"/>
      <c r="RTF7" s="47"/>
      <c r="RTG7" s="47"/>
      <c r="RTH7" s="47"/>
      <c r="RTI7" s="47"/>
      <c r="RTJ7" s="47"/>
      <c r="RTK7" s="47"/>
      <c r="RTL7" s="47"/>
      <c r="RTM7" s="47"/>
      <c r="RTN7" s="47"/>
      <c r="RTO7" s="47"/>
      <c r="RTP7" s="47"/>
      <c r="RTQ7" s="47"/>
      <c r="RTR7" s="47"/>
      <c r="RTS7" s="47"/>
      <c r="RTT7" s="47"/>
      <c r="RTU7" s="47"/>
      <c r="RTV7" s="47"/>
      <c r="RTW7" s="47"/>
      <c r="RTX7" s="47"/>
      <c r="RTY7" s="47"/>
      <c r="RTZ7" s="47"/>
      <c r="RUA7" s="47"/>
      <c r="RUB7" s="47"/>
      <c r="RUC7" s="47"/>
      <c r="RUD7" s="47"/>
      <c r="RUE7" s="47"/>
      <c r="RUF7" s="47"/>
      <c r="RUG7" s="47"/>
      <c r="RUH7" s="47"/>
      <c r="RUI7" s="47"/>
      <c r="RUJ7" s="47"/>
      <c r="RUK7" s="47"/>
      <c r="RUL7" s="47"/>
      <c r="RUM7" s="47"/>
      <c r="RUN7" s="47"/>
      <c r="RUO7" s="47"/>
      <c r="RUP7" s="47"/>
      <c r="RUQ7" s="47"/>
      <c r="RUR7" s="47"/>
      <c r="RUS7" s="47"/>
      <c r="RUT7" s="47"/>
      <c r="RUU7" s="47"/>
      <c r="RUV7" s="47"/>
      <c r="RUW7" s="47"/>
      <c r="RUX7" s="47"/>
      <c r="RUY7" s="47"/>
      <c r="RUZ7" s="47"/>
      <c r="RVA7" s="47"/>
      <c r="RVB7" s="47"/>
      <c r="RVC7" s="47"/>
      <c r="RVD7" s="47"/>
      <c r="RVE7" s="47"/>
      <c r="RVF7" s="47"/>
      <c r="RVG7" s="47"/>
      <c r="RVH7" s="47"/>
      <c r="RVI7" s="47"/>
      <c r="RVJ7" s="47"/>
      <c r="RVK7" s="47"/>
      <c r="RVL7" s="47"/>
      <c r="RVM7" s="47"/>
      <c r="RVN7" s="47"/>
      <c r="RVO7" s="47"/>
      <c r="RVP7" s="47"/>
      <c r="RVQ7" s="47"/>
      <c r="RVR7" s="47"/>
      <c r="RVS7" s="47"/>
      <c r="RVT7" s="47"/>
      <c r="RVU7" s="47"/>
      <c r="RVV7" s="47"/>
      <c r="RVW7" s="47"/>
      <c r="RVX7" s="47"/>
      <c r="RVY7" s="47"/>
      <c r="RVZ7" s="47"/>
      <c r="RWA7" s="47"/>
      <c r="RWB7" s="47"/>
      <c r="RWC7" s="47"/>
      <c r="RWD7" s="47"/>
      <c r="RWE7" s="47"/>
      <c r="RWF7" s="47"/>
      <c r="RWG7" s="47"/>
      <c r="RWH7" s="47"/>
      <c r="RWI7" s="47"/>
      <c r="RWJ7" s="47"/>
      <c r="RWK7" s="47"/>
      <c r="RWL7" s="47"/>
      <c r="RWM7" s="47"/>
      <c r="RWN7" s="47"/>
      <c r="RWO7" s="47"/>
      <c r="RWP7" s="47"/>
      <c r="RWQ7" s="47"/>
      <c r="RWR7" s="47"/>
      <c r="RWS7" s="47"/>
      <c r="RWT7" s="47"/>
      <c r="RWU7" s="47"/>
      <c r="RWV7" s="47"/>
      <c r="RWW7" s="47"/>
      <c r="RWX7" s="47"/>
      <c r="RWY7" s="47"/>
      <c r="RWZ7" s="47"/>
      <c r="RXA7" s="47"/>
      <c r="RXB7" s="47"/>
      <c r="RXC7" s="47"/>
      <c r="RXD7" s="47"/>
      <c r="RXE7" s="47"/>
      <c r="RXF7" s="47"/>
      <c r="RXG7" s="47"/>
      <c r="RXH7" s="47"/>
      <c r="RXI7" s="47"/>
      <c r="RXJ7" s="47"/>
      <c r="RXK7" s="47"/>
      <c r="RXL7" s="47"/>
      <c r="RXM7" s="47"/>
      <c r="RXN7" s="47"/>
      <c r="RXO7" s="47"/>
      <c r="RXP7" s="47"/>
      <c r="RXQ7" s="47"/>
      <c r="RXR7" s="47"/>
      <c r="RXS7" s="47"/>
      <c r="RXT7" s="47"/>
      <c r="RXU7" s="47"/>
      <c r="RXV7" s="47"/>
      <c r="RXW7" s="47"/>
      <c r="RXX7" s="47"/>
      <c r="RXY7" s="47"/>
      <c r="RXZ7" s="47"/>
      <c r="RYA7" s="47"/>
      <c r="RYB7" s="47"/>
      <c r="RYC7" s="47"/>
      <c r="RYD7" s="47"/>
      <c r="RYE7" s="47"/>
      <c r="RYF7" s="47"/>
      <c r="RYG7" s="47"/>
      <c r="RYH7" s="47"/>
      <c r="RYI7" s="47"/>
      <c r="RYJ7" s="47"/>
      <c r="RYK7" s="47"/>
      <c r="RYL7" s="47"/>
      <c r="RYM7" s="47"/>
      <c r="RYN7" s="47"/>
      <c r="RYO7" s="47"/>
      <c r="RYP7" s="47"/>
      <c r="RYQ7" s="47"/>
      <c r="RYR7" s="47"/>
      <c r="RYS7" s="47"/>
      <c r="RYT7" s="47"/>
      <c r="RYU7" s="47"/>
      <c r="RYV7" s="47"/>
      <c r="RYW7" s="47"/>
      <c r="RYX7" s="47"/>
      <c r="RYY7" s="47"/>
      <c r="RYZ7" s="47"/>
      <c r="RZA7" s="47"/>
      <c r="RZB7" s="47"/>
      <c r="RZC7" s="47"/>
      <c r="RZD7" s="47"/>
      <c r="RZE7" s="47"/>
      <c r="RZF7" s="47"/>
      <c r="RZG7" s="47"/>
      <c r="RZH7" s="47"/>
      <c r="RZI7" s="47"/>
      <c r="RZJ7" s="47"/>
      <c r="RZK7" s="47"/>
      <c r="RZL7" s="47"/>
      <c r="RZM7" s="47"/>
      <c r="RZN7" s="47"/>
      <c r="RZO7" s="47"/>
      <c r="RZP7" s="47"/>
      <c r="RZQ7" s="47"/>
      <c r="RZR7" s="47"/>
      <c r="RZS7" s="47"/>
      <c r="RZT7" s="47"/>
      <c r="RZU7" s="47"/>
      <c r="RZV7" s="47"/>
      <c r="RZW7" s="47"/>
      <c r="RZX7" s="47"/>
      <c r="RZY7" s="47"/>
      <c r="RZZ7" s="47"/>
      <c r="SAA7" s="47"/>
      <c r="SAB7" s="47"/>
      <c r="SAC7" s="47"/>
      <c r="SAD7" s="47"/>
      <c r="SAE7" s="47"/>
      <c r="SAF7" s="47"/>
      <c r="SAG7" s="47"/>
      <c r="SAH7" s="47"/>
      <c r="SAI7" s="47"/>
      <c r="SAJ7" s="47"/>
      <c r="SAK7" s="47"/>
      <c r="SAL7" s="47"/>
      <c r="SAM7" s="47"/>
      <c r="SAN7" s="47"/>
      <c r="SAO7" s="47"/>
      <c r="SAP7" s="47"/>
      <c r="SAQ7" s="47"/>
      <c r="SAR7" s="47"/>
      <c r="SAS7" s="47"/>
      <c r="SAT7" s="47"/>
      <c r="SAU7" s="47"/>
      <c r="SAV7" s="47"/>
      <c r="SAW7" s="47"/>
      <c r="SAX7" s="47"/>
      <c r="SAY7" s="47"/>
      <c r="SAZ7" s="47"/>
      <c r="SBA7" s="47"/>
      <c r="SBB7" s="47"/>
      <c r="SBC7" s="47"/>
      <c r="SBD7" s="47"/>
      <c r="SBE7" s="47"/>
      <c r="SBF7" s="47"/>
      <c r="SBG7" s="47"/>
      <c r="SBH7" s="47"/>
      <c r="SBI7" s="47"/>
      <c r="SBJ7" s="47"/>
      <c r="SBK7" s="47"/>
      <c r="SBL7" s="47"/>
      <c r="SBM7" s="47"/>
      <c r="SBN7" s="47"/>
      <c r="SBO7" s="47"/>
      <c r="SBP7" s="47"/>
      <c r="SBQ7" s="47"/>
      <c r="SBR7" s="47"/>
      <c r="SBS7" s="47"/>
      <c r="SBT7" s="47"/>
      <c r="SBU7" s="47"/>
      <c r="SBV7" s="47"/>
      <c r="SBW7" s="47"/>
      <c r="SBX7" s="47"/>
      <c r="SBY7" s="47"/>
      <c r="SBZ7" s="47"/>
      <c r="SCA7" s="47"/>
      <c r="SCB7" s="47"/>
      <c r="SCC7" s="47"/>
      <c r="SCD7" s="47"/>
      <c r="SCE7" s="47"/>
      <c r="SCF7" s="47"/>
      <c r="SCG7" s="47"/>
      <c r="SCH7" s="47"/>
      <c r="SCI7" s="47"/>
      <c r="SCJ7" s="47"/>
      <c r="SCK7" s="47"/>
      <c r="SCL7" s="47"/>
      <c r="SCM7" s="47"/>
      <c r="SCN7" s="47"/>
      <c r="SCO7" s="47"/>
      <c r="SCP7" s="47"/>
      <c r="SCQ7" s="47"/>
      <c r="SCR7" s="47"/>
      <c r="SCS7" s="47"/>
      <c r="SCT7" s="47"/>
      <c r="SCU7" s="47"/>
      <c r="SCV7" s="47"/>
      <c r="SCW7" s="47"/>
      <c r="SCX7" s="47"/>
      <c r="SCY7" s="47"/>
      <c r="SCZ7" s="47"/>
      <c r="SDA7" s="47"/>
      <c r="SDB7" s="47"/>
      <c r="SDC7" s="47"/>
      <c r="SDD7" s="47"/>
      <c r="SDE7" s="47"/>
      <c r="SDF7" s="47"/>
      <c r="SDG7" s="47"/>
      <c r="SDH7" s="47"/>
      <c r="SDI7" s="47"/>
      <c r="SDJ7" s="47"/>
      <c r="SDK7" s="47"/>
      <c r="SDL7" s="47"/>
      <c r="SDM7" s="47"/>
      <c r="SDN7" s="47"/>
      <c r="SDO7" s="47"/>
      <c r="SDP7" s="47"/>
      <c r="SDQ7" s="47"/>
      <c r="SDR7" s="47"/>
      <c r="SDS7" s="47"/>
      <c r="SDT7" s="47"/>
      <c r="SDU7" s="47"/>
      <c r="SDV7" s="47"/>
      <c r="SDW7" s="47"/>
      <c r="SDX7" s="47"/>
      <c r="SDY7" s="47"/>
      <c r="SDZ7" s="47"/>
      <c r="SEA7" s="47"/>
      <c r="SEB7" s="47"/>
      <c r="SEC7" s="47"/>
      <c r="SED7" s="47"/>
      <c r="SEE7" s="47"/>
      <c r="SEF7" s="47"/>
      <c r="SEG7" s="47"/>
      <c r="SEH7" s="47"/>
      <c r="SEI7" s="47"/>
      <c r="SEJ7" s="47"/>
      <c r="SEK7" s="47"/>
      <c r="SEL7" s="47"/>
      <c r="SEM7" s="47"/>
      <c r="SEN7" s="47"/>
      <c r="SEO7" s="47"/>
      <c r="SEP7" s="47"/>
      <c r="SEQ7" s="47"/>
      <c r="SER7" s="47"/>
      <c r="SES7" s="47"/>
      <c r="SET7" s="47"/>
      <c r="SEU7" s="47"/>
      <c r="SEV7" s="47"/>
      <c r="SEW7" s="47"/>
      <c r="SEX7" s="47"/>
      <c r="SEY7" s="47"/>
      <c r="SEZ7" s="47"/>
      <c r="SFA7" s="47"/>
      <c r="SFB7" s="47"/>
      <c r="SFC7" s="47"/>
      <c r="SFD7" s="47"/>
      <c r="SFE7" s="47"/>
      <c r="SFF7" s="47"/>
      <c r="SFG7" s="47"/>
      <c r="SFH7" s="47"/>
      <c r="SFI7" s="47"/>
      <c r="SFJ7" s="47"/>
      <c r="SFK7" s="47"/>
      <c r="SFL7" s="47"/>
      <c r="SFM7" s="47"/>
      <c r="SFN7" s="47"/>
      <c r="SFO7" s="47"/>
      <c r="SFP7" s="47"/>
      <c r="SFQ7" s="47"/>
      <c r="SFR7" s="47"/>
      <c r="SFS7" s="47"/>
      <c r="SFT7" s="47"/>
      <c r="SFU7" s="47"/>
      <c r="SFV7" s="47"/>
      <c r="SFW7" s="47"/>
      <c r="SFX7" s="47"/>
      <c r="SFY7" s="47"/>
      <c r="SFZ7" s="47"/>
      <c r="SGA7" s="47"/>
      <c r="SGB7" s="47"/>
      <c r="SGC7" s="47"/>
      <c r="SGD7" s="47"/>
      <c r="SGE7" s="47"/>
      <c r="SGF7" s="47"/>
      <c r="SGG7" s="47"/>
      <c r="SGH7" s="47"/>
      <c r="SGI7" s="47"/>
      <c r="SGJ7" s="47"/>
      <c r="SGK7" s="47"/>
      <c r="SGL7" s="47"/>
      <c r="SGM7" s="47"/>
      <c r="SGN7" s="47"/>
      <c r="SGO7" s="47"/>
      <c r="SGP7" s="47"/>
      <c r="SGQ7" s="47"/>
      <c r="SGR7" s="47"/>
      <c r="SGS7" s="47"/>
      <c r="SGT7" s="47"/>
      <c r="SGU7" s="47"/>
      <c r="SGV7" s="47"/>
      <c r="SGW7" s="47"/>
      <c r="SGX7" s="47"/>
      <c r="SGY7" s="47"/>
      <c r="SGZ7" s="47"/>
      <c r="SHA7" s="47"/>
      <c r="SHB7" s="47"/>
      <c r="SHC7" s="47"/>
      <c r="SHD7" s="47"/>
      <c r="SHE7" s="47"/>
      <c r="SHF7" s="47"/>
      <c r="SHG7" s="47"/>
      <c r="SHH7" s="47"/>
      <c r="SHI7" s="47"/>
      <c r="SHJ7" s="47"/>
      <c r="SHK7" s="47"/>
      <c r="SHL7" s="47"/>
      <c r="SHM7" s="47"/>
      <c r="SHN7" s="47"/>
      <c r="SHO7" s="47"/>
      <c r="SHP7" s="47"/>
      <c r="SHQ7" s="47"/>
      <c r="SHR7" s="47"/>
      <c r="SHS7" s="47"/>
      <c r="SHT7" s="47"/>
      <c r="SHU7" s="47"/>
      <c r="SHV7" s="47"/>
      <c r="SHW7" s="47"/>
      <c r="SHX7" s="47"/>
      <c r="SHY7" s="47"/>
      <c r="SHZ7" s="47"/>
      <c r="SIA7" s="47"/>
      <c r="SIB7" s="47"/>
      <c r="SIC7" s="47"/>
      <c r="SID7" s="47"/>
      <c r="SIE7" s="47"/>
      <c r="SIF7" s="47"/>
      <c r="SIG7" s="47"/>
      <c r="SIH7" s="47"/>
      <c r="SII7" s="47"/>
      <c r="SIJ7" s="47"/>
      <c r="SIK7" s="47"/>
      <c r="SIL7" s="47"/>
      <c r="SIM7" s="47"/>
      <c r="SIN7" s="47"/>
      <c r="SIO7" s="47"/>
      <c r="SIP7" s="47"/>
      <c r="SIQ7" s="47"/>
      <c r="SIR7" s="47"/>
      <c r="SIS7" s="47"/>
      <c r="SIT7" s="47"/>
      <c r="SIU7" s="47"/>
      <c r="SIV7" s="47"/>
      <c r="SIW7" s="47"/>
      <c r="SIX7" s="47"/>
      <c r="SIY7" s="47"/>
      <c r="SIZ7" s="47"/>
      <c r="SJA7" s="47"/>
      <c r="SJB7" s="47"/>
      <c r="SJC7" s="47"/>
      <c r="SJD7" s="47"/>
      <c r="SJE7" s="47"/>
      <c r="SJF7" s="47"/>
      <c r="SJG7" s="47"/>
      <c r="SJH7" s="47"/>
      <c r="SJI7" s="47"/>
      <c r="SJJ7" s="47"/>
      <c r="SJK7" s="47"/>
      <c r="SJL7" s="47"/>
      <c r="SJM7" s="47"/>
      <c r="SJN7" s="47"/>
      <c r="SJO7" s="47"/>
      <c r="SJP7" s="47"/>
      <c r="SJQ7" s="47"/>
      <c r="SJR7" s="47"/>
      <c r="SJS7" s="47"/>
      <c r="SJT7" s="47"/>
      <c r="SJU7" s="47"/>
      <c r="SJV7" s="47"/>
      <c r="SJW7" s="47"/>
      <c r="SJX7" s="47"/>
      <c r="SJY7" s="47"/>
      <c r="SJZ7" s="47"/>
      <c r="SKA7" s="47"/>
      <c r="SKB7" s="47"/>
      <c r="SKC7" s="47"/>
      <c r="SKD7" s="47"/>
      <c r="SKE7" s="47"/>
      <c r="SKF7" s="47"/>
      <c r="SKG7" s="47"/>
      <c r="SKH7" s="47"/>
      <c r="SKI7" s="47"/>
      <c r="SKJ7" s="47"/>
      <c r="SKK7" s="47"/>
      <c r="SKL7" s="47"/>
      <c r="SKM7" s="47"/>
      <c r="SKN7" s="47"/>
      <c r="SKO7" s="47"/>
      <c r="SKP7" s="47"/>
      <c r="SKQ7" s="47"/>
      <c r="SKR7" s="47"/>
      <c r="SKS7" s="47"/>
      <c r="SKT7" s="47"/>
      <c r="SKU7" s="47"/>
      <c r="SKV7" s="47"/>
      <c r="SKW7" s="47"/>
      <c r="SKX7" s="47"/>
      <c r="SKY7" s="47"/>
      <c r="SKZ7" s="47"/>
      <c r="SLA7" s="47"/>
      <c r="SLB7" s="47"/>
      <c r="SLC7" s="47"/>
      <c r="SLD7" s="47"/>
      <c r="SLE7" s="47"/>
      <c r="SLF7" s="47"/>
      <c r="SLG7" s="47"/>
      <c r="SLH7" s="47"/>
      <c r="SLI7" s="47"/>
      <c r="SLJ7" s="47"/>
      <c r="SLK7" s="47"/>
      <c r="SLL7" s="47"/>
      <c r="SLM7" s="47"/>
      <c r="SLN7" s="47"/>
      <c r="SLO7" s="47"/>
      <c r="SLP7" s="47"/>
      <c r="SLQ7" s="47"/>
      <c r="SLR7" s="47"/>
      <c r="SLS7" s="47"/>
      <c r="SLT7" s="47"/>
      <c r="SLU7" s="47"/>
      <c r="SLV7" s="47"/>
      <c r="SLW7" s="47"/>
      <c r="SLX7" s="47"/>
      <c r="SLY7" s="47"/>
      <c r="SLZ7" s="47"/>
      <c r="SMA7" s="47"/>
      <c r="SMB7" s="47"/>
      <c r="SMC7" s="47"/>
      <c r="SMD7" s="47"/>
      <c r="SME7" s="47"/>
      <c r="SMF7" s="47"/>
      <c r="SMG7" s="47"/>
      <c r="SMH7" s="47"/>
      <c r="SMI7" s="47"/>
      <c r="SMJ7" s="47"/>
      <c r="SMK7" s="47"/>
      <c r="SML7" s="47"/>
      <c r="SMM7" s="47"/>
      <c r="SMN7" s="47"/>
      <c r="SMO7" s="47"/>
      <c r="SMP7" s="47"/>
      <c r="SMQ7" s="47"/>
      <c r="SMR7" s="47"/>
      <c r="SMS7" s="47"/>
      <c r="SMT7" s="47"/>
      <c r="SMU7" s="47"/>
      <c r="SMV7" s="47"/>
      <c r="SMW7" s="47"/>
      <c r="SMX7" s="47"/>
      <c r="SMY7" s="47"/>
      <c r="SMZ7" s="47"/>
      <c r="SNA7" s="47"/>
      <c r="SNB7" s="47"/>
      <c r="SNC7" s="47"/>
      <c r="SND7" s="47"/>
      <c r="SNE7" s="47"/>
      <c r="SNF7" s="47"/>
      <c r="SNG7" s="47"/>
      <c r="SNH7" s="47"/>
      <c r="SNI7" s="47"/>
      <c r="SNJ7" s="47"/>
      <c r="SNK7" s="47"/>
      <c r="SNL7" s="47"/>
      <c r="SNM7" s="47"/>
      <c r="SNN7" s="47"/>
      <c r="SNO7" s="47"/>
      <c r="SNP7" s="47"/>
      <c r="SNQ7" s="47"/>
      <c r="SNR7" s="47"/>
      <c r="SNS7" s="47"/>
      <c r="SNT7" s="47"/>
      <c r="SNU7" s="47"/>
      <c r="SNV7" s="47"/>
      <c r="SNW7" s="47"/>
      <c r="SNX7" s="47"/>
      <c r="SNY7" s="47"/>
      <c r="SNZ7" s="47"/>
      <c r="SOA7" s="47"/>
      <c r="SOB7" s="47"/>
      <c r="SOC7" s="47"/>
      <c r="SOD7" s="47"/>
      <c r="SOE7" s="47"/>
      <c r="SOF7" s="47"/>
      <c r="SOG7" s="47"/>
      <c r="SOH7" s="47"/>
      <c r="SOI7" s="47"/>
      <c r="SOJ7" s="47"/>
      <c r="SOK7" s="47"/>
      <c r="SOL7" s="47"/>
      <c r="SOM7" s="47"/>
      <c r="SON7" s="47"/>
      <c r="SOO7" s="47"/>
      <c r="SOP7" s="47"/>
      <c r="SOQ7" s="47"/>
      <c r="SOR7" s="47"/>
      <c r="SOS7" s="47"/>
      <c r="SOT7" s="47"/>
      <c r="SOU7" s="47"/>
      <c r="SOV7" s="47"/>
      <c r="SOW7" s="47"/>
      <c r="SOX7" s="47"/>
      <c r="SOY7" s="47"/>
      <c r="SOZ7" s="47"/>
      <c r="SPA7" s="47"/>
      <c r="SPB7" s="47"/>
      <c r="SPC7" s="47"/>
      <c r="SPD7" s="47"/>
      <c r="SPE7" s="47"/>
      <c r="SPF7" s="47"/>
      <c r="SPG7" s="47"/>
      <c r="SPH7" s="47"/>
      <c r="SPI7" s="47"/>
      <c r="SPJ7" s="47"/>
      <c r="SPK7" s="47"/>
      <c r="SPL7" s="47"/>
      <c r="SPM7" s="47"/>
      <c r="SPN7" s="47"/>
      <c r="SPO7" s="47"/>
      <c r="SPP7" s="47"/>
      <c r="SPQ7" s="47"/>
      <c r="SPR7" s="47"/>
      <c r="SPS7" s="47"/>
      <c r="SPT7" s="47"/>
      <c r="SPU7" s="47"/>
      <c r="SPV7" s="47"/>
      <c r="SPW7" s="47"/>
      <c r="SPX7" s="47"/>
      <c r="SPY7" s="47"/>
      <c r="SPZ7" s="47"/>
      <c r="SQA7" s="47"/>
      <c r="SQB7" s="47"/>
      <c r="SQC7" s="47"/>
      <c r="SQD7" s="47"/>
      <c r="SQE7" s="47"/>
      <c r="SQF7" s="47"/>
      <c r="SQG7" s="47"/>
      <c r="SQH7" s="47"/>
      <c r="SQI7" s="47"/>
      <c r="SQJ7" s="47"/>
      <c r="SQK7" s="47"/>
      <c r="SQL7" s="47"/>
      <c r="SQM7" s="47"/>
      <c r="SQN7" s="47"/>
      <c r="SQO7" s="47"/>
      <c r="SQP7" s="47"/>
      <c r="SQQ7" s="47"/>
      <c r="SQR7" s="47"/>
      <c r="SQS7" s="47"/>
      <c r="SQT7" s="47"/>
      <c r="SQU7" s="47"/>
      <c r="SQV7" s="47"/>
      <c r="SQW7" s="47"/>
      <c r="SQX7" s="47"/>
      <c r="SQY7" s="47"/>
      <c r="SQZ7" s="47"/>
      <c r="SRA7" s="47"/>
      <c r="SRB7" s="47"/>
      <c r="SRC7" s="47"/>
      <c r="SRD7" s="47"/>
      <c r="SRE7" s="47"/>
      <c r="SRF7" s="47"/>
      <c r="SRG7" s="47"/>
      <c r="SRH7" s="47"/>
      <c r="SRI7" s="47"/>
      <c r="SRJ7" s="47"/>
      <c r="SRK7" s="47"/>
      <c r="SRL7" s="47"/>
      <c r="SRM7" s="47"/>
      <c r="SRN7" s="47"/>
      <c r="SRO7" s="47"/>
      <c r="SRP7" s="47"/>
      <c r="SRQ7" s="47"/>
      <c r="SRR7" s="47"/>
      <c r="SRS7" s="47"/>
      <c r="SRT7" s="47"/>
      <c r="SRU7" s="47"/>
      <c r="SRV7" s="47"/>
      <c r="SRW7" s="47"/>
      <c r="SRX7" s="47"/>
      <c r="SRY7" s="47"/>
      <c r="SRZ7" s="47"/>
      <c r="SSA7" s="47"/>
      <c r="SSB7" s="47"/>
      <c r="SSC7" s="47"/>
      <c r="SSD7" s="47"/>
      <c r="SSE7" s="47"/>
      <c r="SSF7" s="47"/>
      <c r="SSG7" s="47"/>
      <c r="SSH7" s="47"/>
      <c r="SSI7" s="47"/>
      <c r="SSJ7" s="47"/>
      <c r="SSK7" s="47"/>
      <c r="SSL7" s="47"/>
      <c r="SSM7" s="47"/>
      <c r="SSN7" s="47"/>
      <c r="SSO7" s="47"/>
      <c r="SSP7" s="47"/>
      <c r="SSQ7" s="47"/>
      <c r="SSR7" s="47"/>
      <c r="SSS7" s="47"/>
      <c r="SST7" s="47"/>
      <c r="SSU7" s="47"/>
      <c r="SSV7" s="47"/>
      <c r="SSW7" s="47"/>
      <c r="SSX7" s="47"/>
      <c r="SSY7" s="47"/>
      <c r="SSZ7" s="47"/>
      <c r="STA7" s="47"/>
      <c r="STB7" s="47"/>
      <c r="STC7" s="47"/>
      <c r="STD7" s="47"/>
      <c r="STE7" s="47"/>
      <c r="STF7" s="47"/>
      <c r="STG7" s="47"/>
      <c r="STH7" s="47"/>
      <c r="STI7" s="47"/>
      <c r="STJ7" s="47"/>
      <c r="STK7" s="47"/>
      <c r="STL7" s="47"/>
      <c r="STM7" s="47"/>
      <c r="STN7" s="47"/>
      <c r="STO7" s="47"/>
      <c r="STP7" s="47"/>
      <c r="STQ7" s="47"/>
      <c r="STR7" s="47"/>
      <c r="STS7" s="47"/>
      <c r="STT7" s="47"/>
      <c r="STU7" s="47"/>
      <c r="STV7" s="47"/>
      <c r="STW7" s="47"/>
      <c r="STX7" s="47"/>
      <c r="STY7" s="47"/>
      <c r="STZ7" s="47"/>
      <c r="SUA7" s="47"/>
      <c r="SUB7" s="47"/>
      <c r="SUC7" s="47"/>
      <c r="SUD7" s="47"/>
      <c r="SUE7" s="47"/>
      <c r="SUF7" s="47"/>
      <c r="SUG7" s="47"/>
      <c r="SUH7" s="47"/>
      <c r="SUI7" s="47"/>
      <c r="SUJ7" s="47"/>
      <c r="SUK7" s="47"/>
      <c r="SUL7" s="47"/>
      <c r="SUM7" s="47"/>
      <c r="SUN7" s="47"/>
      <c r="SUO7" s="47"/>
      <c r="SUP7" s="47"/>
      <c r="SUQ7" s="47"/>
      <c r="SUR7" s="47"/>
      <c r="SUS7" s="47"/>
      <c r="SUT7" s="47"/>
      <c r="SUU7" s="47"/>
      <c r="SUV7" s="47"/>
      <c r="SUW7" s="47"/>
      <c r="SUX7" s="47"/>
      <c r="SUY7" s="47"/>
      <c r="SUZ7" s="47"/>
      <c r="SVA7" s="47"/>
      <c r="SVB7" s="47"/>
      <c r="SVC7" s="47"/>
      <c r="SVD7" s="47"/>
      <c r="SVE7" s="47"/>
      <c r="SVF7" s="47"/>
      <c r="SVG7" s="47"/>
      <c r="SVH7" s="47"/>
      <c r="SVI7" s="47"/>
      <c r="SVJ7" s="47"/>
      <c r="SVK7" s="47"/>
      <c r="SVL7" s="47"/>
      <c r="SVM7" s="47"/>
      <c r="SVN7" s="47"/>
      <c r="SVO7" s="47"/>
      <c r="SVP7" s="47"/>
      <c r="SVQ7" s="47"/>
      <c r="SVR7" s="47"/>
      <c r="SVS7" s="47"/>
      <c r="SVT7" s="47"/>
      <c r="SVU7" s="47"/>
      <c r="SVV7" s="47"/>
      <c r="SVW7" s="47"/>
      <c r="SVX7" s="47"/>
      <c r="SVY7" s="47"/>
      <c r="SVZ7" s="47"/>
      <c r="SWA7" s="47"/>
      <c r="SWB7" s="47"/>
      <c r="SWC7" s="47"/>
      <c r="SWD7" s="47"/>
      <c r="SWE7" s="47"/>
      <c r="SWF7" s="47"/>
      <c r="SWG7" s="47"/>
      <c r="SWH7" s="47"/>
      <c r="SWI7" s="47"/>
      <c r="SWJ7" s="47"/>
      <c r="SWK7" s="47"/>
      <c r="SWL7" s="47"/>
      <c r="SWM7" s="47"/>
      <c r="SWN7" s="47"/>
      <c r="SWO7" s="47"/>
      <c r="SWP7" s="47"/>
      <c r="SWQ7" s="47"/>
      <c r="SWR7" s="47"/>
      <c r="SWS7" s="47"/>
      <c r="SWT7" s="47"/>
      <c r="SWU7" s="47"/>
      <c r="SWV7" s="47"/>
      <c r="SWW7" s="47"/>
      <c r="SWX7" s="47"/>
      <c r="SWY7" s="47"/>
      <c r="SWZ7" s="47"/>
      <c r="SXA7" s="47"/>
      <c r="SXB7" s="47"/>
      <c r="SXC7" s="47"/>
      <c r="SXD7" s="47"/>
      <c r="SXE7" s="47"/>
      <c r="SXF7" s="47"/>
      <c r="SXG7" s="47"/>
      <c r="SXH7" s="47"/>
      <c r="SXI7" s="47"/>
      <c r="SXJ7" s="47"/>
      <c r="SXK7" s="47"/>
      <c r="SXL7" s="47"/>
      <c r="SXM7" s="47"/>
      <c r="SXN7" s="47"/>
      <c r="SXO7" s="47"/>
      <c r="SXP7" s="47"/>
      <c r="SXQ7" s="47"/>
      <c r="SXR7" s="47"/>
      <c r="SXS7" s="47"/>
      <c r="SXT7" s="47"/>
      <c r="SXU7" s="47"/>
      <c r="SXV7" s="47"/>
      <c r="SXW7" s="47"/>
      <c r="SXX7" s="47"/>
      <c r="SXY7" s="47"/>
      <c r="SXZ7" s="47"/>
      <c r="SYA7" s="47"/>
      <c r="SYB7" s="47"/>
      <c r="SYC7" s="47"/>
      <c r="SYD7" s="47"/>
      <c r="SYE7" s="47"/>
      <c r="SYF7" s="47"/>
      <c r="SYG7" s="47"/>
      <c r="SYH7" s="47"/>
      <c r="SYI7" s="47"/>
      <c r="SYJ7" s="47"/>
      <c r="SYK7" s="47"/>
      <c r="SYL7" s="47"/>
      <c r="SYM7" s="47"/>
      <c r="SYN7" s="47"/>
      <c r="SYO7" s="47"/>
      <c r="SYP7" s="47"/>
      <c r="SYQ7" s="47"/>
      <c r="SYR7" s="47"/>
      <c r="SYS7" s="47"/>
      <c r="SYT7" s="47"/>
      <c r="SYU7" s="47"/>
      <c r="SYV7" s="47"/>
      <c r="SYW7" s="47"/>
      <c r="SYX7" s="47"/>
      <c r="SYY7" s="47"/>
      <c r="SYZ7" s="47"/>
      <c r="SZA7" s="47"/>
      <c r="SZB7" s="47"/>
      <c r="SZC7" s="47"/>
      <c r="SZD7" s="47"/>
      <c r="SZE7" s="47"/>
      <c r="SZF7" s="47"/>
      <c r="SZG7" s="47"/>
      <c r="SZH7" s="47"/>
      <c r="SZI7" s="47"/>
      <c r="SZJ7" s="47"/>
      <c r="SZK7" s="47"/>
      <c r="SZL7" s="47"/>
      <c r="SZM7" s="47"/>
      <c r="SZN7" s="47"/>
      <c r="SZO7" s="47"/>
      <c r="SZP7" s="47"/>
      <c r="SZQ7" s="47"/>
      <c r="SZR7" s="47"/>
      <c r="SZS7" s="47"/>
      <c r="SZT7" s="47"/>
      <c r="SZU7" s="47"/>
      <c r="SZV7" s="47"/>
      <c r="SZW7" s="47"/>
      <c r="SZX7" s="47"/>
      <c r="SZY7" s="47"/>
      <c r="SZZ7" s="47"/>
      <c r="TAA7" s="47"/>
      <c r="TAB7" s="47"/>
      <c r="TAC7" s="47"/>
      <c r="TAD7" s="47"/>
      <c r="TAE7" s="47"/>
      <c r="TAF7" s="47"/>
      <c r="TAG7" s="47"/>
      <c r="TAH7" s="47"/>
      <c r="TAI7" s="47"/>
      <c r="TAJ7" s="47"/>
      <c r="TAK7" s="47"/>
      <c r="TAL7" s="47"/>
      <c r="TAM7" s="47"/>
      <c r="TAN7" s="47"/>
      <c r="TAO7" s="47"/>
      <c r="TAP7" s="47"/>
      <c r="TAQ7" s="47"/>
      <c r="TAR7" s="47"/>
      <c r="TAS7" s="47"/>
      <c r="TAT7" s="47"/>
      <c r="TAU7" s="47"/>
      <c r="TAV7" s="47"/>
      <c r="TAW7" s="47"/>
      <c r="TAX7" s="47"/>
      <c r="TAY7" s="47"/>
      <c r="TAZ7" s="47"/>
      <c r="TBA7" s="47"/>
      <c r="TBB7" s="47"/>
      <c r="TBC7" s="47"/>
      <c r="TBD7" s="47"/>
      <c r="TBE7" s="47"/>
      <c r="TBF7" s="47"/>
      <c r="TBG7" s="47"/>
      <c r="TBH7" s="47"/>
      <c r="TBI7" s="47"/>
      <c r="TBJ7" s="47"/>
      <c r="TBK7" s="47"/>
      <c r="TBL7" s="47"/>
      <c r="TBM7" s="47"/>
      <c r="TBN7" s="47"/>
      <c r="TBO7" s="47"/>
      <c r="TBP7" s="47"/>
      <c r="TBQ7" s="47"/>
      <c r="TBR7" s="47"/>
      <c r="TBS7" s="47"/>
      <c r="TBT7" s="47"/>
      <c r="TBU7" s="47"/>
      <c r="TBV7" s="47"/>
      <c r="TBW7" s="47"/>
      <c r="TBX7" s="47"/>
      <c r="TBY7" s="47"/>
      <c r="TBZ7" s="47"/>
      <c r="TCA7" s="47"/>
      <c r="TCB7" s="47"/>
      <c r="TCC7" s="47"/>
      <c r="TCD7" s="47"/>
      <c r="TCE7" s="47"/>
      <c r="TCF7" s="47"/>
      <c r="TCG7" s="47"/>
      <c r="TCH7" s="47"/>
      <c r="TCI7" s="47"/>
      <c r="TCJ7" s="47"/>
      <c r="TCK7" s="47"/>
      <c r="TCL7" s="47"/>
      <c r="TCM7" s="47"/>
      <c r="TCN7" s="47"/>
      <c r="TCO7" s="47"/>
      <c r="TCP7" s="47"/>
      <c r="TCQ7" s="47"/>
      <c r="TCR7" s="47"/>
      <c r="TCS7" s="47"/>
      <c r="TCT7" s="47"/>
      <c r="TCU7" s="47"/>
      <c r="TCV7" s="47"/>
      <c r="TCW7" s="47"/>
      <c r="TCX7" s="47"/>
      <c r="TCY7" s="47"/>
      <c r="TCZ7" s="47"/>
      <c r="TDA7" s="47"/>
      <c r="TDB7" s="47"/>
      <c r="TDC7" s="47"/>
      <c r="TDD7" s="47"/>
      <c r="TDE7" s="47"/>
      <c r="TDF7" s="47"/>
      <c r="TDG7" s="47"/>
      <c r="TDH7" s="47"/>
      <c r="TDI7" s="47"/>
      <c r="TDJ7" s="47"/>
      <c r="TDK7" s="47"/>
      <c r="TDL7" s="47"/>
      <c r="TDM7" s="47"/>
      <c r="TDN7" s="47"/>
      <c r="TDO7" s="47"/>
      <c r="TDP7" s="47"/>
      <c r="TDQ7" s="47"/>
      <c r="TDR7" s="47"/>
      <c r="TDS7" s="47"/>
      <c r="TDT7" s="47"/>
      <c r="TDU7" s="47"/>
      <c r="TDV7" s="47"/>
      <c r="TDW7" s="47"/>
      <c r="TDX7" s="47"/>
      <c r="TDY7" s="47"/>
      <c r="TDZ7" s="47"/>
      <c r="TEA7" s="47"/>
      <c r="TEB7" s="47"/>
      <c r="TEC7" s="47"/>
      <c r="TED7" s="47"/>
      <c r="TEE7" s="47"/>
      <c r="TEF7" s="47"/>
      <c r="TEG7" s="47"/>
      <c r="TEH7" s="47"/>
      <c r="TEI7" s="47"/>
      <c r="TEJ7" s="47"/>
      <c r="TEK7" s="47"/>
      <c r="TEL7" s="47"/>
      <c r="TEM7" s="47"/>
      <c r="TEN7" s="47"/>
      <c r="TEO7" s="47"/>
      <c r="TEP7" s="47"/>
      <c r="TEQ7" s="47"/>
      <c r="TER7" s="47"/>
      <c r="TES7" s="47"/>
      <c r="TET7" s="47"/>
      <c r="TEU7" s="47"/>
      <c r="TEV7" s="47"/>
      <c r="TEW7" s="47"/>
      <c r="TEX7" s="47"/>
      <c r="TEY7" s="47"/>
      <c r="TEZ7" s="47"/>
      <c r="TFA7" s="47"/>
      <c r="TFB7" s="47"/>
      <c r="TFC7" s="47"/>
      <c r="TFD7" s="47"/>
      <c r="TFE7" s="47"/>
      <c r="TFF7" s="47"/>
      <c r="TFG7" s="47"/>
      <c r="TFH7" s="47"/>
      <c r="TFI7" s="47"/>
      <c r="TFJ7" s="47"/>
      <c r="TFK7" s="47"/>
      <c r="TFL7" s="47"/>
      <c r="TFM7" s="47"/>
      <c r="TFN7" s="47"/>
      <c r="TFO7" s="47"/>
      <c r="TFP7" s="47"/>
      <c r="TFQ7" s="47"/>
      <c r="TFR7" s="47"/>
      <c r="TFS7" s="47"/>
      <c r="TFT7" s="47"/>
      <c r="TFU7" s="47"/>
      <c r="TFV7" s="47"/>
      <c r="TFW7" s="47"/>
      <c r="TFX7" s="47"/>
      <c r="TFY7" s="47"/>
      <c r="TFZ7" s="47"/>
      <c r="TGA7" s="47"/>
      <c r="TGB7" s="47"/>
      <c r="TGC7" s="47"/>
      <c r="TGD7" s="47"/>
      <c r="TGE7" s="47"/>
      <c r="TGF7" s="47"/>
      <c r="TGG7" s="47"/>
      <c r="TGH7" s="47"/>
      <c r="TGI7" s="47"/>
      <c r="TGJ7" s="47"/>
      <c r="TGK7" s="47"/>
      <c r="TGL7" s="47"/>
      <c r="TGM7" s="47"/>
      <c r="TGN7" s="47"/>
      <c r="TGO7" s="47"/>
      <c r="TGP7" s="47"/>
      <c r="TGQ7" s="47"/>
      <c r="TGR7" s="47"/>
      <c r="TGS7" s="47"/>
      <c r="TGT7" s="47"/>
      <c r="TGU7" s="47"/>
      <c r="TGV7" s="47"/>
      <c r="TGW7" s="47"/>
      <c r="TGX7" s="47"/>
      <c r="TGY7" s="47"/>
      <c r="TGZ7" s="47"/>
      <c r="THA7" s="47"/>
      <c r="THB7" s="47"/>
      <c r="THC7" s="47"/>
      <c r="THD7" s="47"/>
      <c r="THE7" s="47"/>
      <c r="THF7" s="47"/>
      <c r="THG7" s="47"/>
      <c r="THH7" s="47"/>
      <c r="THI7" s="47"/>
      <c r="THJ7" s="47"/>
      <c r="THK7" s="47"/>
      <c r="THL7" s="47"/>
      <c r="THM7" s="47"/>
      <c r="THN7" s="47"/>
      <c r="THO7" s="47"/>
      <c r="THP7" s="47"/>
      <c r="THQ7" s="47"/>
      <c r="THR7" s="47"/>
      <c r="THS7" s="47"/>
      <c r="THT7" s="47"/>
      <c r="THU7" s="47"/>
      <c r="THV7" s="47"/>
      <c r="THW7" s="47"/>
      <c r="THX7" s="47"/>
      <c r="THY7" s="47"/>
      <c r="THZ7" s="47"/>
      <c r="TIA7" s="47"/>
      <c r="TIB7" s="47"/>
      <c r="TIC7" s="47"/>
      <c r="TID7" s="47"/>
      <c r="TIE7" s="47"/>
      <c r="TIF7" s="47"/>
      <c r="TIG7" s="47"/>
      <c r="TIH7" s="47"/>
      <c r="TII7" s="47"/>
      <c r="TIJ7" s="47"/>
      <c r="TIK7" s="47"/>
      <c r="TIL7" s="47"/>
      <c r="TIM7" s="47"/>
      <c r="TIN7" s="47"/>
      <c r="TIO7" s="47"/>
      <c r="TIP7" s="47"/>
      <c r="TIQ7" s="47"/>
      <c r="TIR7" s="47"/>
      <c r="TIS7" s="47"/>
      <c r="TIT7" s="47"/>
      <c r="TIU7" s="47"/>
      <c r="TIV7" s="47"/>
      <c r="TIW7" s="47"/>
      <c r="TIX7" s="47"/>
      <c r="TIY7" s="47"/>
      <c r="TIZ7" s="47"/>
      <c r="TJA7" s="47"/>
      <c r="TJB7" s="47"/>
      <c r="TJC7" s="47"/>
      <c r="TJD7" s="47"/>
      <c r="TJE7" s="47"/>
      <c r="TJF7" s="47"/>
      <c r="TJG7" s="47"/>
      <c r="TJH7" s="47"/>
      <c r="TJI7" s="47"/>
      <c r="TJJ7" s="47"/>
      <c r="TJK7" s="47"/>
      <c r="TJL7" s="47"/>
      <c r="TJM7" s="47"/>
      <c r="TJN7" s="47"/>
      <c r="TJO7" s="47"/>
      <c r="TJP7" s="47"/>
      <c r="TJQ7" s="47"/>
      <c r="TJR7" s="47"/>
      <c r="TJS7" s="47"/>
      <c r="TJT7" s="47"/>
      <c r="TJU7" s="47"/>
      <c r="TJV7" s="47"/>
      <c r="TJW7" s="47"/>
      <c r="TJX7" s="47"/>
      <c r="TJY7" s="47"/>
      <c r="TJZ7" s="47"/>
      <c r="TKA7" s="47"/>
      <c r="TKB7" s="47"/>
      <c r="TKC7" s="47"/>
      <c r="TKD7" s="47"/>
      <c r="TKE7" s="47"/>
      <c r="TKF7" s="47"/>
      <c r="TKG7" s="47"/>
      <c r="TKH7" s="47"/>
      <c r="TKI7" s="47"/>
      <c r="TKJ7" s="47"/>
      <c r="TKK7" s="47"/>
      <c r="TKL7" s="47"/>
      <c r="TKM7" s="47"/>
      <c r="TKN7" s="47"/>
      <c r="TKO7" s="47"/>
      <c r="TKP7" s="47"/>
      <c r="TKQ7" s="47"/>
      <c r="TKR7" s="47"/>
      <c r="TKS7" s="47"/>
      <c r="TKT7" s="47"/>
      <c r="TKU7" s="47"/>
      <c r="TKV7" s="47"/>
      <c r="TKW7" s="47"/>
      <c r="TKX7" s="47"/>
      <c r="TKY7" s="47"/>
      <c r="TKZ7" s="47"/>
      <c r="TLA7" s="47"/>
      <c r="TLB7" s="47"/>
      <c r="TLC7" s="47"/>
      <c r="TLD7" s="47"/>
      <c r="TLE7" s="47"/>
      <c r="TLF7" s="47"/>
      <c r="TLG7" s="47"/>
      <c r="TLH7" s="47"/>
      <c r="TLI7" s="47"/>
      <c r="TLJ7" s="47"/>
      <c r="TLK7" s="47"/>
      <c r="TLL7" s="47"/>
      <c r="TLM7" s="47"/>
      <c r="TLN7" s="47"/>
      <c r="TLO7" s="47"/>
      <c r="TLP7" s="47"/>
      <c r="TLQ7" s="47"/>
      <c r="TLR7" s="47"/>
      <c r="TLS7" s="47"/>
      <c r="TLT7" s="47"/>
      <c r="TLU7" s="47"/>
      <c r="TLV7" s="47"/>
      <c r="TLW7" s="47"/>
      <c r="TLX7" s="47"/>
      <c r="TLY7" s="47"/>
      <c r="TLZ7" s="47"/>
      <c r="TMA7" s="47"/>
      <c r="TMB7" s="47"/>
      <c r="TMC7" s="47"/>
      <c r="TMD7" s="47"/>
      <c r="TME7" s="47"/>
      <c r="TMF7" s="47"/>
      <c r="TMG7" s="47"/>
      <c r="TMH7" s="47"/>
      <c r="TMI7" s="47"/>
      <c r="TMJ7" s="47"/>
      <c r="TMK7" s="47"/>
      <c r="TML7" s="47"/>
      <c r="TMM7" s="47"/>
      <c r="TMN7" s="47"/>
      <c r="TMO7" s="47"/>
      <c r="TMP7" s="47"/>
      <c r="TMQ7" s="47"/>
      <c r="TMR7" s="47"/>
      <c r="TMS7" s="47"/>
      <c r="TMT7" s="47"/>
      <c r="TMU7" s="47"/>
      <c r="TMV7" s="47"/>
      <c r="TMW7" s="47"/>
      <c r="TMX7" s="47"/>
      <c r="TMY7" s="47"/>
      <c r="TMZ7" s="47"/>
      <c r="TNA7" s="47"/>
      <c r="TNB7" s="47"/>
      <c r="TNC7" s="47"/>
      <c r="TND7" s="47"/>
      <c r="TNE7" s="47"/>
      <c r="TNF7" s="47"/>
      <c r="TNG7" s="47"/>
      <c r="TNH7" s="47"/>
      <c r="TNI7" s="47"/>
      <c r="TNJ7" s="47"/>
      <c r="TNK7" s="47"/>
      <c r="TNL7" s="47"/>
      <c r="TNM7" s="47"/>
      <c r="TNN7" s="47"/>
      <c r="TNO7" s="47"/>
      <c r="TNP7" s="47"/>
      <c r="TNQ7" s="47"/>
      <c r="TNR7" s="47"/>
      <c r="TNS7" s="47"/>
      <c r="TNT7" s="47"/>
      <c r="TNU7" s="47"/>
      <c r="TNV7" s="47"/>
      <c r="TNW7" s="47"/>
      <c r="TNX7" s="47"/>
      <c r="TNY7" s="47"/>
      <c r="TNZ7" s="47"/>
      <c r="TOA7" s="47"/>
      <c r="TOB7" s="47"/>
      <c r="TOC7" s="47"/>
      <c r="TOD7" s="47"/>
      <c r="TOE7" s="47"/>
      <c r="TOF7" s="47"/>
      <c r="TOG7" s="47"/>
      <c r="TOH7" s="47"/>
      <c r="TOI7" s="47"/>
      <c r="TOJ7" s="47"/>
      <c r="TOK7" s="47"/>
      <c r="TOL7" s="47"/>
      <c r="TOM7" s="47"/>
      <c r="TON7" s="47"/>
      <c r="TOO7" s="47"/>
      <c r="TOP7" s="47"/>
      <c r="TOQ7" s="47"/>
      <c r="TOR7" s="47"/>
      <c r="TOS7" s="47"/>
      <c r="TOT7" s="47"/>
      <c r="TOU7" s="47"/>
      <c r="TOV7" s="47"/>
      <c r="TOW7" s="47"/>
      <c r="TOX7" s="47"/>
      <c r="TOY7" s="47"/>
      <c r="TOZ7" s="47"/>
      <c r="TPA7" s="47"/>
      <c r="TPB7" s="47"/>
      <c r="TPC7" s="47"/>
      <c r="TPD7" s="47"/>
      <c r="TPE7" s="47"/>
      <c r="TPF7" s="47"/>
      <c r="TPG7" s="47"/>
      <c r="TPH7" s="47"/>
      <c r="TPI7" s="47"/>
      <c r="TPJ7" s="47"/>
      <c r="TPK7" s="47"/>
      <c r="TPL7" s="47"/>
      <c r="TPM7" s="47"/>
      <c r="TPN7" s="47"/>
      <c r="TPO7" s="47"/>
      <c r="TPP7" s="47"/>
      <c r="TPQ7" s="47"/>
      <c r="TPR7" s="47"/>
      <c r="TPS7" s="47"/>
      <c r="TPT7" s="47"/>
      <c r="TPU7" s="47"/>
      <c r="TPV7" s="47"/>
      <c r="TPW7" s="47"/>
      <c r="TPX7" s="47"/>
      <c r="TPY7" s="47"/>
      <c r="TPZ7" s="47"/>
      <c r="TQA7" s="47"/>
      <c r="TQB7" s="47"/>
      <c r="TQC7" s="47"/>
      <c r="TQD7" s="47"/>
      <c r="TQE7" s="47"/>
      <c r="TQF7" s="47"/>
      <c r="TQG7" s="47"/>
      <c r="TQH7" s="47"/>
      <c r="TQI7" s="47"/>
      <c r="TQJ7" s="47"/>
      <c r="TQK7" s="47"/>
      <c r="TQL7" s="47"/>
      <c r="TQM7" s="47"/>
      <c r="TQN7" s="47"/>
      <c r="TQO7" s="47"/>
      <c r="TQP7" s="47"/>
      <c r="TQQ7" s="47"/>
      <c r="TQR7" s="47"/>
      <c r="TQS7" s="47"/>
      <c r="TQT7" s="47"/>
      <c r="TQU7" s="47"/>
      <c r="TQV7" s="47"/>
      <c r="TQW7" s="47"/>
      <c r="TQX7" s="47"/>
      <c r="TQY7" s="47"/>
      <c r="TQZ7" s="47"/>
      <c r="TRA7" s="47"/>
      <c r="TRB7" s="47"/>
      <c r="TRC7" s="47"/>
      <c r="TRD7" s="47"/>
      <c r="TRE7" s="47"/>
      <c r="TRF7" s="47"/>
      <c r="TRG7" s="47"/>
      <c r="TRH7" s="47"/>
      <c r="TRI7" s="47"/>
      <c r="TRJ7" s="47"/>
      <c r="TRK7" s="47"/>
      <c r="TRL7" s="47"/>
      <c r="TRM7" s="47"/>
      <c r="TRN7" s="47"/>
      <c r="TRO7" s="47"/>
      <c r="TRP7" s="47"/>
      <c r="TRQ7" s="47"/>
      <c r="TRR7" s="47"/>
      <c r="TRS7" s="47"/>
      <c r="TRT7" s="47"/>
      <c r="TRU7" s="47"/>
      <c r="TRV7" s="47"/>
      <c r="TRW7" s="47"/>
      <c r="TRX7" s="47"/>
      <c r="TRY7" s="47"/>
      <c r="TRZ7" s="47"/>
      <c r="TSA7" s="47"/>
      <c r="TSB7" s="47"/>
      <c r="TSC7" s="47"/>
      <c r="TSD7" s="47"/>
      <c r="TSE7" s="47"/>
      <c r="TSF7" s="47"/>
      <c r="TSG7" s="47"/>
      <c r="TSH7" s="47"/>
      <c r="TSI7" s="47"/>
      <c r="TSJ7" s="47"/>
      <c r="TSK7" s="47"/>
      <c r="TSL7" s="47"/>
      <c r="TSM7" s="47"/>
      <c r="TSN7" s="47"/>
      <c r="TSO7" s="47"/>
      <c r="TSP7" s="47"/>
      <c r="TSQ7" s="47"/>
      <c r="TSR7" s="47"/>
      <c r="TSS7" s="47"/>
      <c r="TST7" s="47"/>
      <c r="TSU7" s="47"/>
      <c r="TSV7" s="47"/>
      <c r="TSW7" s="47"/>
      <c r="TSX7" s="47"/>
      <c r="TSY7" s="47"/>
      <c r="TSZ7" s="47"/>
      <c r="TTA7" s="47"/>
      <c r="TTB7" s="47"/>
      <c r="TTC7" s="47"/>
      <c r="TTD7" s="47"/>
      <c r="TTE7" s="47"/>
      <c r="TTF7" s="47"/>
      <c r="TTG7" s="47"/>
      <c r="TTH7" s="47"/>
      <c r="TTI7" s="47"/>
      <c r="TTJ7" s="47"/>
      <c r="TTK7" s="47"/>
      <c r="TTL7" s="47"/>
      <c r="TTM7" s="47"/>
      <c r="TTN7" s="47"/>
      <c r="TTO7" s="47"/>
      <c r="TTP7" s="47"/>
      <c r="TTQ7" s="47"/>
      <c r="TTR7" s="47"/>
      <c r="TTS7" s="47"/>
      <c r="TTT7" s="47"/>
      <c r="TTU7" s="47"/>
      <c r="TTV7" s="47"/>
      <c r="TTW7" s="47"/>
      <c r="TTX7" s="47"/>
      <c r="TTY7" s="47"/>
      <c r="TTZ7" s="47"/>
      <c r="TUA7" s="47"/>
      <c r="TUB7" s="47"/>
      <c r="TUC7" s="47"/>
      <c r="TUD7" s="47"/>
      <c r="TUE7" s="47"/>
      <c r="TUF7" s="47"/>
      <c r="TUG7" s="47"/>
      <c r="TUH7" s="47"/>
      <c r="TUI7" s="47"/>
      <c r="TUJ7" s="47"/>
      <c r="TUK7" s="47"/>
      <c r="TUL7" s="47"/>
      <c r="TUM7" s="47"/>
      <c r="TUN7" s="47"/>
      <c r="TUO7" s="47"/>
      <c r="TUP7" s="47"/>
      <c r="TUQ7" s="47"/>
      <c r="TUR7" s="47"/>
      <c r="TUS7" s="47"/>
      <c r="TUT7" s="47"/>
      <c r="TUU7" s="47"/>
      <c r="TUV7" s="47"/>
      <c r="TUW7" s="47"/>
      <c r="TUX7" s="47"/>
      <c r="TUY7" s="47"/>
      <c r="TUZ7" s="47"/>
      <c r="TVA7" s="47"/>
      <c r="TVB7" s="47"/>
      <c r="TVC7" s="47"/>
      <c r="TVD7" s="47"/>
      <c r="TVE7" s="47"/>
      <c r="TVF7" s="47"/>
      <c r="TVG7" s="47"/>
      <c r="TVH7" s="47"/>
      <c r="TVI7" s="47"/>
      <c r="TVJ7" s="47"/>
      <c r="TVK7" s="47"/>
      <c r="TVL7" s="47"/>
      <c r="TVM7" s="47"/>
      <c r="TVN7" s="47"/>
      <c r="TVO7" s="47"/>
      <c r="TVP7" s="47"/>
      <c r="TVQ7" s="47"/>
      <c r="TVR7" s="47"/>
      <c r="TVS7" s="47"/>
      <c r="TVT7" s="47"/>
      <c r="TVU7" s="47"/>
      <c r="TVV7" s="47"/>
      <c r="TVW7" s="47"/>
      <c r="TVX7" s="47"/>
      <c r="TVY7" s="47"/>
      <c r="TVZ7" s="47"/>
      <c r="TWA7" s="47"/>
      <c r="TWB7" s="47"/>
      <c r="TWC7" s="47"/>
      <c r="TWD7" s="47"/>
      <c r="TWE7" s="47"/>
      <c r="TWF7" s="47"/>
      <c r="TWG7" s="47"/>
      <c r="TWH7" s="47"/>
      <c r="TWI7" s="47"/>
      <c r="TWJ7" s="47"/>
      <c r="TWK7" s="47"/>
      <c r="TWL7" s="47"/>
      <c r="TWM7" s="47"/>
      <c r="TWN7" s="47"/>
      <c r="TWO7" s="47"/>
      <c r="TWP7" s="47"/>
      <c r="TWQ7" s="47"/>
      <c r="TWR7" s="47"/>
      <c r="TWS7" s="47"/>
      <c r="TWT7" s="47"/>
      <c r="TWU7" s="47"/>
      <c r="TWV7" s="47"/>
      <c r="TWW7" s="47"/>
      <c r="TWX7" s="47"/>
      <c r="TWY7" s="47"/>
      <c r="TWZ7" s="47"/>
      <c r="TXA7" s="47"/>
      <c r="TXB7" s="47"/>
      <c r="TXC7" s="47"/>
      <c r="TXD7" s="47"/>
      <c r="TXE7" s="47"/>
      <c r="TXF7" s="47"/>
      <c r="TXG7" s="47"/>
      <c r="TXH7" s="47"/>
      <c r="TXI7" s="47"/>
      <c r="TXJ7" s="47"/>
      <c r="TXK7" s="47"/>
      <c r="TXL7" s="47"/>
      <c r="TXM7" s="47"/>
      <c r="TXN7" s="47"/>
      <c r="TXO7" s="47"/>
      <c r="TXP7" s="47"/>
      <c r="TXQ7" s="47"/>
      <c r="TXR7" s="47"/>
      <c r="TXS7" s="47"/>
      <c r="TXT7" s="47"/>
      <c r="TXU7" s="47"/>
      <c r="TXV7" s="47"/>
      <c r="TXW7" s="47"/>
      <c r="TXX7" s="47"/>
      <c r="TXY7" s="47"/>
      <c r="TXZ7" s="47"/>
      <c r="TYA7" s="47"/>
      <c r="TYB7" s="47"/>
      <c r="TYC7" s="47"/>
      <c r="TYD7" s="47"/>
      <c r="TYE7" s="47"/>
      <c r="TYF7" s="47"/>
      <c r="TYG7" s="47"/>
      <c r="TYH7" s="47"/>
      <c r="TYI7" s="47"/>
      <c r="TYJ7" s="47"/>
      <c r="TYK7" s="47"/>
      <c r="TYL7" s="47"/>
      <c r="TYM7" s="47"/>
      <c r="TYN7" s="47"/>
      <c r="TYO7" s="47"/>
      <c r="TYP7" s="47"/>
      <c r="TYQ7" s="47"/>
      <c r="TYR7" s="47"/>
      <c r="TYS7" s="47"/>
      <c r="TYT7" s="47"/>
      <c r="TYU7" s="47"/>
      <c r="TYV7" s="47"/>
      <c r="TYW7" s="47"/>
      <c r="TYX7" s="47"/>
      <c r="TYY7" s="47"/>
      <c r="TYZ7" s="47"/>
      <c r="TZA7" s="47"/>
      <c r="TZB7" s="47"/>
      <c r="TZC7" s="47"/>
      <c r="TZD7" s="47"/>
      <c r="TZE7" s="47"/>
      <c r="TZF7" s="47"/>
      <c r="TZG7" s="47"/>
      <c r="TZH7" s="47"/>
      <c r="TZI7" s="47"/>
      <c r="TZJ7" s="47"/>
      <c r="TZK7" s="47"/>
      <c r="TZL7" s="47"/>
      <c r="TZM7" s="47"/>
      <c r="TZN7" s="47"/>
      <c r="TZO7" s="47"/>
      <c r="TZP7" s="47"/>
      <c r="TZQ7" s="47"/>
      <c r="TZR7" s="47"/>
      <c r="TZS7" s="47"/>
      <c r="TZT7" s="47"/>
      <c r="TZU7" s="47"/>
      <c r="TZV7" s="47"/>
      <c r="TZW7" s="47"/>
      <c r="TZX7" s="47"/>
      <c r="TZY7" s="47"/>
      <c r="TZZ7" s="47"/>
      <c r="UAA7" s="47"/>
      <c r="UAB7" s="47"/>
      <c r="UAC7" s="47"/>
      <c r="UAD7" s="47"/>
      <c r="UAE7" s="47"/>
      <c r="UAF7" s="47"/>
      <c r="UAG7" s="47"/>
      <c r="UAH7" s="47"/>
      <c r="UAI7" s="47"/>
      <c r="UAJ7" s="47"/>
      <c r="UAK7" s="47"/>
      <c r="UAL7" s="47"/>
      <c r="UAM7" s="47"/>
      <c r="UAN7" s="47"/>
      <c r="UAO7" s="47"/>
      <c r="UAP7" s="47"/>
      <c r="UAQ7" s="47"/>
      <c r="UAR7" s="47"/>
      <c r="UAS7" s="47"/>
      <c r="UAT7" s="47"/>
      <c r="UAU7" s="47"/>
      <c r="UAV7" s="47"/>
      <c r="UAW7" s="47"/>
      <c r="UAX7" s="47"/>
      <c r="UAY7" s="47"/>
      <c r="UAZ7" s="47"/>
      <c r="UBA7" s="47"/>
      <c r="UBB7" s="47"/>
      <c r="UBC7" s="47"/>
      <c r="UBD7" s="47"/>
      <c r="UBE7" s="47"/>
      <c r="UBF7" s="47"/>
      <c r="UBG7" s="47"/>
      <c r="UBH7" s="47"/>
      <c r="UBI7" s="47"/>
      <c r="UBJ7" s="47"/>
      <c r="UBK7" s="47"/>
      <c r="UBL7" s="47"/>
      <c r="UBM7" s="47"/>
      <c r="UBN7" s="47"/>
      <c r="UBO7" s="47"/>
      <c r="UBP7" s="47"/>
      <c r="UBQ7" s="47"/>
      <c r="UBR7" s="47"/>
      <c r="UBS7" s="47"/>
      <c r="UBT7" s="47"/>
      <c r="UBU7" s="47"/>
      <c r="UBV7" s="47"/>
      <c r="UBW7" s="47"/>
      <c r="UBX7" s="47"/>
      <c r="UBY7" s="47"/>
      <c r="UBZ7" s="47"/>
      <c r="UCA7" s="47"/>
      <c r="UCB7" s="47"/>
      <c r="UCC7" s="47"/>
      <c r="UCD7" s="47"/>
      <c r="UCE7" s="47"/>
      <c r="UCF7" s="47"/>
      <c r="UCG7" s="47"/>
      <c r="UCH7" s="47"/>
      <c r="UCI7" s="47"/>
      <c r="UCJ7" s="47"/>
      <c r="UCK7" s="47"/>
      <c r="UCL7" s="47"/>
      <c r="UCM7" s="47"/>
      <c r="UCN7" s="47"/>
      <c r="UCO7" s="47"/>
      <c r="UCP7" s="47"/>
      <c r="UCQ7" s="47"/>
      <c r="UCR7" s="47"/>
      <c r="UCS7" s="47"/>
      <c r="UCT7" s="47"/>
      <c r="UCU7" s="47"/>
      <c r="UCV7" s="47"/>
      <c r="UCW7" s="47"/>
      <c r="UCX7" s="47"/>
      <c r="UCY7" s="47"/>
      <c r="UCZ7" s="47"/>
      <c r="UDA7" s="47"/>
      <c r="UDB7" s="47"/>
      <c r="UDC7" s="47"/>
      <c r="UDD7" s="47"/>
      <c r="UDE7" s="47"/>
      <c r="UDF7" s="47"/>
      <c r="UDG7" s="47"/>
      <c r="UDH7" s="47"/>
      <c r="UDI7" s="47"/>
      <c r="UDJ7" s="47"/>
      <c r="UDK7" s="47"/>
      <c r="UDL7" s="47"/>
      <c r="UDM7" s="47"/>
      <c r="UDN7" s="47"/>
      <c r="UDO7" s="47"/>
      <c r="UDP7" s="47"/>
      <c r="UDQ7" s="47"/>
      <c r="UDR7" s="47"/>
      <c r="UDS7" s="47"/>
      <c r="UDT7" s="47"/>
      <c r="UDU7" s="47"/>
      <c r="UDV7" s="47"/>
      <c r="UDW7" s="47"/>
      <c r="UDX7" s="47"/>
      <c r="UDY7" s="47"/>
      <c r="UDZ7" s="47"/>
      <c r="UEA7" s="47"/>
      <c r="UEB7" s="47"/>
      <c r="UEC7" s="47"/>
      <c r="UED7" s="47"/>
      <c r="UEE7" s="47"/>
      <c r="UEF7" s="47"/>
      <c r="UEG7" s="47"/>
      <c r="UEH7" s="47"/>
      <c r="UEI7" s="47"/>
      <c r="UEJ7" s="47"/>
      <c r="UEK7" s="47"/>
      <c r="UEL7" s="47"/>
      <c r="UEM7" s="47"/>
      <c r="UEN7" s="47"/>
      <c r="UEO7" s="47"/>
      <c r="UEP7" s="47"/>
      <c r="UEQ7" s="47"/>
      <c r="UER7" s="47"/>
      <c r="UES7" s="47"/>
      <c r="UET7" s="47"/>
      <c r="UEU7" s="47"/>
      <c r="UEV7" s="47"/>
      <c r="UEW7" s="47"/>
      <c r="UEX7" s="47"/>
      <c r="UEY7" s="47"/>
      <c r="UEZ7" s="47"/>
      <c r="UFA7" s="47"/>
      <c r="UFB7" s="47"/>
      <c r="UFC7" s="47"/>
      <c r="UFD7" s="47"/>
      <c r="UFE7" s="47"/>
      <c r="UFF7" s="47"/>
      <c r="UFG7" s="47"/>
      <c r="UFH7" s="47"/>
      <c r="UFI7" s="47"/>
      <c r="UFJ7" s="47"/>
      <c r="UFK7" s="47"/>
      <c r="UFL7" s="47"/>
      <c r="UFM7" s="47"/>
      <c r="UFN7" s="47"/>
      <c r="UFO7" s="47"/>
      <c r="UFP7" s="47"/>
      <c r="UFQ7" s="47"/>
      <c r="UFR7" s="47"/>
      <c r="UFS7" s="47"/>
      <c r="UFT7" s="47"/>
      <c r="UFU7" s="47"/>
      <c r="UFV7" s="47"/>
      <c r="UFW7" s="47"/>
      <c r="UFX7" s="47"/>
      <c r="UFY7" s="47"/>
      <c r="UFZ7" s="47"/>
      <c r="UGA7" s="47"/>
      <c r="UGB7" s="47"/>
      <c r="UGC7" s="47"/>
      <c r="UGD7" s="47"/>
      <c r="UGE7" s="47"/>
      <c r="UGF7" s="47"/>
      <c r="UGG7" s="47"/>
      <c r="UGH7" s="47"/>
      <c r="UGI7" s="47"/>
      <c r="UGJ7" s="47"/>
      <c r="UGK7" s="47"/>
      <c r="UGL7" s="47"/>
      <c r="UGM7" s="47"/>
      <c r="UGN7" s="47"/>
      <c r="UGO7" s="47"/>
      <c r="UGP7" s="47"/>
      <c r="UGQ7" s="47"/>
      <c r="UGR7" s="47"/>
      <c r="UGS7" s="47"/>
      <c r="UGT7" s="47"/>
      <c r="UGU7" s="47"/>
      <c r="UGV7" s="47"/>
      <c r="UGW7" s="47"/>
      <c r="UGX7" s="47"/>
      <c r="UGY7" s="47"/>
      <c r="UGZ7" s="47"/>
      <c r="UHA7" s="47"/>
      <c r="UHB7" s="47"/>
      <c r="UHC7" s="47"/>
      <c r="UHD7" s="47"/>
      <c r="UHE7" s="47"/>
      <c r="UHF7" s="47"/>
      <c r="UHG7" s="47"/>
      <c r="UHH7" s="47"/>
      <c r="UHI7" s="47"/>
      <c r="UHJ7" s="47"/>
      <c r="UHK7" s="47"/>
      <c r="UHL7" s="47"/>
      <c r="UHM7" s="47"/>
      <c r="UHN7" s="47"/>
      <c r="UHO7" s="47"/>
      <c r="UHP7" s="47"/>
      <c r="UHQ7" s="47"/>
      <c r="UHR7" s="47"/>
      <c r="UHS7" s="47"/>
      <c r="UHT7" s="47"/>
      <c r="UHU7" s="47"/>
      <c r="UHV7" s="47"/>
      <c r="UHW7" s="47"/>
      <c r="UHX7" s="47"/>
      <c r="UHY7" s="47"/>
      <c r="UHZ7" s="47"/>
      <c r="UIA7" s="47"/>
      <c r="UIB7" s="47"/>
      <c r="UIC7" s="47"/>
      <c r="UID7" s="47"/>
      <c r="UIE7" s="47"/>
      <c r="UIF7" s="47"/>
      <c r="UIG7" s="47"/>
      <c r="UIH7" s="47"/>
      <c r="UII7" s="47"/>
      <c r="UIJ7" s="47"/>
      <c r="UIK7" s="47"/>
      <c r="UIL7" s="47"/>
      <c r="UIM7" s="47"/>
      <c r="UIN7" s="47"/>
      <c r="UIO7" s="47"/>
      <c r="UIP7" s="47"/>
      <c r="UIQ7" s="47"/>
      <c r="UIR7" s="47"/>
      <c r="UIS7" s="47"/>
      <c r="UIT7" s="47"/>
      <c r="UIU7" s="47"/>
      <c r="UIV7" s="47"/>
      <c r="UIW7" s="47"/>
      <c r="UIX7" s="47"/>
      <c r="UIY7" s="47"/>
      <c r="UIZ7" s="47"/>
      <c r="UJA7" s="47"/>
      <c r="UJB7" s="47"/>
      <c r="UJC7" s="47"/>
      <c r="UJD7" s="47"/>
      <c r="UJE7" s="47"/>
      <c r="UJF7" s="47"/>
      <c r="UJG7" s="47"/>
      <c r="UJH7" s="47"/>
      <c r="UJI7" s="47"/>
      <c r="UJJ7" s="47"/>
      <c r="UJK7" s="47"/>
      <c r="UJL7" s="47"/>
      <c r="UJM7" s="47"/>
      <c r="UJN7" s="47"/>
      <c r="UJO7" s="47"/>
      <c r="UJP7" s="47"/>
      <c r="UJQ7" s="47"/>
      <c r="UJR7" s="47"/>
      <c r="UJS7" s="47"/>
      <c r="UJT7" s="47"/>
      <c r="UJU7" s="47"/>
      <c r="UJV7" s="47"/>
      <c r="UJW7" s="47"/>
      <c r="UJX7" s="47"/>
      <c r="UJY7" s="47"/>
      <c r="UJZ7" s="47"/>
      <c r="UKA7" s="47"/>
      <c r="UKB7" s="47"/>
      <c r="UKC7" s="47"/>
      <c r="UKD7" s="47"/>
      <c r="UKE7" s="47"/>
      <c r="UKF7" s="47"/>
      <c r="UKG7" s="47"/>
      <c r="UKH7" s="47"/>
      <c r="UKI7" s="47"/>
      <c r="UKJ7" s="47"/>
      <c r="UKK7" s="47"/>
      <c r="UKL7" s="47"/>
      <c r="UKM7" s="47"/>
      <c r="UKN7" s="47"/>
      <c r="UKO7" s="47"/>
      <c r="UKP7" s="47"/>
      <c r="UKQ7" s="47"/>
      <c r="UKR7" s="47"/>
      <c r="UKS7" s="47"/>
      <c r="UKT7" s="47"/>
      <c r="UKU7" s="47"/>
      <c r="UKV7" s="47"/>
      <c r="UKW7" s="47"/>
      <c r="UKX7" s="47"/>
      <c r="UKY7" s="47"/>
      <c r="UKZ7" s="47"/>
      <c r="ULA7" s="47"/>
      <c r="ULB7" s="47"/>
      <c r="ULC7" s="47"/>
      <c r="ULD7" s="47"/>
      <c r="ULE7" s="47"/>
      <c r="ULF7" s="47"/>
      <c r="ULG7" s="47"/>
      <c r="ULH7" s="47"/>
      <c r="ULI7" s="47"/>
      <c r="ULJ7" s="47"/>
      <c r="ULK7" s="47"/>
      <c r="ULL7" s="47"/>
      <c r="ULM7" s="47"/>
      <c r="ULN7" s="47"/>
      <c r="ULO7" s="47"/>
      <c r="ULP7" s="47"/>
      <c r="ULQ7" s="47"/>
      <c r="ULR7" s="47"/>
      <c r="ULS7" s="47"/>
      <c r="ULT7" s="47"/>
      <c r="ULU7" s="47"/>
      <c r="ULV7" s="47"/>
      <c r="ULW7" s="47"/>
      <c r="ULX7" s="47"/>
      <c r="ULY7" s="47"/>
      <c r="ULZ7" s="47"/>
      <c r="UMA7" s="47"/>
      <c r="UMB7" s="47"/>
      <c r="UMC7" s="47"/>
      <c r="UMD7" s="47"/>
      <c r="UME7" s="47"/>
      <c r="UMF7" s="47"/>
      <c r="UMG7" s="47"/>
      <c r="UMH7" s="47"/>
      <c r="UMI7" s="47"/>
      <c r="UMJ7" s="47"/>
      <c r="UMK7" s="47"/>
      <c r="UML7" s="47"/>
      <c r="UMM7" s="47"/>
      <c r="UMN7" s="47"/>
      <c r="UMO7" s="47"/>
      <c r="UMP7" s="47"/>
      <c r="UMQ7" s="47"/>
      <c r="UMR7" s="47"/>
      <c r="UMS7" s="47"/>
      <c r="UMT7" s="47"/>
      <c r="UMU7" s="47"/>
      <c r="UMV7" s="47"/>
      <c r="UMW7" s="47"/>
      <c r="UMX7" s="47"/>
      <c r="UMY7" s="47"/>
      <c r="UMZ7" s="47"/>
      <c r="UNA7" s="47"/>
      <c r="UNB7" s="47"/>
      <c r="UNC7" s="47"/>
      <c r="UND7" s="47"/>
      <c r="UNE7" s="47"/>
      <c r="UNF7" s="47"/>
      <c r="UNG7" s="47"/>
      <c r="UNH7" s="47"/>
      <c r="UNI7" s="47"/>
      <c r="UNJ7" s="47"/>
      <c r="UNK7" s="47"/>
      <c r="UNL7" s="47"/>
      <c r="UNM7" s="47"/>
      <c r="UNN7" s="47"/>
      <c r="UNO7" s="47"/>
      <c r="UNP7" s="47"/>
      <c r="UNQ7" s="47"/>
      <c r="UNR7" s="47"/>
      <c r="UNS7" s="47"/>
      <c r="UNT7" s="47"/>
      <c r="UNU7" s="47"/>
      <c r="UNV7" s="47"/>
      <c r="UNW7" s="47"/>
      <c r="UNX7" s="47"/>
      <c r="UNY7" s="47"/>
      <c r="UNZ7" s="47"/>
      <c r="UOA7" s="47"/>
      <c r="UOB7" s="47"/>
      <c r="UOC7" s="47"/>
      <c r="UOD7" s="47"/>
      <c r="UOE7" s="47"/>
      <c r="UOF7" s="47"/>
      <c r="UOG7" s="47"/>
      <c r="UOH7" s="47"/>
      <c r="UOI7" s="47"/>
      <c r="UOJ7" s="47"/>
      <c r="UOK7" s="47"/>
      <c r="UOL7" s="47"/>
      <c r="UOM7" s="47"/>
      <c r="UON7" s="47"/>
      <c r="UOO7" s="47"/>
      <c r="UOP7" s="47"/>
      <c r="UOQ7" s="47"/>
      <c r="UOR7" s="47"/>
      <c r="UOS7" s="47"/>
      <c r="UOT7" s="47"/>
      <c r="UOU7" s="47"/>
      <c r="UOV7" s="47"/>
      <c r="UOW7" s="47"/>
      <c r="UOX7" s="47"/>
      <c r="UOY7" s="47"/>
      <c r="UOZ7" s="47"/>
      <c r="UPA7" s="47"/>
      <c r="UPB7" s="47"/>
      <c r="UPC7" s="47"/>
      <c r="UPD7" s="47"/>
      <c r="UPE7" s="47"/>
      <c r="UPF7" s="47"/>
      <c r="UPG7" s="47"/>
      <c r="UPH7" s="47"/>
      <c r="UPI7" s="47"/>
      <c r="UPJ7" s="47"/>
      <c r="UPK7" s="47"/>
      <c r="UPL7" s="47"/>
      <c r="UPM7" s="47"/>
      <c r="UPN7" s="47"/>
      <c r="UPO7" s="47"/>
      <c r="UPP7" s="47"/>
      <c r="UPQ7" s="47"/>
      <c r="UPR7" s="47"/>
      <c r="UPS7" s="47"/>
      <c r="UPT7" s="47"/>
      <c r="UPU7" s="47"/>
      <c r="UPV7" s="47"/>
      <c r="UPW7" s="47"/>
      <c r="UPX7" s="47"/>
      <c r="UPY7" s="47"/>
      <c r="UPZ7" s="47"/>
      <c r="UQA7" s="47"/>
      <c r="UQB7" s="47"/>
      <c r="UQC7" s="47"/>
      <c r="UQD7" s="47"/>
      <c r="UQE7" s="47"/>
      <c r="UQF7" s="47"/>
      <c r="UQG7" s="47"/>
      <c r="UQH7" s="47"/>
      <c r="UQI7" s="47"/>
      <c r="UQJ7" s="47"/>
      <c r="UQK7" s="47"/>
      <c r="UQL7" s="47"/>
      <c r="UQM7" s="47"/>
      <c r="UQN7" s="47"/>
      <c r="UQO7" s="47"/>
      <c r="UQP7" s="47"/>
      <c r="UQQ7" s="47"/>
      <c r="UQR7" s="47"/>
      <c r="UQS7" s="47"/>
      <c r="UQT7" s="47"/>
      <c r="UQU7" s="47"/>
      <c r="UQV7" s="47"/>
      <c r="UQW7" s="47"/>
      <c r="UQX7" s="47"/>
      <c r="UQY7" s="47"/>
      <c r="UQZ7" s="47"/>
      <c r="URA7" s="47"/>
      <c r="URB7" s="47"/>
      <c r="URC7" s="47"/>
      <c r="URD7" s="47"/>
      <c r="URE7" s="47"/>
      <c r="URF7" s="47"/>
      <c r="URG7" s="47"/>
      <c r="URH7" s="47"/>
      <c r="URI7" s="47"/>
      <c r="URJ7" s="47"/>
      <c r="URK7" s="47"/>
      <c r="URL7" s="47"/>
      <c r="URM7" s="47"/>
      <c r="URN7" s="47"/>
      <c r="URO7" s="47"/>
      <c r="URP7" s="47"/>
      <c r="URQ7" s="47"/>
      <c r="URR7" s="47"/>
      <c r="URS7" s="47"/>
      <c r="URT7" s="47"/>
      <c r="URU7" s="47"/>
      <c r="URV7" s="47"/>
      <c r="URW7" s="47"/>
      <c r="URX7" s="47"/>
      <c r="URY7" s="47"/>
      <c r="URZ7" s="47"/>
      <c r="USA7" s="47"/>
      <c r="USB7" s="47"/>
      <c r="USC7" s="47"/>
      <c r="USD7" s="47"/>
      <c r="USE7" s="47"/>
      <c r="USF7" s="47"/>
      <c r="USG7" s="47"/>
      <c r="USH7" s="47"/>
      <c r="USI7" s="47"/>
      <c r="USJ7" s="47"/>
      <c r="USK7" s="47"/>
      <c r="USL7" s="47"/>
      <c r="USM7" s="47"/>
      <c r="USN7" s="47"/>
      <c r="USO7" s="47"/>
      <c r="USP7" s="47"/>
      <c r="USQ7" s="47"/>
      <c r="USR7" s="47"/>
      <c r="USS7" s="47"/>
      <c r="UST7" s="47"/>
      <c r="USU7" s="47"/>
      <c r="USV7" s="47"/>
      <c r="USW7" s="47"/>
      <c r="USX7" s="47"/>
      <c r="USY7" s="47"/>
      <c r="USZ7" s="47"/>
      <c r="UTA7" s="47"/>
      <c r="UTB7" s="47"/>
      <c r="UTC7" s="47"/>
      <c r="UTD7" s="47"/>
      <c r="UTE7" s="47"/>
      <c r="UTF7" s="47"/>
      <c r="UTG7" s="47"/>
      <c r="UTH7" s="47"/>
      <c r="UTI7" s="47"/>
      <c r="UTJ7" s="47"/>
      <c r="UTK7" s="47"/>
      <c r="UTL7" s="47"/>
      <c r="UTM7" s="47"/>
      <c r="UTN7" s="47"/>
      <c r="UTO7" s="47"/>
      <c r="UTP7" s="47"/>
      <c r="UTQ7" s="47"/>
      <c r="UTR7" s="47"/>
      <c r="UTS7" s="47"/>
      <c r="UTT7" s="47"/>
      <c r="UTU7" s="47"/>
      <c r="UTV7" s="47"/>
      <c r="UTW7" s="47"/>
      <c r="UTX7" s="47"/>
      <c r="UTY7" s="47"/>
      <c r="UTZ7" s="47"/>
      <c r="UUA7" s="47"/>
      <c r="UUB7" s="47"/>
      <c r="UUC7" s="47"/>
      <c r="UUD7" s="47"/>
      <c r="UUE7" s="47"/>
      <c r="UUF7" s="47"/>
      <c r="UUG7" s="47"/>
      <c r="UUH7" s="47"/>
      <c r="UUI7" s="47"/>
      <c r="UUJ7" s="47"/>
      <c r="UUK7" s="47"/>
      <c r="UUL7" s="47"/>
      <c r="UUM7" s="47"/>
      <c r="UUN7" s="47"/>
      <c r="UUO7" s="47"/>
      <c r="UUP7" s="47"/>
      <c r="UUQ7" s="47"/>
      <c r="UUR7" s="47"/>
      <c r="UUS7" s="47"/>
      <c r="UUT7" s="47"/>
      <c r="UUU7" s="47"/>
      <c r="UUV7" s="47"/>
      <c r="UUW7" s="47"/>
      <c r="UUX7" s="47"/>
      <c r="UUY7" s="47"/>
      <c r="UUZ7" s="47"/>
      <c r="UVA7" s="47"/>
      <c r="UVB7" s="47"/>
      <c r="UVC7" s="47"/>
      <c r="UVD7" s="47"/>
      <c r="UVE7" s="47"/>
      <c r="UVF7" s="47"/>
      <c r="UVG7" s="47"/>
      <c r="UVH7" s="47"/>
      <c r="UVI7" s="47"/>
      <c r="UVJ7" s="47"/>
      <c r="UVK7" s="47"/>
      <c r="UVL7" s="47"/>
      <c r="UVM7" s="47"/>
      <c r="UVN7" s="47"/>
      <c r="UVO7" s="47"/>
      <c r="UVP7" s="47"/>
      <c r="UVQ7" s="47"/>
      <c r="UVR7" s="47"/>
      <c r="UVS7" s="47"/>
      <c r="UVT7" s="47"/>
      <c r="UVU7" s="47"/>
      <c r="UVV7" s="47"/>
      <c r="UVW7" s="47"/>
      <c r="UVX7" s="47"/>
      <c r="UVY7" s="47"/>
      <c r="UVZ7" s="47"/>
      <c r="UWA7" s="47"/>
      <c r="UWB7" s="47"/>
      <c r="UWC7" s="47"/>
      <c r="UWD7" s="47"/>
      <c r="UWE7" s="47"/>
      <c r="UWF7" s="47"/>
      <c r="UWG7" s="47"/>
      <c r="UWH7" s="47"/>
      <c r="UWI7" s="47"/>
      <c r="UWJ7" s="47"/>
      <c r="UWK7" s="47"/>
      <c r="UWL7" s="47"/>
      <c r="UWM7" s="47"/>
      <c r="UWN7" s="47"/>
      <c r="UWO7" s="47"/>
      <c r="UWP7" s="47"/>
      <c r="UWQ7" s="47"/>
      <c r="UWR7" s="47"/>
      <c r="UWS7" s="47"/>
      <c r="UWT7" s="47"/>
      <c r="UWU7" s="47"/>
      <c r="UWV7" s="47"/>
      <c r="UWW7" s="47"/>
      <c r="UWX7" s="47"/>
      <c r="UWY7" s="47"/>
      <c r="UWZ7" s="47"/>
      <c r="UXA7" s="47"/>
      <c r="UXB7" s="47"/>
      <c r="UXC7" s="47"/>
      <c r="UXD7" s="47"/>
      <c r="UXE7" s="47"/>
      <c r="UXF7" s="47"/>
      <c r="UXG7" s="47"/>
      <c r="UXH7" s="47"/>
      <c r="UXI7" s="47"/>
      <c r="UXJ7" s="47"/>
      <c r="UXK7" s="47"/>
      <c r="UXL7" s="47"/>
      <c r="UXM7" s="47"/>
      <c r="UXN7" s="47"/>
      <c r="UXO7" s="47"/>
      <c r="UXP7" s="47"/>
      <c r="UXQ7" s="47"/>
      <c r="UXR7" s="47"/>
      <c r="UXS7" s="47"/>
      <c r="UXT7" s="47"/>
      <c r="UXU7" s="47"/>
      <c r="UXV7" s="47"/>
      <c r="UXW7" s="47"/>
      <c r="UXX7" s="47"/>
      <c r="UXY7" s="47"/>
      <c r="UXZ7" s="47"/>
      <c r="UYA7" s="47"/>
      <c r="UYB7" s="47"/>
      <c r="UYC7" s="47"/>
      <c r="UYD7" s="47"/>
      <c r="UYE7" s="47"/>
      <c r="UYF7" s="47"/>
      <c r="UYG7" s="47"/>
      <c r="UYH7" s="47"/>
      <c r="UYI7" s="47"/>
      <c r="UYJ7" s="47"/>
      <c r="UYK7" s="47"/>
      <c r="UYL7" s="47"/>
      <c r="UYM7" s="47"/>
      <c r="UYN7" s="47"/>
      <c r="UYO7" s="47"/>
      <c r="UYP7" s="47"/>
      <c r="UYQ7" s="47"/>
      <c r="UYR7" s="47"/>
      <c r="UYS7" s="47"/>
      <c r="UYT7" s="47"/>
      <c r="UYU7" s="47"/>
      <c r="UYV7" s="47"/>
      <c r="UYW7" s="47"/>
      <c r="UYX7" s="47"/>
      <c r="UYY7" s="47"/>
      <c r="UYZ7" s="47"/>
      <c r="UZA7" s="47"/>
      <c r="UZB7" s="47"/>
      <c r="UZC7" s="47"/>
      <c r="UZD7" s="47"/>
      <c r="UZE7" s="47"/>
      <c r="UZF7" s="47"/>
      <c r="UZG7" s="47"/>
      <c r="UZH7" s="47"/>
      <c r="UZI7" s="47"/>
      <c r="UZJ7" s="47"/>
      <c r="UZK7" s="47"/>
      <c r="UZL7" s="47"/>
      <c r="UZM7" s="47"/>
      <c r="UZN7" s="47"/>
      <c r="UZO7" s="47"/>
      <c r="UZP7" s="47"/>
      <c r="UZQ7" s="47"/>
      <c r="UZR7" s="47"/>
      <c r="UZS7" s="47"/>
      <c r="UZT7" s="47"/>
      <c r="UZU7" s="47"/>
      <c r="UZV7" s="47"/>
      <c r="UZW7" s="47"/>
      <c r="UZX7" s="47"/>
      <c r="UZY7" s="47"/>
      <c r="UZZ7" s="47"/>
      <c r="VAA7" s="47"/>
      <c r="VAB7" s="47"/>
      <c r="VAC7" s="47"/>
      <c r="VAD7" s="47"/>
      <c r="VAE7" s="47"/>
      <c r="VAF7" s="47"/>
      <c r="VAG7" s="47"/>
      <c r="VAH7" s="47"/>
      <c r="VAI7" s="47"/>
      <c r="VAJ7" s="47"/>
      <c r="VAK7" s="47"/>
      <c r="VAL7" s="47"/>
      <c r="VAM7" s="47"/>
      <c r="VAN7" s="47"/>
      <c r="VAO7" s="47"/>
      <c r="VAP7" s="47"/>
      <c r="VAQ7" s="47"/>
      <c r="VAR7" s="47"/>
      <c r="VAS7" s="47"/>
      <c r="VAT7" s="47"/>
      <c r="VAU7" s="47"/>
      <c r="VAV7" s="47"/>
      <c r="VAW7" s="47"/>
      <c r="VAX7" s="47"/>
      <c r="VAY7" s="47"/>
      <c r="VAZ7" s="47"/>
      <c r="VBA7" s="47"/>
      <c r="VBB7" s="47"/>
      <c r="VBC7" s="47"/>
      <c r="VBD7" s="47"/>
      <c r="VBE7" s="47"/>
      <c r="VBF7" s="47"/>
      <c r="VBG7" s="47"/>
      <c r="VBH7" s="47"/>
      <c r="VBI7" s="47"/>
      <c r="VBJ7" s="47"/>
      <c r="VBK7" s="47"/>
      <c r="VBL7" s="47"/>
      <c r="VBM7" s="47"/>
      <c r="VBN7" s="47"/>
      <c r="VBO7" s="47"/>
      <c r="VBP7" s="47"/>
      <c r="VBQ7" s="47"/>
      <c r="VBR7" s="47"/>
      <c r="VBS7" s="47"/>
      <c r="VBT7" s="47"/>
      <c r="VBU7" s="47"/>
      <c r="VBV7" s="47"/>
      <c r="VBW7" s="47"/>
      <c r="VBX7" s="47"/>
      <c r="VBY7" s="47"/>
      <c r="VBZ7" s="47"/>
      <c r="VCA7" s="47"/>
      <c r="VCB7" s="47"/>
      <c r="VCC7" s="47"/>
      <c r="VCD7" s="47"/>
      <c r="VCE7" s="47"/>
      <c r="VCF7" s="47"/>
      <c r="VCG7" s="47"/>
      <c r="VCH7" s="47"/>
      <c r="VCI7" s="47"/>
      <c r="VCJ7" s="47"/>
      <c r="VCK7" s="47"/>
      <c r="VCL7" s="47"/>
      <c r="VCM7" s="47"/>
      <c r="VCN7" s="47"/>
      <c r="VCO7" s="47"/>
      <c r="VCP7" s="47"/>
      <c r="VCQ7" s="47"/>
      <c r="VCR7" s="47"/>
      <c r="VCS7" s="47"/>
      <c r="VCT7" s="47"/>
      <c r="VCU7" s="47"/>
      <c r="VCV7" s="47"/>
      <c r="VCW7" s="47"/>
      <c r="VCX7" s="47"/>
      <c r="VCY7" s="47"/>
      <c r="VCZ7" s="47"/>
      <c r="VDA7" s="47"/>
      <c r="VDB7" s="47"/>
      <c r="VDC7" s="47"/>
      <c r="VDD7" s="47"/>
      <c r="VDE7" s="47"/>
      <c r="VDF7" s="47"/>
      <c r="VDG7" s="47"/>
      <c r="VDH7" s="47"/>
      <c r="VDI7" s="47"/>
      <c r="VDJ7" s="47"/>
      <c r="VDK7" s="47"/>
      <c r="VDL7" s="47"/>
      <c r="VDM7" s="47"/>
      <c r="VDN7" s="47"/>
      <c r="VDO7" s="47"/>
      <c r="VDP7" s="47"/>
      <c r="VDQ7" s="47"/>
      <c r="VDR7" s="47"/>
      <c r="VDS7" s="47"/>
      <c r="VDT7" s="47"/>
      <c r="VDU7" s="47"/>
      <c r="VDV7" s="47"/>
      <c r="VDW7" s="47"/>
      <c r="VDX7" s="47"/>
      <c r="VDY7" s="47"/>
      <c r="VDZ7" s="47"/>
      <c r="VEA7" s="47"/>
      <c r="VEB7" s="47"/>
      <c r="VEC7" s="47"/>
      <c r="VED7" s="47"/>
      <c r="VEE7" s="47"/>
      <c r="VEF7" s="47"/>
      <c r="VEG7" s="47"/>
      <c r="VEH7" s="47"/>
      <c r="VEI7" s="47"/>
      <c r="VEJ7" s="47"/>
      <c r="VEK7" s="47"/>
      <c r="VEL7" s="47"/>
      <c r="VEM7" s="47"/>
      <c r="VEN7" s="47"/>
      <c r="VEO7" s="47"/>
      <c r="VEP7" s="47"/>
      <c r="VEQ7" s="47"/>
      <c r="VER7" s="47"/>
      <c r="VES7" s="47"/>
      <c r="VET7" s="47"/>
      <c r="VEU7" s="47"/>
      <c r="VEV7" s="47"/>
      <c r="VEW7" s="47"/>
      <c r="VEX7" s="47"/>
      <c r="VEY7" s="47"/>
      <c r="VEZ7" s="47"/>
      <c r="VFA7" s="47"/>
      <c r="VFB7" s="47"/>
      <c r="VFC7" s="47"/>
      <c r="VFD7" s="47"/>
      <c r="VFE7" s="47"/>
      <c r="VFF7" s="47"/>
      <c r="VFG7" s="47"/>
      <c r="VFH7" s="47"/>
      <c r="VFI7" s="47"/>
      <c r="VFJ7" s="47"/>
      <c r="VFK7" s="47"/>
      <c r="VFL7" s="47"/>
      <c r="VFM7" s="47"/>
      <c r="VFN7" s="47"/>
      <c r="VFO7" s="47"/>
      <c r="VFP7" s="47"/>
      <c r="VFQ7" s="47"/>
      <c r="VFR7" s="47"/>
      <c r="VFS7" s="47"/>
      <c r="VFT7" s="47"/>
      <c r="VFU7" s="47"/>
      <c r="VFV7" s="47"/>
      <c r="VFW7" s="47"/>
      <c r="VFX7" s="47"/>
      <c r="VFY7" s="47"/>
      <c r="VFZ7" s="47"/>
      <c r="VGA7" s="47"/>
      <c r="VGB7" s="47"/>
      <c r="VGC7" s="47"/>
      <c r="VGD7" s="47"/>
      <c r="VGE7" s="47"/>
      <c r="VGF7" s="47"/>
      <c r="VGG7" s="47"/>
      <c r="VGH7" s="47"/>
      <c r="VGI7" s="47"/>
      <c r="VGJ7" s="47"/>
      <c r="VGK7" s="47"/>
      <c r="VGL7" s="47"/>
      <c r="VGM7" s="47"/>
      <c r="VGN7" s="47"/>
      <c r="VGO7" s="47"/>
      <c r="VGP7" s="47"/>
      <c r="VGQ7" s="47"/>
      <c r="VGR7" s="47"/>
      <c r="VGS7" s="47"/>
      <c r="VGT7" s="47"/>
      <c r="VGU7" s="47"/>
      <c r="VGV7" s="47"/>
      <c r="VGW7" s="47"/>
      <c r="VGX7" s="47"/>
      <c r="VGY7" s="47"/>
      <c r="VGZ7" s="47"/>
      <c r="VHA7" s="47"/>
      <c r="VHB7" s="47"/>
      <c r="VHC7" s="47"/>
      <c r="VHD7" s="47"/>
      <c r="VHE7" s="47"/>
      <c r="VHF7" s="47"/>
      <c r="VHG7" s="47"/>
      <c r="VHH7" s="47"/>
      <c r="VHI7" s="47"/>
      <c r="VHJ7" s="47"/>
      <c r="VHK7" s="47"/>
      <c r="VHL7" s="47"/>
      <c r="VHM7" s="47"/>
      <c r="VHN7" s="47"/>
      <c r="VHO7" s="47"/>
      <c r="VHP7" s="47"/>
      <c r="VHQ7" s="47"/>
      <c r="VHR7" s="47"/>
      <c r="VHS7" s="47"/>
      <c r="VHT7" s="47"/>
      <c r="VHU7" s="47"/>
      <c r="VHV7" s="47"/>
      <c r="VHW7" s="47"/>
      <c r="VHX7" s="47"/>
      <c r="VHY7" s="47"/>
      <c r="VHZ7" s="47"/>
      <c r="VIA7" s="47"/>
      <c r="VIB7" s="47"/>
      <c r="VIC7" s="47"/>
      <c r="VID7" s="47"/>
      <c r="VIE7" s="47"/>
      <c r="VIF7" s="47"/>
      <c r="VIG7" s="47"/>
      <c r="VIH7" s="47"/>
      <c r="VII7" s="47"/>
      <c r="VIJ7" s="47"/>
      <c r="VIK7" s="47"/>
      <c r="VIL7" s="47"/>
      <c r="VIM7" s="47"/>
      <c r="VIN7" s="47"/>
      <c r="VIO7" s="47"/>
      <c r="VIP7" s="47"/>
      <c r="VIQ7" s="47"/>
      <c r="VIR7" s="47"/>
      <c r="VIS7" s="47"/>
      <c r="VIT7" s="47"/>
      <c r="VIU7" s="47"/>
      <c r="VIV7" s="47"/>
      <c r="VIW7" s="47"/>
      <c r="VIX7" s="47"/>
      <c r="VIY7" s="47"/>
      <c r="VIZ7" s="47"/>
      <c r="VJA7" s="47"/>
      <c r="VJB7" s="47"/>
      <c r="VJC7" s="47"/>
      <c r="VJD7" s="47"/>
      <c r="VJE7" s="47"/>
      <c r="VJF7" s="47"/>
      <c r="VJG7" s="47"/>
      <c r="VJH7" s="47"/>
      <c r="VJI7" s="47"/>
      <c r="VJJ7" s="47"/>
      <c r="VJK7" s="47"/>
      <c r="VJL7" s="47"/>
      <c r="VJM7" s="47"/>
      <c r="VJN7" s="47"/>
      <c r="VJO7" s="47"/>
      <c r="VJP7" s="47"/>
      <c r="VJQ7" s="47"/>
      <c r="VJR7" s="47"/>
      <c r="VJS7" s="47"/>
      <c r="VJT7" s="47"/>
      <c r="VJU7" s="47"/>
      <c r="VJV7" s="47"/>
      <c r="VJW7" s="47"/>
      <c r="VJX7" s="47"/>
      <c r="VJY7" s="47"/>
      <c r="VJZ7" s="47"/>
      <c r="VKA7" s="47"/>
      <c r="VKB7" s="47"/>
      <c r="VKC7" s="47"/>
      <c r="VKD7" s="47"/>
      <c r="VKE7" s="47"/>
      <c r="VKF7" s="47"/>
      <c r="VKG7" s="47"/>
      <c r="VKH7" s="47"/>
      <c r="VKI7" s="47"/>
      <c r="VKJ7" s="47"/>
      <c r="VKK7" s="47"/>
      <c r="VKL7" s="47"/>
      <c r="VKM7" s="47"/>
      <c r="VKN7" s="47"/>
      <c r="VKO7" s="47"/>
      <c r="VKP7" s="47"/>
      <c r="VKQ7" s="47"/>
      <c r="VKR7" s="47"/>
      <c r="VKS7" s="47"/>
      <c r="VKT7" s="47"/>
      <c r="VKU7" s="47"/>
      <c r="VKV7" s="47"/>
      <c r="VKW7" s="47"/>
      <c r="VKX7" s="47"/>
      <c r="VKY7" s="47"/>
      <c r="VKZ7" s="47"/>
      <c r="VLA7" s="47"/>
      <c r="VLB7" s="47"/>
      <c r="VLC7" s="47"/>
      <c r="VLD7" s="47"/>
      <c r="VLE7" s="47"/>
      <c r="VLF7" s="47"/>
      <c r="VLG7" s="47"/>
      <c r="VLH7" s="47"/>
      <c r="VLI7" s="47"/>
      <c r="VLJ7" s="47"/>
      <c r="VLK7" s="47"/>
      <c r="VLL7" s="47"/>
      <c r="VLM7" s="47"/>
      <c r="VLN7" s="47"/>
      <c r="VLO7" s="47"/>
      <c r="VLP7" s="47"/>
      <c r="VLQ7" s="47"/>
      <c r="VLR7" s="47"/>
      <c r="VLS7" s="47"/>
      <c r="VLT7" s="47"/>
      <c r="VLU7" s="47"/>
      <c r="VLV7" s="47"/>
      <c r="VLW7" s="47"/>
      <c r="VLX7" s="47"/>
      <c r="VLY7" s="47"/>
      <c r="VLZ7" s="47"/>
      <c r="VMA7" s="47"/>
      <c r="VMB7" s="47"/>
      <c r="VMC7" s="47"/>
      <c r="VMD7" s="47"/>
      <c r="VME7" s="47"/>
      <c r="VMF7" s="47"/>
      <c r="VMG7" s="47"/>
      <c r="VMH7" s="47"/>
      <c r="VMI7" s="47"/>
      <c r="VMJ7" s="47"/>
      <c r="VMK7" s="47"/>
      <c r="VML7" s="47"/>
      <c r="VMM7" s="47"/>
      <c r="VMN7" s="47"/>
      <c r="VMO7" s="47"/>
      <c r="VMP7" s="47"/>
      <c r="VMQ7" s="47"/>
      <c r="VMR7" s="47"/>
      <c r="VMS7" s="47"/>
      <c r="VMT7" s="47"/>
      <c r="VMU7" s="47"/>
      <c r="VMV7" s="47"/>
      <c r="VMW7" s="47"/>
      <c r="VMX7" s="47"/>
      <c r="VMY7" s="47"/>
      <c r="VMZ7" s="47"/>
      <c r="VNA7" s="47"/>
      <c r="VNB7" s="47"/>
      <c r="VNC7" s="47"/>
      <c r="VND7" s="47"/>
      <c r="VNE7" s="47"/>
      <c r="VNF7" s="47"/>
      <c r="VNG7" s="47"/>
      <c r="VNH7" s="47"/>
      <c r="VNI7" s="47"/>
      <c r="VNJ7" s="47"/>
      <c r="VNK7" s="47"/>
      <c r="VNL7" s="47"/>
      <c r="VNM7" s="47"/>
      <c r="VNN7" s="47"/>
      <c r="VNO7" s="47"/>
      <c r="VNP7" s="47"/>
      <c r="VNQ7" s="47"/>
      <c r="VNR7" s="47"/>
      <c r="VNS7" s="47"/>
      <c r="VNT7" s="47"/>
      <c r="VNU7" s="47"/>
      <c r="VNV7" s="47"/>
      <c r="VNW7" s="47"/>
      <c r="VNX7" s="47"/>
      <c r="VNY7" s="47"/>
      <c r="VNZ7" s="47"/>
      <c r="VOA7" s="47"/>
      <c r="VOB7" s="47"/>
      <c r="VOC7" s="47"/>
      <c r="VOD7" s="47"/>
      <c r="VOE7" s="47"/>
      <c r="VOF7" s="47"/>
      <c r="VOG7" s="47"/>
      <c r="VOH7" s="47"/>
      <c r="VOI7" s="47"/>
      <c r="VOJ7" s="47"/>
      <c r="VOK7" s="47"/>
      <c r="VOL7" s="47"/>
      <c r="VOM7" s="47"/>
      <c r="VON7" s="47"/>
      <c r="VOO7" s="47"/>
      <c r="VOP7" s="47"/>
      <c r="VOQ7" s="47"/>
      <c r="VOR7" s="47"/>
      <c r="VOS7" s="47"/>
      <c r="VOT7" s="47"/>
      <c r="VOU7" s="47"/>
      <c r="VOV7" s="47"/>
      <c r="VOW7" s="47"/>
      <c r="VOX7" s="47"/>
      <c r="VOY7" s="47"/>
      <c r="VOZ7" s="47"/>
      <c r="VPA7" s="47"/>
      <c r="VPB7" s="47"/>
      <c r="VPC7" s="47"/>
      <c r="VPD7" s="47"/>
      <c r="VPE7" s="47"/>
      <c r="VPF7" s="47"/>
      <c r="VPG7" s="47"/>
      <c r="VPH7" s="47"/>
      <c r="VPI7" s="47"/>
      <c r="VPJ7" s="47"/>
      <c r="VPK7" s="47"/>
      <c r="VPL7" s="47"/>
      <c r="VPM7" s="47"/>
      <c r="VPN7" s="47"/>
      <c r="VPO7" s="47"/>
      <c r="VPP7" s="47"/>
      <c r="VPQ7" s="47"/>
      <c r="VPR7" s="47"/>
      <c r="VPS7" s="47"/>
      <c r="VPT7" s="47"/>
      <c r="VPU7" s="47"/>
      <c r="VPV7" s="47"/>
      <c r="VPW7" s="47"/>
      <c r="VPX7" s="47"/>
      <c r="VPY7" s="47"/>
      <c r="VPZ7" s="47"/>
      <c r="VQA7" s="47"/>
      <c r="VQB7" s="47"/>
      <c r="VQC7" s="47"/>
      <c r="VQD7" s="47"/>
      <c r="VQE7" s="47"/>
      <c r="VQF7" s="47"/>
      <c r="VQG7" s="47"/>
      <c r="VQH7" s="47"/>
      <c r="VQI7" s="47"/>
      <c r="VQJ7" s="47"/>
      <c r="VQK7" s="47"/>
      <c r="VQL7" s="47"/>
      <c r="VQM7" s="47"/>
      <c r="VQN7" s="47"/>
      <c r="VQO7" s="47"/>
      <c r="VQP7" s="47"/>
      <c r="VQQ7" s="47"/>
      <c r="VQR7" s="47"/>
      <c r="VQS7" s="47"/>
      <c r="VQT7" s="47"/>
      <c r="VQU7" s="47"/>
      <c r="VQV7" s="47"/>
      <c r="VQW7" s="47"/>
      <c r="VQX7" s="47"/>
      <c r="VQY7" s="47"/>
      <c r="VQZ7" s="47"/>
      <c r="VRA7" s="47"/>
      <c r="VRB7" s="47"/>
      <c r="VRC7" s="47"/>
      <c r="VRD7" s="47"/>
      <c r="VRE7" s="47"/>
      <c r="VRF7" s="47"/>
      <c r="VRG7" s="47"/>
      <c r="VRH7" s="47"/>
      <c r="VRI7" s="47"/>
      <c r="VRJ7" s="47"/>
      <c r="VRK7" s="47"/>
      <c r="VRL7" s="47"/>
      <c r="VRM7" s="47"/>
      <c r="VRN7" s="47"/>
      <c r="VRO7" s="47"/>
      <c r="VRP7" s="47"/>
      <c r="VRQ7" s="47"/>
      <c r="VRR7" s="47"/>
      <c r="VRS7" s="47"/>
      <c r="VRT7" s="47"/>
      <c r="VRU7" s="47"/>
      <c r="VRV7" s="47"/>
      <c r="VRW7" s="47"/>
      <c r="VRX7" s="47"/>
      <c r="VRY7" s="47"/>
      <c r="VRZ7" s="47"/>
      <c r="VSA7" s="47"/>
      <c r="VSB7" s="47"/>
      <c r="VSC7" s="47"/>
      <c r="VSD7" s="47"/>
      <c r="VSE7" s="47"/>
      <c r="VSF7" s="47"/>
      <c r="VSG7" s="47"/>
      <c r="VSH7" s="47"/>
      <c r="VSI7" s="47"/>
      <c r="VSJ7" s="47"/>
      <c r="VSK7" s="47"/>
      <c r="VSL7" s="47"/>
      <c r="VSM7" s="47"/>
      <c r="VSN7" s="47"/>
      <c r="VSO7" s="47"/>
      <c r="VSP7" s="47"/>
      <c r="VSQ7" s="47"/>
      <c r="VSR7" s="47"/>
      <c r="VSS7" s="47"/>
      <c r="VST7" s="47"/>
      <c r="VSU7" s="47"/>
      <c r="VSV7" s="47"/>
      <c r="VSW7" s="47"/>
      <c r="VSX7" s="47"/>
      <c r="VSY7" s="47"/>
      <c r="VSZ7" s="47"/>
      <c r="VTA7" s="47"/>
      <c r="VTB7" s="47"/>
      <c r="VTC7" s="47"/>
      <c r="VTD7" s="47"/>
      <c r="VTE7" s="47"/>
      <c r="VTF7" s="47"/>
      <c r="VTG7" s="47"/>
      <c r="VTH7" s="47"/>
      <c r="VTI7" s="47"/>
      <c r="VTJ7" s="47"/>
      <c r="VTK7" s="47"/>
      <c r="VTL7" s="47"/>
      <c r="VTM7" s="47"/>
      <c r="VTN7" s="47"/>
      <c r="VTO7" s="47"/>
      <c r="VTP7" s="47"/>
      <c r="VTQ7" s="47"/>
      <c r="VTR7" s="47"/>
      <c r="VTS7" s="47"/>
      <c r="VTT7" s="47"/>
      <c r="VTU7" s="47"/>
      <c r="VTV7" s="47"/>
      <c r="VTW7" s="47"/>
      <c r="VTX7" s="47"/>
      <c r="VTY7" s="47"/>
      <c r="VTZ7" s="47"/>
      <c r="VUA7" s="47"/>
      <c r="VUB7" s="47"/>
      <c r="VUC7" s="47"/>
      <c r="VUD7" s="47"/>
      <c r="VUE7" s="47"/>
      <c r="VUF7" s="47"/>
      <c r="VUG7" s="47"/>
      <c r="VUH7" s="47"/>
      <c r="VUI7" s="47"/>
      <c r="VUJ7" s="47"/>
      <c r="VUK7" s="47"/>
      <c r="VUL7" s="47"/>
      <c r="VUM7" s="47"/>
      <c r="VUN7" s="47"/>
      <c r="VUO7" s="47"/>
      <c r="VUP7" s="47"/>
      <c r="VUQ7" s="47"/>
      <c r="VUR7" s="47"/>
      <c r="VUS7" s="47"/>
      <c r="VUT7" s="47"/>
      <c r="VUU7" s="47"/>
      <c r="VUV7" s="47"/>
      <c r="VUW7" s="47"/>
      <c r="VUX7" s="47"/>
      <c r="VUY7" s="47"/>
      <c r="VUZ7" s="47"/>
      <c r="VVA7" s="47"/>
      <c r="VVB7" s="47"/>
      <c r="VVC7" s="47"/>
      <c r="VVD7" s="47"/>
      <c r="VVE7" s="47"/>
      <c r="VVF7" s="47"/>
      <c r="VVG7" s="47"/>
      <c r="VVH7" s="47"/>
      <c r="VVI7" s="47"/>
      <c r="VVJ7" s="47"/>
      <c r="VVK7" s="47"/>
      <c r="VVL7" s="47"/>
      <c r="VVM7" s="47"/>
      <c r="VVN7" s="47"/>
      <c r="VVO7" s="47"/>
      <c r="VVP7" s="47"/>
      <c r="VVQ7" s="47"/>
      <c r="VVR7" s="47"/>
      <c r="VVS7" s="47"/>
      <c r="VVT7" s="47"/>
      <c r="VVU7" s="47"/>
      <c r="VVV7" s="47"/>
      <c r="VVW7" s="47"/>
      <c r="VVX7" s="47"/>
      <c r="VVY7" s="47"/>
      <c r="VVZ7" s="47"/>
      <c r="VWA7" s="47"/>
      <c r="VWB7" s="47"/>
      <c r="VWC7" s="47"/>
      <c r="VWD7" s="47"/>
      <c r="VWE7" s="47"/>
      <c r="VWF7" s="47"/>
      <c r="VWG7" s="47"/>
      <c r="VWH7" s="47"/>
      <c r="VWI7" s="47"/>
      <c r="VWJ7" s="47"/>
      <c r="VWK7" s="47"/>
      <c r="VWL7" s="47"/>
      <c r="VWM7" s="47"/>
      <c r="VWN7" s="47"/>
      <c r="VWO7" s="47"/>
      <c r="VWP7" s="47"/>
      <c r="VWQ7" s="47"/>
      <c r="VWR7" s="47"/>
      <c r="VWS7" s="47"/>
      <c r="VWT7" s="47"/>
      <c r="VWU7" s="47"/>
      <c r="VWV7" s="47"/>
      <c r="VWW7" s="47"/>
      <c r="VWX7" s="47"/>
      <c r="VWY7" s="47"/>
      <c r="VWZ7" s="47"/>
      <c r="VXA7" s="47"/>
      <c r="VXB7" s="47"/>
      <c r="VXC7" s="47"/>
      <c r="VXD7" s="47"/>
      <c r="VXE7" s="47"/>
      <c r="VXF7" s="47"/>
      <c r="VXG7" s="47"/>
      <c r="VXH7" s="47"/>
      <c r="VXI7" s="47"/>
      <c r="VXJ7" s="47"/>
      <c r="VXK7" s="47"/>
      <c r="VXL7" s="47"/>
      <c r="VXM7" s="47"/>
      <c r="VXN7" s="47"/>
      <c r="VXO7" s="47"/>
      <c r="VXP7" s="47"/>
      <c r="VXQ7" s="47"/>
      <c r="VXR7" s="47"/>
      <c r="VXS7" s="47"/>
      <c r="VXT7" s="47"/>
      <c r="VXU7" s="47"/>
      <c r="VXV7" s="47"/>
      <c r="VXW7" s="47"/>
      <c r="VXX7" s="47"/>
      <c r="VXY7" s="47"/>
      <c r="VXZ7" s="47"/>
      <c r="VYA7" s="47"/>
      <c r="VYB7" s="47"/>
      <c r="VYC7" s="47"/>
      <c r="VYD7" s="47"/>
      <c r="VYE7" s="47"/>
      <c r="VYF7" s="47"/>
      <c r="VYG7" s="47"/>
      <c r="VYH7" s="47"/>
      <c r="VYI7" s="47"/>
      <c r="VYJ7" s="47"/>
      <c r="VYK7" s="47"/>
      <c r="VYL7" s="47"/>
      <c r="VYM7" s="47"/>
      <c r="VYN7" s="47"/>
      <c r="VYO7" s="47"/>
      <c r="VYP7" s="47"/>
      <c r="VYQ7" s="47"/>
      <c r="VYR7" s="47"/>
      <c r="VYS7" s="47"/>
      <c r="VYT7" s="47"/>
      <c r="VYU7" s="47"/>
      <c r="VYV7" s="47"/>
      <c r="VYW7" s="47"/>
      <c r="VYX7" s="47"/>
      <c r="VYY7" s="47"/>
      <c r="VYZ7" s="47"/>
      <c r="VZA7" s="47"/>
      <c r="VZB7" s="47"/>
      <c r="VZC7" s="47"/>
      <c r="VZD7" s="47"/>
      <c r="VZE7" s="47"/>
      <c r="VZF7" s="47"/>
      <c r="VZG7" s="47"/>
      <c r="VZH7" s="47"/>
      <c r="VZI7" s="47"/>
      <c r="VZJ7" s="47"/>
      <c r="VZK7" s="47"/>
      <c r="VZL7" s="47"/>
      <c r="VZM7" s="47"/>
      <c r="VZN7" s="47"/>
      <c r="VZO7" s="47"/>
      <c r="VZP7" s="47"/>
      <c r="VZQ7" s="47"/>
      <c r="VZR7" s="47"/>
      <c r="VZS7" s="47"/>
      <c r="VZT7" s="47"/>
      <c r="VZU7" s="47"/>
      <c r="VZV7" s="47"/>
      <c r="VZW7" s="47"/>
      <c r="VZX7" s="47"/>
      <c r="VZY7" s="47"/>
      <c r="VZZ7" s="47"/>
      <c r="WAA7" s="47"/>
      <c r="WAB7" s="47"/>
      <c r="WAC7" s="47"/>
      <c r="WAD7" s="47"/>
      <c r="WAE7" s="47"/>
      <c r="WAF7" s="47"/>
      <c r="WAG7" s="47"/>
      <c r="WAH7" s="47"/>
      <c r="WAI7" s="47"/>
      <c r="WAJ7" s="47"/>
      <c r="WAK7" s="47"/>
      <c r="WAL7" s="47"/>
      <c r="WAM7" s="47"/>
      <c r="WAN7" s="47"/>
      <c r="WAO7" s="47"/>
      <c r="WAP7" s="47"/>
      <c r="WAQ7" s="47"/>
      <c r="WAR7" s="47"/>
      <c r="WAS7" s="47"/>
      <c r="WAT7" s="47"/>
      <c r="WAU7" s="47"/>
      <c r="WAV7" s="47"/>
      <c r="WAW7" s="47"/>
      <c r="WAX7" s="47"/>
      <c r="WAY7" s="47"/>
      <c r="WAZ7" s="47"/>
      <c r="WBA7" s="47"/>
      <c r="WBB7" s="47"/>
      <c r="WBC7" s="47"/>
      <c r="WBD7" s="47"/>
      <c r="WBE7" s="47"/>
      <c r="WBF7" s="47"/>
      <c r="WBG7" s="47"/>
      <c r="WBH7" s="47"/>
      <c r="WBI7" s="47"/>
      <c r="WBJ7" s="47"/>
      <c r="WBK7" s="47"/>
      <c r="WBL7" s="47"/>
      <c r="WBM7" s="47"/>
      <c r="WBN7" s="47"/>
      <c r="WBO7" s="47"/>
      <c r="WBP7" s="47"/>
      <c r="WBQ7" s="47"/>
      <c r="WBR7" s="47"/>
      <c r="WBS7" s="47"/>
      <c r="WBT7" s="47"/>
      <c r="WBU7" s="47"/>
      <c r="WBV7" s="47"/>
      <c r="WBW7" s="47"/>
      <c r="WBX7" s="47"/>
      <c r="WBY7" s="47"/>
      <c r="WBZ7" s="47"/>
      <c r="WCA7" s="47"/>
      <c r="WCB7" s="47"/>
      <c r="WCC7" s="47"/>
      <c r="WCD7" s="47"/>
      <c r="WCE7" s="47"/>
      <c r="WCF7" s="47"/>
      <c r="WCG7" s="47"/>
      <c r="WCH7" s="47"/>
      <c r="WCI7" s="47"/>
      <c r="WCJ7" s="47"/>
      <c r="WCK7" s="47"/>
      <c r="WCL7" s="47"/>
      <c r="WCM7" s="47"/>
      <c r="WCN7" s="47"/>
      <c r="WCO7" s="47"/>
      <c r="WCP7" s="47"/>
      <c r="WCQ7" s="47"/>
      <c r="WCR7" s="47"/>
      <c r="WCS7" s="47"/>
      <c r="WCT7" s="47"/>
      <c r="WCU7" s="47"/>
      <c r="WCV7" s="47"/>
      <c r="WCW7" s="47"/>
      <c r="WCX7" s="47"/>
      <c r="WCY7" s="47"/>
      <c r="WCZ7" s="47"/>
      <c r="WDA7" s="47"/>
      <c r="WDB7" s="47"/>
      <c r="WDC7" s="47"/>
      <c r="WDD7" s="47"/>
      <c r="WDE7" s="47"/>
      <c r="WDF7" s="47"/>
      <c r="WDG7" s="47"/>
      <c r="WDH7" s="47"/>
      <c r="WDI7" s="47"/>
      <c r="WDJ7" s="47"/>
      <c r="WDK7" s="47"/>
      <c r="WDL7" s="47"/>
      <c r="WDM7" s="47"/>
      <c r="WDN7" s="47"/>
      <c r="WDO7" s="47"/>
      <c r="WDP7" s="47"/>
      <c r="WDQ7" s="47"/>
      <c r="WDR7" s="47"/>
      <c r="WDS7" s="47"/>
      <c r="WDT7" s="47"/>
      <c r="WDU7" s="47"/>
      <c r="WDV7" s="47"/>
      <c r="WDW7" s="47"/>
      <c r="WDX7" s="47"/>
      <c r="WDY7" s="47"/>
      <c r="WDZ7" s="47"/>
      <c r="WEA7" s="47"/>
      <c r="WEB7" s="47"/>
      <c r="WEC7" s="47"/>
      <c r="WED7" s="47"/>
      <c r="WEE7" s="47"/>
      <c r="WEF7" s="47"/>
      <c r="WEG7" s="47"/>
      <c r="WEH7" s="47"/>
      <c r="WEI7" s="47"/>
      <c r="WEJ7" s="47"/>
      <c r="WEK7" s="47"/>
      <c r="WEL7" s="47"/>
      <c r="WEM7" s="47"/>
      <c r="WEN7" s="47"/>
      <c r="WEO7" s="47"/>
      <c r="WEP7" s="47"/>
      <c r="WEQ7" s="47"/>
      <c r="WER7" s="47"/>
      <c r="WES7" s="47"/>
      <c r="WET7" s="47"/>
      <c r="WEU7" s="47"/>
      <c r="WEV7" s="47"/>
      <c r="WEW7" s="47"/>
      <c r="WEX7" s="47"/>
      <c r="WEY7" s="47"/>
      <c r="WEZ7" s="47"/>
      <c r="WFA7" s="47"/>
      <c r="WFB7" s="47"/>
      <c r="WFC7" s="47"/>
      <c r="WFD7" s="47"/>
      <c r="WFE7" s="47"/>
      <c r="WFF7" s="47"/>
      <c r="WFG7" s="47"/>
      <c r="WFH7" s="47"/>
      <c r="WFI7" s="47"/>
      <c r="WFJ7" s="47"/>
      <c r="WFK7" s="47"/>
      <c r="WFL7" s="47"/>
      <c r="WFM7" s="47"/>
      <c r="WFN7" s="47"/>
      <c r="WFO7" s="47"/>
      <c r="WFP7" s="47"/>
      <c r="WFQ7" s="47"/>
      <c r="WFR7" s="47"/>
      <c r="WFS7" s="47"/>
      <c r="WFT7" s="47"/>
      <c r="WFU7" s="47"/>
      <c r="WFV7" s="47"/>
      <c r="WFW7" s="47"/>
      <c r="WFX7" s="47"/>
      <c r="WFY7" s="47"/>
      <c r="WFZ7" s="47"/>
      <c r="WGA7" s="47"/>
      <c r="WGB7" s="47"/>
      <c r="WGC7" s="47"/>
      <c r="WGD7" s="47"/>
      <c r="WGE7" s="47"/>
      <c r="WGF7" s="47"/>
      <c r="WGG7" s="47"/>
      <c r="WGH7" s="47"/>
      <c r="WGI7" s="47"/>
      <c r="WGJ7" s="47"/>
      <c r="WGK7" s="47"/>
      <c r="WGL7" s="47"/>
      <c r="WGM7" s="47"/>
      <c r="WGN7" s="47"/>
      <c r="WGO7" s="47"/>
      <c r="WGP7" s="47"/>
      <c r="WGQ7" s="47"/>
      <c r="WGR7" s="47"/>
      <c r="WGS7" s="47"/>
      <c r="WGT7" s="47"/>
      <c r="WGU7" s="47"/>
      <c r="WGV7" s="47"/>
      <c r="WGW7" s="47"/>
      <c r="WGX7" s="47"/>
      <c r="WGY7" s="47"/>
      <c r="WGZ7" s="47"/>
      <c r="WHA7" s="47"/>
      <c r="WHB7" s="47"/>
      <c r="WHC7" s="47"/>
      <c r="WHD7" s="47"/>
      <c r="WHE7" s="47"/>
      <c r="WHF7" s="47"/>
      <c r="WHG7" s="47"/>
      <c r="WHH7" s="47"/>
      <c r="WHI7" s="47"/>
      <c r="WHJ7" s="47"/>
      <c r="WHK7" s="47"/>
      <c r="WHL7" s="47"/>
      <c r="WHM7" s="47"/>
      <c r="WHN7" s="47"/>
      <c r="WHO7" s="47"/>
      <c r="WHP7" s="47"/>
      <c r="WHQ7" s="47"/>
      <c r="WHR7" s="47"/>
      <c r="WHS7" s="47"/>
      <c r="WHT7" s="47"/>
      <c r="WHU7" s="47"/>
      <c r="WHV7" s="47"/>
      <c r="WHW7" s="47"/>
      <c r="WHX7" s="47"/>
      <c r="WHY7" s="47"/>
      <c r="WHZ7" s="47"/>
      <c r="WIA7" s="47"/>
      <c r="WIB7" s="47"/>
      <c r="WIC7" s="47"/>
      <c r="WID7" s="47"/>
      <c r="WIE7" s="47"/>
      <c r="WIF7" s="47"/>
      <c r="WIG7" s="47"/>
      <c r="WIH7" s="47"/>
      <c r="WII7" s="47"/>
      <c r="WIJ7" s="47"/>
      <c r="WIK7" s="47"/>
      <c r="WIL7" s="47"/>
      <c r="WIM7" s="47"/>
      <c r="WIN7" s="47"/>
      <c r="WIO7" s="47"/>
      <c r="WIP7" s="47"/>
      <c r="WIQ7" s="47"/>
      <c r="WIR7" s="47"/>
      <c r="WIS7" s="47"/>
      <c r="WIT7" s="47"/>
      <c r="WIU7" s="47"/>
      <c r="WIV7" s="47"/>
      <c r="WIW7" s="47"/>
      <c r="WIX7" s="47"/>
      <c r="WIY7" s="47"/>
      <c r="WIZ7" s="47"/>
      <c r="WJA7" s="47"/>
      <c r="WJB7" s="47"/>
      <c r="WJC7" s="47"/>
      <c r="WJD7" s="47"/>
      <c r="WJE7" s="47"/>
      <c r="WJF7" s="47"/>
      <c r="WJG7" s="47"/>
      <c r="WJH7" s="47"/>
      <c r="WJI7" s="47"/>
      <c r="WJJ7" s="47"/>
      <c r="WJK7" s="47"/>
      <c r="WJL7" s="47"/>
      <c r="WJM7" s="47"/>
      <c r="WJN7" s="47"/>
      <c r="WJO7" s="47"/>
      <c r="WJP7" s="47"/>
      <c r="WJQ7" s="47"/>
      <c r="WJR7" s="47"/>
      <c r="WJS7" s="47"/>
      <c r="WJT7" s="47"/>
      <c r="WJU7" s="47"/>
      <c r="WJV7" s="47"/>
      <c r="WJW7" s="47"/>
      <c r="WJX7" s="47"/>
      <c r="WJY7" s="47"/>
      <c r="WJZ7" s="47"/>
      <c r="WKA7" s="47"/>
      <c r="WKB7" s="47"/>
      <c r="WKC7" s="47"/>
      <c r="WKD7" s="47"/>
      <c r="WKE7" s="47"/>
      <c r="WKF7" s="47"/>
      <c r="WKG7" s="47"/>
      <c r="WKH7" s="47"/>
      <c r="WKI7" s="47"/>
      <c r="WKJ7" s="47"/>
      <c r="WKK7" s="47"/>
      <c r="WKL7" s="47"/>
      <c r="WKM7" s="47"/>
      <c r="WKN7" s="47"/>
      <c r="WKO7" s="47"/>
      <c r="WKP7" s="47"/>
      <c r="WKQ7" s="47"/>
      <c r="WKR7" s="47"/>
      <c r="WKS7" s="47"/>
      <c r="WKT7" s="47"/>
      <c r="WKU7" s="47"/>
      <c r="WKV7" s="47"/>
      <c r="WKW7" s="47"/>
      <c r="WKX7" s="47"/>
      <c r="WKY7" s="47"/>
      <c r="WKZ7" s="47"/>
      <c r="WLA7" s="47"/>
      <c r="WLB7" s="47"/>
      <c r="WLC7" s="47"/>
      <c r="WLD7" s="47"/>
      <c r="WLE7" s="47"/>
      <c r="WLF7" s="47"/>
      <c r="WLG7" s="47"/>
      <c r="WLH7" s="47"/>
      <c r="WLI7" s="47"/>
      <c r="WLJ7" s="47"/>
      <c r="WLK7" s="47"/>
      <c r="WLL7" s="47"/>
      <c r="WLM7" s="47"/>
      <c r="WLN7" s="47"/>
      <c r="WLO7" s="47"/>
      <c r="WLP7" s="47"/>
      <c r="WLQ7" s="47"/>
      <c r="WLR7" s="47"/>
      <c r="WLS7" s="47"/>
      <c r="WLT7" s="47"/>
      <c r="WLU7" s="47"/>
      <c r="WLV7" s="47"/>
      <c r="WLW7" s="47"/>
      <c r="WLX7" s="47"/>
      <c r="WLY7" s="47"/>
      <c r="WLZ7" s="47"/>
      <c r="WMA7" s="47"/>
      <c r="WMB7" s="47"/>
      <c r="WMC7" s="47"/>
      <c r="WMD7" s="47"/>
      <c r="WME7" s="47"/>
      <c r="WMF7" s="47"/>
      <c r="WMG7" s="47"/>
      <c r="WMH7" s="47"/>
      <c r="WMI7" s="47"/>
      <c r="WMJ7" s="47"/>
      <c r="WMK7" s="47"/>
      <c r="WML7" s="47"/>
      <c r="WMM7" s="47"/>
      <c r="WMN7" s="47"/>
      <c r="WMO7" s="47"/>
      <c r="WMP7" s="47"/>
      <c r="WMQ7" s="47"/>
      <c r="WMR7" s="47"/>
      <c r="WMS7" s="47"/>
      <c r="WMT7" s="47"/>
      <c r="WMU7" s="47"/>
      <c r="WMV7" s="47"/>
      <c r="WMW7" s="47"/>
      <c r="WMX7" s="47"/>
      <c r="WMY7" s="47"/>
      <c r="WMZ7" s="47"/>
      <c r="WNA7" s="47"/>
      <c r="WNB7" s="47"/>
      <c r="WNC7" s="47"/>
      <c r="WND7" s="47"/>
      <c r="WNE7" s="47"/>
      <c r="WNF7" s="47"/>
      <c r="WNG7" s="47"/>
      <c r="WNH7" s="47"/>
      <c r="WNI7" s="47"/>
      <c r="WNJ7" s="47"/>
      <c r="WNK7" s="47"/>
      <c r="WNL7" s="47"/>
      <c r="WNM7" s="47"/>
      <c r="WNN7" s="47"/>
      <c r="WNO7" s="47"/>
      <c r="WNP7" s="47"/>
      <c r="WNQ7" s="47"/>
      <c r="WNR7" s="47"/>
      <c r="WNS7" s="47"/>
      <c r="WNT7" s="47"/>
      <c r="WNU7" s="47"/>
      <c r="WNV7" s="47"/>
      <c r="WNW7" s="47"/>
      <c r="WNX7" s="47"/>
      <c r="WNY7" s="47"/>
      <c r="WNZ7" s="47"/>
      <c r="WOA7" s="47"/>
      <c r="WOB7" s="47"/>
      <c r="WOC7" s="47"/>
      <c r="WOD7" s="47"/>
      <c r="WOE7" s="47"/>
      <c r="WOF7" s="47"/>
      <c r="WOG7" s="47"/>
      <c r="WOH7" s="47"/>
      <c r="WOI7" s="47"/>
      <c r="WOJ7" s="47"/>
      <c r="WOK7" s="47"/>
      <c r="WOL7" s="47"/>
      <c r="WOM7" s="47"/>
      <c r="WON7" s="47"/>
      <c r="WOO7" s="47"/>
      <c r="WOP7" s="47"/>
      <c r="WOQ7" s="47"/>
      <c r="WOR7" s="47"/>
      <c r="WOS7" s="47"/>
      <c r="WOT7" s="47"/>
      <c r="WOU7" s="47"/>
      <c r="WOV7" s="47"/>
      <c r="WOW7" s="47"/>
      <c r="WOX7" s="47"/>
      <c r="WOY7" s="47"/>
      <c r="WOZ7" s="47"/>
      <c r="WPA7" s="47"/>
      <c r="WPB7" s="47"/>
      <c r="WPC7" s="47"/>
      <c r="WPD7" s="47"/>
      <c r="WPE7" s="47"/>
      <c r="WPF7" s="47"/>
      <c r="WPG7" s="47"/>
      <c r="WPH7" s="47"/>
      <c r="WPI7" s="47"/>
      <c r="WPJ7" s="47"/>
      <c r="WPK7" s="47"/>
      <c r="WPL7" s="47"/>
      <c r="WPM7" s="47"/>
      <c r="WPN7" s="47"/>
      <c r="WPO7" s="47"/>
      <c r="WPP7" s="47"/>
      <c r="WPQ7" s="47"/>
      <c r="WPR7" s="47"/>
      <c r="WPS7" s="47"/>
      <c r="WPT7" s="47"/>
      <c r="WPU7" s="47"/>
      <c r="WPV7" s="47"/>
      <c r="WPW7" s="47"/>
      <c r="WPX7" s="47"/>
      <c r="WPY7" s="47"/>
      <c r="WPZ7" s="47"/>
      <c r="WQA7" s="47"/>
      <c r="WQB7" s="47"/>
      <c r="WQC7" s="47"/>
      <c r="WQD7" s="47"/>
      <c r="WQE7" s="47"/>
      <c r="WQF7" s="47"/>
      <c r="WQG7" s="47"/>
      <c r="WQH7" s="47"/>
      <c r="WQI7" s="47"/>
      <c r="WQJ7" s="47"/>
      <c r="WQK7" s="47"/>
      <c r="WQL7" s="47"/>
      <c r="WQM7" s="47"/>
      <c r="WQN7" s="47"/>
      <c r="WQO7" s="47"/>
      <c r="WQP7" s="47"/>
      <c r="WQQ7" s="47"/>
      <c r="WQR7" s="47"/>
      <c r="WQS7" s="47"/>
      <c r="WQT7" s="47"/>
      <c r="WQU7" s="47"/>
      <c r="WQV7" s="47"/>
      <c r="WQW7" s="47"/>
      <c r="WQX7" s="47"/>
      <c r="WQY7" s="47"/>
      <c r="WQZ7" s="47"/>
      <c r="WRA7" s="47"/>
      <c r="WRB7" s="47"/>
      <c r="WRC7" s="47"/>
      <c r="WRD7" s="47"/>
      <c r="WRE7" s="47"/>
      <c r="WRF7" s="47"/>
      <c r="WRG7" s="47"/>
      <c r="WRH7" s="47"/>
      <c r="WRI7" s="47"/>
      <c r="WRJ7" s="47"/>
      <c r="WRK7" s="47"/>
      <c r="WRL7" s="47"/>
      <c r="WRM7" s="47"/>
      <c r="WRN7" s="47"/>
      <c r="WRO7" s="47"/>
      <c r="WRP7" s="47"/>
      <c r="WRQ7" s="47"/>
      <c r="WRR7" s="47"/>
      <c r="WRS7" s="47"/>
      <c r="WRT7" s="47"/>
      <c r="WRU7" s="47"/>
      <c r="WRV7" s="47"/>
      <c r="WRW7" s="47"/>
      <c r="WRX7" s="47"/>
      <c r="WRY7" s="47"/>
      <c r="WRZ7" s="47"/>
      <c r="WSA7" s="47"/>
      <c r="WSB7" s="47"/>
      <c r="WSC7" s="47"/>
      <c r="WSD7" s="47"/>
      <c r="WSE7" s="47"/>
      <c r="WSF7" s="47"/>
      <c r="WSG7" s="47"/>
      <c r="WSH7" s="47"/>
      <c r="WSI7" s="47"/>
      <c r="WSJ7" s="47"/>
      <c r="WSK7" s="47"/>
      <c r="WSL7" s="47"/>
      <c r="WSM7" s="47"/>
      <c r="WSN7" s="47"/>
      <c r="WSO7" s="47"/>
      <c r="WSP7" s="47"/>
      <c r="WSQ7" s="47"/>
      <c r="WSR7" s="47"/>
      <c r="WSS7" s="47"/>
      <c r="WST7" s="47"/>
      <c r="WSU7" s="47"/>
      <c r="WSV7" s="47"/>
      <c r="WSW7" s="47"/>
      <c r="WSX7" s="47"/>
      <c r="WSY7" s="47"/>
      <c r="WSZ7" s="47"/>
      <c r="WTA7" s="47"/>
      <c r="WTB7" s="47"/>
      <c r="WTC7" s="47"/>
      <c r="WTD7" s="47"/>
      <c r="WTE7" s="47"/>
      <c r="WTF7" s="47"/>
      <c r="WTG7" s="47"/>
      <c r="WTH7" s="47"/>
      <c r="WTI7" s="47"/>
      <c r="WTJ7" s="47"/>
      <c r="WTK7" s="47"/>
      <c r="WTL7" s="47"/>
      <c r="WTM7" s="47"/>
      <c r="WTN7" s="47"/>
      <c r="WTO7" s="47"/>
      <c r="WTP7" s="47"/>
      <c r="WTQ7" s="47"/>
      <c r="WTR7" s="47"/>
      <c r="WTS7" s="47"/>
      <c r="WTT7" s="47"/>
      <c r="WTU7" s="47"/>
      <c r="WTV7" s="47"/>
      <c r="WTW7" s="47"/>
      <c r="WTX7" s="47"/>
      <c r="WTY7" s="47"/>
      <c r="WTZ7" s="47"/>
      <c r="WUA7" s="47"/>
      <c r="WUB7" s="47"/>
      <c r="WUC7" s="47"/>
      <c r="WUD7" s="47"/>
      <c r="WUE7" s="47"/>
      <c r="WUF7" s="47"/>
      <c r="WUG7" s="47"/>
      <c r="WUH7" s="47"/>
      <c r="WUI7" s="47"/>
      <c r="WUJ7" s="47"/>
      <c r="WUK7" s="47"/>
      <c r="WUL7" s="47"/>
      <c r="WUM7" s="47"/>
      <c r="WUN7" s="47"/>
      <c r="WUO7" s="47"/>
      <c r="WUP7" s="47"/>
      <c r="WUQ7" s="47"/>
      <c r="WUR7" s="47"/>
      <c r="WUS7" s="47"/>
      <c r="WUT7" s="47"/>
      <c r="WUU7" s="47"/>
      <c r="WUV7" s="47"/>
      <c r="WUW7" s="47"/>
      <c r="WUX7" s="47"/>
      <c r="WUY7" s="47"/>
      <c r="WUZ7" s="47"/>
      <c r="WVA7" s="47"/>
      <c r="WVB7" s="47"/>
      <c r="WVC7" s="47"/>
      <c r="WVD7" s="47"/>
      <c r="WVE7" s="47"/>
      <c r="WVF7" s="47"/>
      <c r="WVG7" s="47"/>
      <c r="WVH7" s="47"/>
      <c r="WVI7" s="47"/>
      <c r="WVJ7" s="47"/>
      <c r="WVK7" s="47"/>
      <c r="WVL7" s="47"/>
      <c r="WVM7" s="47"/>
      <c r="WVN7" s="47"/>
      <c r="WVO7" s="47"/>
      <c r="WVP7" s="47"/>
      <c r="WVQ7" s="47"/>
      <c r="WVR7" s="47"/>
      <c r="WVS7" s="47"/>
      <c r="WVT7" s="47"/>
      <c r="WVU7" s="47"/>
      <c r="WVV7" s="47"/>
      <c r="WVW7" s="47"/>
      <c r="WVX7" s="47"/>
      <c r="WVY7" s="47"/>
      <c r="WVZ7" s="47"/>
      <c r="WWA7" s="47"/>
      <c r="WWB7" s="47"/>
      <c r="WWC7" s="47"/>
      <c r="WWD7" s="47"/>
      <c r="WWE7" s="47"/>
      <c r="WWF7" s="47"/>
      <c r="WWG7" s="47"/>
      <c r="WWH7" s="47"/>
      <c r="WWI7" s="47"/>
      <c r="WWJ7" s="47"/>
      <c r="WWK7" s="47"/>
      <c r="WWL7" s="47"/>
      <c r="WWM7" s="47"/>
      <c r="WWN7" s="47"/>
      <c r="WWO7" s="47"/>
      <c r="WWP7" s="47"/>
      <c r="WWQ7" s="47"/>
      <c r="WWR7" s="47"/>
      <c r="WWS7" s="47"/>
      <c r="WWT7" s="47"/>
      <c r="WWU7" s="47"/>
      <c r="WWV7" s="47"/>
      <c r="WWW7" s="47"/>
      <c r="WWX7" s="47"/>
      <c r="WWY7" s="47"/>
      <c r="WWZ7" s="47"/>
      <c r="WXA7" s="47"/>
      <c r="WXB7" s="47"/>
      <c r="WXC7" s="47"/>
      <c r="WXD7" s="47"/>
      <c r="WXE7" s="47"/>
      <c r="WXF7" s="47"/>
      <c r="WXG7" s="47"/>
      <c r="WXH7" s="47"/>
      <c r="WXI7" s="47"/>
      <c r="WXJ7" s="47"/>
      <c r="WXK7" s="47"/>
      <c r="WXL7" s="47"/>
      <c r="WXM7" s="47"/>
      <c r="WXN7" s="47"/>
      <c r="WXO7" s="47"/>
      <c r="WXP7" s="47"/>
      <c r="WXQ7" s="47"/>
      <c r="WXR7" s="47"/>
      <c r="WXS7" s="47"/>
      <c r="WXT7" s="47"/>
      <c r="WXU7" s="47"/>
      <c r="WXV7" s="47"/>
      <c r="WXW7" s="47"/>
      <c r="WXX7" s="47"/>
      <c r="WXY7" s="47"/>
      <c r="WXZ7" s="47"/>
      <c r="WYA7" s="47"/>
      <c r="WYB7" s="47"/>
      <c r="WYC7" s="47"/>
      <c r="WYD7" s="47"/>
      <c r="WYE7" s="47"/>
      <c r="WYF7" s="47"/>
      <c r="WYG7" s="47"/>
      <c r="WYH7" s="47"/>
      <c r="WYI7" s="47"/>
      <c r="WYJ7" s="47"/>
      <c r="WYK7" s="47"/>
      <c r="WYL7" s="47"/>
      <c r="WYM7" s="47"/>
      <c r="WYN7" s="47"/>
      <c r="WYO7" s="47"/>
      <c r="WYP7" s="47"/>
      <c r="WYQ7" s="47"/>
      <c r="WYR7" s="47"/>
      <c r="WYS7" s="47"/>
      <c r="WYT7" s="47"/>
      <c r="WYU7" s="47"/>
      <c r="WYV7" s="47"/>
      <c r="WYW7" s="47"/>
      <c r="WYX7" s="47"/>
      <c r="WYY7" s="47"/>
      <c r="WYZ7" s="47"/>
      <c r="WZA7" s="47"/>
      <c r="WZB7" s="47"/>
      <c r="WZC7" s="47"/>
      <c r="WZD7" s="47"/>
      <c r="WZE7" s="47"/>
      <c r="WZF7" s="47"/>
      <c r="WZG7" s="47"/>
      <c r="WZH7" s="47"/>
      <c r="WZI7" s="47"/>
      <c r="WZJ7" s="47"/>
      <c r="WZK7" s="47"/>
      <c r="WZL7" s="47"/>
      <c r="WZM7" s="47"/>
      <c r="WZN7" s="47"/>
      <c r="WZO7" s="47"/>
      <c r="WZP7" s="47"/>
      <c r="WZQ7" s="47"/>
      <c r="WZR7" s="47"/>
      <c r="WZS7" s="47"/>
      <c r="WZT7" s="47"/>
      <c r="WZU7" s="47"/>
      <c r="WZV7" s="47"/>
      <c r="WZW7" s="47"/>
      <c r="WZX7" s="47"/>
      <c r="WZY7" s="47"/>
      <c r="WZZ7" s="47"/>
      <c r="XAA7" s="47"/>
      <c r="XAB7" s="47"/>
      <c r="XAC7" s="47"/>
      <c r="XAD7" s="47"/>
      <c r="XAE7" s="47"/>
      <c r="XAF7" s="47"/>
      <c r="XAG7" s="47"/>
      <c r="XAH7" s="47"/>
      <c r="XAI7" s="47"/>
      <c r="XAJ7" s="47"/>
      <c r="XAK7" s="47"/>
      <c r="XAL7" s="47"/>
      <c r="XAM7" s="47"/>
      <c r="XAN7" s="47"/>
      <c r="XAO7" s="47"/>
      <c r="XAP7" s="47"/>
      <c r="XAQ7" s="47"/>
      <c r="XAR7" s="47"/>
      <c r="XAS7" s="47"/>
      <c r="XAT7" s="47"/>
      <c r="XAU7" s="47"/>
      <c r="XAV7" s="47"/>
      <c r="XAW7" s="47"/>
      <c r="XAX7" s="47"/>
      <c r="XAY7" s="47"/>
      <c r="XAZ7" s="47"/>
      <c r="XBA7" s="47"/>
      <c r="XBB7" s="47"/>
      <c r="XBC7" s="47"/>
      <c r="XBD7" s="47"/>
      <c r="XBE7" s="47"/>
      <c r="XBF7" s="47"/>
      <c r="XBG7" s="47"/>
      <c r="XBH7" s="47"/>
      <c r="XBI7" s="47"/>
      <c r="XBJ7" s="47"/>
      <c r="XBK7" s="47"/>
      <c r="XBL7" s="47"/>
      <c r="XBM7" s="47"/>
      <c r="XBN7" s="47"/>
      <c r="XBO7" s="47"/>
      <c r="XBP7" s="47"/>
      <c r="XBQ7" s="47"/>
      <c r="XBR7" s="47"/>
      <c r="XBS7" s="47"/>
      <c r="XBT7" s="47"/>
      <c r="XBU7" s="47"/>
      <c r="XBV7" s="47"/>
    </row>
    <row r="8" spans="1:16298" ht="93.75" customHeight="1" thickTop="1" thickBot="1">
      <c r="A8" s="34" t="str">
        <f>Language!B848</f>
        <v>Participant first and last name</v>
      </c>
      <c r="B8" s="34" t="str">
        <f>Language!B849</f>
        <v>Sector</v>
      </c>
      <c r="C8" s="34" t="str">
        <f>Language!B850</f>
        <v>Overall attendance for all modules %</v>
      </c>
      <c r="D8" s="34" t="str">
        <f>Language!B851</f>
        <v>Mean pre-test percentage for all modules</v>
      </c>
      <c r="E8" s="34" t="str">
        <f>Language!B852</f>
        <v>Mean post-test percentage for all modules</v>
      </c>
      <c r="F8" s="34" t="str">
        <f>Language!B853</f>
        <v>Overall difference between post-test and pre-test percentages for all modules</v>
      </c>
      <c r="G8" s="48" t="str">
        <f>Language!$B$854</f>
        <v>Attendance Y/N</v>
      </c>
      <c r="H8" s="48" t="str">
        <f>Language!$B$855</f>
        <v>Pre-test score</v>
      </c>
      <c r="I8" s="48" t="str">
        <f>Language!$B$856</f>
        <v>Pre-test percentage</v>
      </c>
      <c r="J8" s="48" t="str">
        <f>Language!$B$857</f>
        <v>Post-test score</v>
      </c>
      <c r="K8" s="48" t="str">
        <f>Language!$B$858</f>
        <v>Post-test percentage</v>
      </c>
      <c r="L8" s="48" t="str">
        <f>Language!$B$859</f>
        <v>Difference in percentage between post-test and pre-test</v>
      </c>
      <c r="M8" s="48" t="str">
        <f>Language!$B$854</f>
        <v>Attendance Y/N</v>
      </c>
      <c r="N8" s="48" t="str">
        <f>Language!$B$855</f>
        <v>Pre-test score</v>
      </c>
      <c r="O8" s="48" t="str">
        <f>Language!$B$856</f>
        <v>Pre-test percentage</v>
      </c>
      <c r="P8" s="48" t="str">
        <f>Language!$B$857</f>
        <v>Post-test score</v>
      </c>
      <c r="Q8" s="48" t="str">
        <f>Language!$B$858</f>
        <v>Post-test percentage</v>
      </c>
      <c r="R8" s="48" t="str">
        <f>Language!$B$859</f>
        <v>Difference in percentage between post-test and pre-test</v>
      </c>
      <c r="S8" s="48" t="str">
        <f>Language!$B$854</f>
        <v>Attendance Y/N</v>
      </c>
      <c r="T8" s="48" t="str">
        <f>Language!$B$855</f>
        <v>Pre-test score</v>
      </c>
      <c r="U8" s="48" t="str">
        <f>Language!$B$856</f>
        <v>Pre-test percentage</v>
      </c>
      <c r="V8" s="48" t="str">
        <f>Language!$B$857</f>
        <v>Post-test score</v>
      </c>
      <c r="W8" s="48" t="str">
        <f>Language!$B$858</f>
        <v>Post-test percentage</v>
      </c>
      <c r="X8" s="48" t="str">
        <f>Language!$B$859</f>
        <v>Difference in percentage between post-test and pre-test</v>
      </c>
      <c r="Y8" s="48" t="str">
        <f>Language!$B$854</f>
        <v>Attendance Y/N</v>
      </c>
      <c r="Z8" s="48" t="str">
        <f>Language!$B$855</f>
        <v>Pre-test score</v>
      </c>
      <c r="AA8" s="48" t="str">
        <f>Language!$B$856</f>
        <v>Pre-test percentage</v>
      </c>
      <c r="AB8" s="48" t="str">
        <f>Language!$B$857</f>
        <v>Post-test score</v>
      </c>
      <c r="AC8" s="48" t="str">
        <f>Language!$B$858</f>
        <v>Post-test percentage</v>
      </c>
      <c r="AD8" s="48" t="str">
        <f>Language!$B$859</f>
        <v>Difference in percentage between post-test and pre-test</v>
      </c>
      <c r="AE8" s="48" t="str">
        <f>Language!$B$854</f>
        <v>Attendance Y/N</v>
      </c>
      <c r="AF8" s="48" t="str">
        <f>Language!$B$855</f>
        <v>Pre-test score</v>
      </c>
      <c r="AG8" s="48" t="str">
        <f>Language!$B$856</f>
        <v>Pre-test percentage</v>
      </c>
      <c r="AH8" s="48" t="str">
        <f>Language!$B$857</f>
        <v>Post-test score</v>
      </c>
      <c r="AI8" s="48" t="str">
        <f>Language!$B$858</f>
        <v>Post-test percentage</v>
      </c>
      <c r="AJ8" s="48" t="str">
        <f>Language!$B$859</f>
        <v>Difference in percentage between post-test and pre-test</v>
      </c>
      <c r="AK8" s="48" t="str">
        <f>Language!$B$854</f>
        <v>Attendance Y/N</v>
      </c>
      <c r="AL8" s="48" t="str">
        <f>Language!$B$855</f>
        <v>Pre-test score</v>
      </c>
      <c r="AM8" s="48" t="str">
        <f>Language!$B$856</f>
        <v>Pre-test percentage</v>
      </c>
      <c r="AN8" s="48" t="str">
        <f>Language!$B$857</f>
        <v>Post-test score</v>
      </c>
      <c r="AO8" s="48" t="str">
        <f>Language!$B$858</f>
        <v>Post-test percentage</v>
      </c>
      <c r="AP8" s="48" t="str">
        <f>Language!$B$859</f>
        <v>Difference in percentage between post-test and pre-test</v>
      </c>
      <c r="AQ8" s="48" t="str">
        <f>Language!$B$854</f>
        <v>Attendance Y/N</v>
      </c>
      <c r="AR8" s="48" t="str">
        <f>Language!$B$855</f>
        <v>Pre-test score</v>
      </c>
      <c r="AS8" s="48" t="str">
        <f>Language!$B$856</f>
        <v>Pre-test percentage</v>
      </c>
      <c r="AT8" s="48" t="str">
        <f>Language!$B$857</f>
        <v>Post-test score</v>
      </c>
      <c r="AU8" s="48" t="str">
        <f>Language!$B$858</f>
        <v>Post-test percentage</v>
      </c>
      <c r="AV8" s="48" t="str">
        <f>Language!$B$859</f>
        <v>Difference in percentage between post-test and pre-test</v>
      </c>
      <c r="AW8" s="48" t="str">
        <f>Language!$B$854</f>
        <v>Attendance Y/N</v>
      </c>
      <c r="AX8" s="48" t="str">
        <f>Language!$B$855</f>
        <v>Pre-test score</v>
      </c>
      <c r="AY8" s="48" t="str">
        <f>Language!$B$856</f>
        <v>Pre-test percentage</v>
      </c>
      <c r="AZ8" s="48" t="str">
        <f>Language!$B$857</f>
        <v>Post-test score</v>
      </c>
      <c r="BA8" s="48" t="str">
        <f>Language!$B$858</f>
        <v>Post-test percentage</v>
      </c>
      <c r="BB8" s="48" t="str">
        <f>Language!$B$859</f>
        <v>Difference in percentage between post-test and pre-test</v>
      </c>
      <c r="BC8" s="48" t="str">
        <f>Language!$B$854</f>
        <v>Attendance Y/N</v>
      </c>
      <c r="BD8" s="48" t="str">
        <f>Language!$B$855</f>
        <v>Pre-test score</v>
      </c>
      <c r="BE8" s="48" t="str">
        <f>Language!$B$856</f>
        <v>Pre-test percentage</v>
      </c>
      <c r="BF8" s="48" t="str">
        <f>Language!$B$857</f>
        <v>Post-test score</v>
      </c>
      <c r="BG8" s="48" t="str">
        <f>Language!$B$858</f>
        <v>Post-test percentage</v>
      </c>
      <c r="BH8" s="48" t="str">
        <f>Language!$B$859</f>
        <v>Difference in percentage between post-test and pre-test</v>
      </c>
      <c r="BI8" s="48" t="str">
        <f>Language!$B$854</f>
        <v>Attendance Y/N</v>
      </c>
      <c r="BJ8" s="48" t="str">
        <f>Language!$B$855</f>
        <v>Pre-test score</v>
      </c>
      <c r="BK8" s="48" t="str">
        <f>Language!$B$856</f>
        <v>Pre-test percentage</v>
      </c>
      <c r="BL8" s="48" t="str">
        <f>Language!$B$857</f>
        <v>Post-test score</v>
      </c>
      <c r="BM8" s="48" t="str">
        <f>Language!$B$858</f>
        <v>Post-test percentage</v>
      </c>
      <c r="BN8" s="48" t="str">
        <f>Language!$B$859</f>
        <v>Difference in percentage between post-test and pre-test</v>
      </c>
      <c r="BO8" s="48" t="str">
        <f>Language!$B$854</f>
        <v>Attendance Y/N</v>
      </c>
      <c r="BP8" s="48" t="str">
        <f>Language!$B$855</f>
        <v>Pre-test score</v>
      </c>
      <c r="BQ8" s="48" t="str">
        <f>Language!$B$856</f>
        <v>Pre-test percentage</v>
      </c>
      <c r="BR8" s="48" t="str">
        <f>Language!$B$857</f>
        <v>Post-test score</v>
      </c>
      <c r="BS8" s="48" t="str">
        <f>Language!$B$858</f>
        <v>Post-test percentage</v>
      </c>
      <c r="BT8" s="48" t="str">
        <f>Language!$B$859</f>
        <v>Difference in percentage between post-test and pre-test</v>
      </c>
      <c r="BU8" s="48" t="str">
        <f>Language!$B$854</f>
        <v>Attendance Y/N</v>
      </c>
      <c r="BV8" s="48" t="str">
        <f>Language!$B$855</f>
        <v>Pre-test score</v>
      </c>
      <c r="BW8" s="48" t="str">
        <f>Language!$B$856</f>
        <v>Pre-test percentage</v>
      </c>
      <c r="BX8" s="48" t="str">
        <f>Language!$B$857</f>
        <v>Post-test score</v>
      </c>
      <c r="BY8" s="48" t="str">
        <f>Language!$B$858</f>
        <v>Post-test percentage</v>
      </c>
      <c r="BZ8" s="48" t="str">
        <f>Language!$B$859</f>
        <v>Difference in percentage between post-test and pre-test</v>
      </c>
      <c r="CA8" s="48" t="str">
        <f>Language!$B$854</f>
        <v>Attendance Y/N</v>
      </c>
      <c r="CB8" s="48" t="str">
        <f>Language!$B$855</f>
        <v>Pre-test score</v>
      </c>
      <c r="CC8" s="48" t="str">
        <f>Language!$B$856</f>
        <v>Pre-test percentage</v>
      </c>
      <c r="CD8" s="48" t="str">
        <f>Language!$B$857</f>
        <v>Post-test score</v>
      </c>
      <c r="CE8" s="48" t="str">
        <f>Language!$B$858</f>
        <v>Post-test percentage</v>
      </c>
      <c r="CF8" s="48" t="str">
        <f>Language!$B$859</f>
        <v>Difference in percentage between post-test and pre-test</v>
      </c>
      <c r="CG8" s="48" t="str">
        <f>Language!$B$854</f>
        <v>Attendance Y/N</v>
      </c>
      <c r="CH8" s="48" t="str">
        <f>Language!$B$855</f>
        <v>Pre-test score</v>
      </c>
      <c r="CI8" s="48" t="str">
        <f>Language!$B$856</f>
        <v>Pre-test percentage</v>
      </c>
      <c r="CJ8" s="48" t="str">
        <f>Language!$B$857</f>
        <v>Post-test score</v>
      </c>
      <c r="CK8" s="48" t="str">
        <f>Language!$B$858</f>
        <v>Post-test percentage</v>
      </c>
      <c r="CL8" s="48" t="str">
        <f>Language!$B$859</f>
        <v>Difference in percentage between post-test and pre-test</v>
      </c>
      <c r="CM8" s="48" t="str">
        <f>Language!$B$854</f>
        <v>Attendance Y/N</v>
      </c>
      <c r="CN8" s="48" t="str">
        <f>Language!$B$855</f>
        <v>Pre-test score</v>
      </c>
      <c r="CO8" s="48" t="str">
        <f>Language!$B$856</f>
        <v>Pre-test percentage</v>
      </c>
      <c r="CP8" s="48" t="str">
        <f>Language!$B$857</f>
        <v>Post-test score</v>
      </c>
      <c r="CQ8" s="48" t="str">
        <f>Language!$B$858</f>
        <v>Post-test percentage</v>
      </c>
      <c r="CR8" s="48" t="str">
        <f>Language!$B$859</f>
        <v>Difference in percentage between post-test and pre-test</v>
      </c>
      <c r="CS8" s="48" t="str">
        <f>Language!$B$854</f>
        <v>Attendance Y/N</v>
      </c>
      <c r="CT8" s="48" t="str">
        <f>Language!$B$855</f>
        <v>Pre-test score</v>
      </c>
      <c r="CU8" s="48" t="str">
        <f>Language!$B$856</f>
        <v>Pre-test percentage</v>
      </c>
      <c r="CV8" s="48" t="str">
        <f>Language!$B$857</f>
        <v>Post-test score</v>
      </c>
      <c r="CW8" s="48" t="str">
        <f>Language!$B$858</f>
        <v>Post-test percentage</v>
      </c>
      <c r="CX8" s="48" t="str">
        <f>Language!$B$859</f>
        <v>Difference in percentage between post-test and pre-test</v>
      </c>
      <c r="CY8" s="48" t="str">
        <f>Language!$B$854</f>
        <v>Attendance Y/N</v>
      </c>
      <c r="CZ8" s="48" t="str">
        <f>Language!$B$855</f>
        <v>Pre-test score</v>
      </c>
      <c r="DA8" s="48" t="str">
        <f>Language!$B$856</f>
        <v>Pre-test percentage</v>
      </c>
      <c r="DB8" s="48" t="str">
        <f>Language!$B$857</f>
        <v>Post-test score</v>
      </c>
      <c r="DC8" s="48" t="str">
        <f>Language!$B$858</f>
        <v>Post-test percentage</v>
      </c>
      <c r="DD8" s="48" t="str">
        <f>Language!$B$859</f>
        <v>Difference in percentage between post-test and pre-test</v>
      </c>
      <c r="DE8" s="48" t="str">
        <f>Language!$B$854</f>
        <v>Attendance Y/N</v>
      </c>
      <c r="DF8" s="48" t="str">
        <f>Language!$B$855</f>
        <v>Pre-test score</v>
      </c>
      <c r="DG8" s="48" t="str">
        <f>Language!$B$856</f>
        <v>Pre-test percentage</v>
      </c>
      <c r="DH8" s="48" t="str">
        <f>Language!$B$857</f>
        <v>Post-test score</v>
      </c>
      <c r="DI8" s="48" t="str">
        <f>Language!$B$858</f>
        <v>Post-test percentage</v>
      </c>
      <c r="DJ8" s="48" t="str">
        <f>Language!$B$859</f>
        <v>Difference in percentage between post-test and pre-test</v>
      </c>
      <c r="DK8" s="48" t="str">
        <f>Language!$B$854</f>
        <v>Attendance Y/N</v>
      </c>
      <c r="DL8" s="48" t="str">
        <f>Language!$B$855</f>
        <v>Pre-test score</v>
      </c>
      <c r="DM8" s="48" t="str">
        <f>Language!$B$856</f>
        <v>Pre-test percentage</v>
      </c>
      <c r="DN8" s="48" t="str">
        <f>Language!$B$857</f>
        <v>Post-test score</v>
      </c>
      <c r="DO8" s="48" t="str">
        <f>Language!$B$858</f>
        <v>Post-test percentage</v>
      </c>
      <c r="DP8" s="48" t="str">
        <f>Language!$B$859</f>
        <v>Difference in percentage between post-test and pre-test</v>
      </c>
      <c r="DQ8" s="48" t="str">
        <f>Language!$B$854</f>
        <v>Attendance Y/N</v>
      </c>
      <c r="DR8" s="48" t="str">
        <f>Language!$B$855</f>
        <v>Pre-test score</v>
      </c>
      <c r="DS8" s="48" t="str">
        <f>Language!$B$856</f>
        <v>Pre-test percentage</v>
      </c>
      <c r="DT8" s="48" t="str">
        <f>Language!$B$857</f>
        <v>Post-test score</v>
      </c>
      <c r="DU8" s="48" t="str">
        <f>Language!$B$858</f>
        <v>Post-test percentage</v>
      </c>
      <c r="DV8" s="48" t="str">
        <f>Language!$B$859</f>
        <v>Difference in percentage between post-test and pre-test</v>
      </c>
      <c r="DW8" s="48" t="str">
        <f>Language!$B$854</f>
        <v>Attendance Y/N</v>
      </c>
      <c r="DX8" s="48" t="str">
        <f>Language!$B$855</f>
        <v>Pre-test score</v>
      </c>
      <c r="DY8" s="48" t="str">
        <f>Language!$B$856</f>
        <v>Pre-test percentage</v>
      </c>
      <c r="DZ8" s="48" t="str">
        <f>Language!$B$857</f>
        <v>Post-test score</v>
      </c>
      <c r="EA8" s="48" t="str">
        <f>Language!$B$858</f>
        <v>Post-test percentage</v>
      </c>
      <c r="EB8" s="48" t="str">
        <f>Language!$B$859</f>
        <v>Difference in percentage between post-test and pre-test</v>
      </c>
      <c r="EC8" s="48" t="str">
        <f>Language!$B$854</f>
        <v>Attendance Y/N</v>
      </c>
      <c r="ED8" s="48" t="str">
        <f>Language!$B$855</f>
        <v>Pre-test score</v>
      </c>
      <c r="EE8" s="48" t="str">
        <f>Language!$B$856</f>
        <v>Pre-test percentage</v>
      </c>
      <c r="EF8" s="48" t="str">
        <f>Language!$B$857</f>
        <v>Post-test score</v>
      </c>
      <c r="EG8" s="48" t="str">
        <f>Language!$B$858</f>
        <v>Post-test percentage</v>
      </c>
      <c r="EH8" s="48" t="str">
        <f>Language!$B$859</f>
        <v>Difference in percentage between post-test and pre-test</v>
      </c>
      <c r="EI8" s="48" t="str">
        <f>Language!$B$854</f>
        <v>Attendance Y/N</v>
      </c>
      <c r="EJ8" s="48" t="str">
        <f>Language!$B$855</f>
        <v>Pre-test score</v>
      </c>
      <c r="EK8" s="48" t="str">
        <f>Language!$B$856</f>
        <v>Pre-test percentage</v>
      </c>
      <c r="EL8" s="48" t="str">
        <f>Language!$B$857</f>
        <v>Post-test score</v>
      </c>
      <c r="EM8" s="48" t="str">
        <f>Language!$B$858</f>
        <v>Post-test percentage</v>
      </c>
      <c r="EN8" s="48" t="str">
        <f>Language!$B$859</f>
        <v>Difference in percentage between post-test and pre-test</v>
      </c>
      <c r="EO8" s="48" t="str">
        <f>Language!$B$854</f>
        <v>Attendance Y/N</v>
      </c>
      <c r="EP8" s="48" t="str">
        <f>Language!$B$855</f>
        <v>Pre-test score</v>
      </c>
      <c r="EQ8" s="48" t="str">
        <f>Language!$B$856</f>
        <v>Pre-test percentage</v>
      </c>
      <c r="ER8" s="48" t="str">
        <f>Language!$B$857</f>
        <v>Post-test score</v>
      </c>
      <c r="ES8" s="48" t="str">
        <f>Language!$B$858</f>
        <v>Post-test percentage</v>
      </c>
      <c r="ET8" s="48" t="str">
        <f>Language!$B$859</f>
        <v>Difference in percentage between post-test and pre-test</v>
      </c>
      <c r="EU8" s="48" t="str">
        <f>Language!$B$854</f>
        <v>Attendance Y/N</v>
      </c>
      <c r="EV8" s="48" t="str">
        <f>Language!$B$855</f>
        <v>Pre-test score</v>
      </c>
      <c r="EW8" s="48" t="str">
        <f>Language!$B$856</f>
        <v>Pre-test percentage</v>
      </c>
      <c r="EX8" s="48" t="str">
        <f>Language!$B$857</f>
        <v>Post-test score</v>
      </c>
      <c r="EY8" s="48" t="str">
        <f>Language!$B$858</f>
        <v>Post-test percentage</v>
      </c>
      <c r="EZ8" s="48" t="str">
        <f>Language!$B$859</f>
        <v>Difference in percentage between post-test and pre-test</v>
      </c>
      <c r="FA8" s="48" t="str">
        <f>Language!$B$854</f>
        <v>Attendance Y/N</v>
      </c>
      <c r="FB8" s="48" t="str">
        <f>Language!$B$855</f>
        <v>Pre-test score</v>
      </c>
      <c r="FC8" s="48" t="str">
        <f>Language!$B$856</f>
        <v>Pre-test percentage</v>
      </c>
      <c r="FD8" s="48" t="str">
        <f>Language!$B$857</f>
        <v>Post-test score</v>
      </c>
      <c r="FE8" s="48" t="str">
        <f>Language!$B$858</f>
        <v>Post-test percentage</v>
      </c>
      <c r="FF8" s="48" t="str">
        <f>Language!$B$859</f>
        <v>Difference in percentage between post-test and pre-test</v>
      </c>
      <c r="FG8" s="48" t="str">
        <f>Language!$B$854</f>
        <v>Attendance Y/N</v>
      </c>
      <c r="FH8" s="48" t="str">
        <f>Language!$B$855</f>
        <v>Pre-test score</v>
      </c>
      <c r="FI8" s="48" t="str">
        <f>Language!$B$856</f>
        <v>Pre-test percentage</v>
      </c>
      <c r="FJ8" s="48" t="str">
        <f>Language!$B$857</f>
        <v>Post-test score</v>
      </c>
      <c r="FK8" s="48" t="str">
        <f>Language!$B$858</f>
        <v>Post-test percentage</v>
      </c>
      <c r="FL8" s="48" t="str">
        <f>Language!$B$859</f>
        <v>Difference in percentage between post-test and pre-test</v>
      </c>
      <c r="FM8" s="48" t="str">
        <f>Language!$B$854</f>
        <v>Attendance Y/N</v>
      </c>
      <c r="FN8" s="48" t="str">
        <f>Language!$B$855</f>
        <v>Pre-test score</v>
      </c>
      <c r="FO8" s="48" t="str">
        <f>Language!$B$856</f>
        <v>Pre-test percentage</v>
      </c>
      <c r="FP8" s="48" t="str">
        <f>Language!$B$857</f>
        <v>Post-test score</v>
      </c>
      <c r="FQ8" s="48" t="str">
        <f>Language!$B$858</f>
        <v>Post-test percentage</v>
      </c>
      <c r="FR8" s="48" t="str">
        <f>Language!$B$859</f>
        <v>Difference in percentage between post-test and pre-test</v>
      </c>
      <c r="FS8" s="48" t="str">
        <f>Language!$B$854</f>
        <v>Attendance Y/N</v>
      </c>
      <c r="FT8" s="48" t="str">
        <f>Language!$B$855</f>
        <v>Pre-test score</v>
      </c>
      <c r="FU8" s="48" t="str">
        <f>Language!$B$856</f>
        <v>Pre-test percentage</v>
      </c>
      <c r="FV8" s="48" t="str">
        <f>Language!$B$857</f>
        <v>Post-test score</v>
      </c>
      <c r="FW8" s="48" t="str">
        <f>Language!$B$858</f>
        <v>Post-test percentage</v>
      </c>
      <c r="FX8" s="48" t="str">
        <f>Language!$B$859</f>
        <v>Difference in percentage between post-test and pre-test</v>
      </c>
      <c r="FY8" s="48" t="str">
        <f>Language!$B$854</f>
        <v>Attendance Y/N</v>
      </c>
      <c r="FZ8" s="48" t="str">
        <f>Language!$B$855</f>
        <v>Pre-test score</v>
      </c>
      <c r="GA8" s="48" t="str">
        <f>Language!$B$856</f>
        <v>Pre-test percentage</v>
      </c>
      <c r="GB8" s="48" t="str">
        <f>Language!$B$857</f>
        <v>Post-test score</v>
      </c>
      <c r="GC8" s="48" t="str">
        <f>Language!$B$858</f>
        <v>Post-test percentage</v>
      </c>
      <c r="GD8" s="48" t="str">
        <f>Language!$B$859</f>
        <v>Difference in percentage between post-test and pre-test</v>
      </c>
      <c r="GE8" s="48" t="str">
        <f>Language!$B$854</f>
        <v>Attendance Y/N</v>
      </c>
      <c r="GF8" s="48" t="str">
        <f>Language!$B$855</f>
        <v>Pre-test score</v>
      </c>
      <c r="GG8" s="48" t="str">
        <f>Language!$B$856</f>
        <v>Pre-test percentage</v>
      </c>
      <c r="GH8" s="48" t="str">
        <f>Language!$B$857</f>
        <v>Post-test score</v>
      </c>
      <c r="GI8" s="48" t="str">
        <f>Language!$B$858</f>
        <v>Post-test percentage</v>
      </c>
      <c r="GJ8" s="48" t="str">
        <f>Language!$B$859</f>
        <v>Difference in percentage between post-test and pre-test</v>
      </c>
      <c r="GK8" s="48" t="str">
        <f>Language!$B$854</f>
        <v>Attendance Y/N</v>
      </c>
      <c r="GL8" s="48" t="str">
        <f>Language!$B$855</f>
        <v>Pre-test score</v>
      </c>
      <c r="GM8" s="48" t="str">
        <f>Language!$B$856</f>
        <v>Pre-test percentage</v>
      </c>
      <c r="GN8" s="48" t="str">
        <f>Language!$B$857</f>
        <v>Post-test score</v>
      </c>
      <c r="GO8" s="48" t="str">
        <f>Language!$B$858</f>
        <v>Post-test percentage</v>
      </c>
      <c r="GP8" s="48" t="str">
        <f>Language!$B$859</f>
        <v>Difference in percentage between post-test and pre-test</v>
      </c>
      <c r="GQ8" s="48" t="str">
        <f>Language!$B$854</f>
        <v>Attendance Y/N</v>
      </c>
      <c r="GR8" s="48" t="str">
        <f>Language!$B$855</f>
        <v>Pre-test score</v>
      </c>
      <c r="GS8" s="48" t="str">
        <f>Language!$B$856</f>
        <v>Pre-test percentage</v>
      </c>
      <c r="GT8" s="48" t="str">
        <f>Language!$B$857</f>
        <v>Post-test score</v>
      </c>
      <c r="GU8" s="48" t="str">
        <f>Language!$B$858</f>
        <v>Post-test percentage</v>
      </c>
      <c r="GV8" s="48" t="str">
        <f>Language!$B$859</f>
        <v>Difference in percentage between post-test and pre-test</v>
      </c>
      <c r="GW8" s="48" t="str">
        <f>Language!$B$854</f>
        <v>Attendance Y/N</v>
      </c>
      <c r="GX8" s="48" t="str">
        <f>Language!$B$855</f>
        <v>Pre-test score</v>
      </c>
      <c r="GY8" s="48" t="str">
        <f>Language!$B$856</f>
        <v>Pre-test percentage</v>
      </c>
      <c r="GZ8" s="48" t="str">
        <f>Language!$B$857</f>
        <v>Post-test score</v>
      </c>
      <c r="HA8" s="48" t="str">
        <f>Language!$B$858</f>
        <v>Post-test percentage</v>
      </c>
      <c r="HB8" s="48" t="str">
        <f>Language!$B$859</f>
        <v>Difference in percentage between post-test and pre-test</v>
      </c>
      <c r="HC8" s="48" t="str">
        <f>Language!$B$854</f>
        <v>Attendance Y/N</v>
      </c>
      <c r="HD8" s="48" t="str">
        <f>Language!$B$855</f>
        <v>Pre-test score</v>
      </c>
      <c r="HE8" s="48" t="str">
        <f>Language!$B$856</f>
        <v>Pre-test percentage</v>
      </c>
      <c r="HF8" s="48" t="str">
        <f>Language!$B$857</f>
        <v>Post-test score</v>
      </c>
      <c r="HG8" s="48" t="str">
        <f>Language!$B$858</f>
        <v>Post-test percentage</v>
      </c>
      <c r="HH8" s="48" t="str">
        <f>Language!$B$859</f>
        <v>Difference in percentage between post-test and pre-test</v>
      </c>
      <c r="HI8" s="48" t="str">
        <f>Language!$B$854</f>
        <v>Attendance Y/N</v>
      </c>
      <c r="HJ8" s="48" t="str">
        <f>Language!$B$855</f>
        <v>Pre-test score</v>
      </c>
      <c r="HK8" s="48" t="str">
        <f>Language!$B$856</f>
        <v>Pre-test percentage</v>
      </c>
      <c r="HL8" s="48" t="str">
        <f>Language!$B$857</f>
        <v>Post-test score</v>
      </c>
      <c r="HM8" s="48" t="str">
        <f>Language!$B$858</f>
        <v>Post-test percentage</v>
      </c>
      <c r="HN8" s="48" t="str">
        <f>Language!$B$859</f>
        <v>Difference in percentage between post-test and pre-test</v>
      </c>
      <c r="HO8" s="48" t="str">
        <f>Language!$B$854</f>
        <v>Attendance Y/N</v>
      </c>
      <c r="HP8" s="48" t="str">
        <f>Language!$B$855</f>
        <v>Pre-test score</v>
      </c>
      <c r="HQ8" s="48" t="str">
        <f>Language!$B$856</f>
        <v>Pre-test percentage</v>
      </c>
      <c r="HR8" s="48" t="str">
        <f>Language!$B$857</f>
        <v>Post-test score</v>
      </c>
      <c r="HS8" s="48" t="str">
        <f>Language!$B$858</f>
        <v>Post-test percentage</v>
      </c>
      <c r="HT8" s="48" t="str">
        <f>Language!$B$859</f>
        <v>Difference in percentage between post-test and pre-test</v>
      </c>
      <c r="HU8" s="48" t="str">
        <f>Language!$B$854</f>
        <v>Attendance Y/N</v>
      </c>
      <c r="HV8" s="48" t="str">
        <f>Language!$B$855</f>
        <v>Pre-test score</v>
      </c>
      <c r="HW8" s="48" t="str">
        <f>Language!$B$856</f>
        <v>Pre-test percentage</v>
      </c>
      <c r="HX8" s="48" t="str">
        <f>Language!$B$857</f>
        <v>Post-test score</v>
      </c>
      <c r="HY8" s="48" t="str">
        <f>Language!$B$858</f>
        <v>Post-test percentage</v>
      </c>
      <c r="HZ8" s="48" t="str">
        <f>Language!$B$859</f>
        <v>Difference in percentage between post-test and pre-test</v>
      </c>
      <c r="IA8" s="48" t="str">
        <f>Language!$B$854</f>
        <v>Attendance Y/N</v>
      </c>
      <c r="IB8" s="48" t="str">
        <f>Language!$B$855</f>
        <v>Pre-test score</v>
      </c>
      <c r="IC8" s="48" t="str">
        <f>Language!$B$856</f>
        <v>Pre-test percentage</v>
      </c>
      <c r="ID8" s="48" t="str">
        <f>Language!$B$857</f>
        <v>Post-test score</v>
      </c>
      <c r="IE8" s="48" t="str">
        <f>Language!$B$858</f>
        <v>Post-test percentage</v>
      </c>
      <c r="IF8" s="48" t="str">
        <f>Language!$B$859</f>
        <v>Difference in percentage between post-test and pre-test</v>
      </c>
      <c r="IG8" s="48" t="str">
        <f>Language!$B$854</f>
        <v>Attendance Y/N</v>
      </c>
      <c r="IH8" s="48" t="str">
        <f>Language!$B$855</f>
        <v>Pre-test score</v>
      </c>
      <c r="II8" s="48" t="str">
        <f>Language!$B$856</f>
        <v>Pre-test percentage</v>
      </c>
      <c r="IJ8" s="48" t="str">
        <f>Language!$B$857</f>
        <v>Post-test score</v>
      </c>
      <c r="IK8" s="48" t="str">
        <f>Language!$B$858</f>
        <v>Post-test percentage</v>
      </c>
      <c r="IL8" s="48" t="str">
        <f>Language!$B$859</f>
        <v>Difference in percentage between post-test and pre-test</v>
      </c>
      <c r="IM8" s="48" t="str">
        <f>Language!$B$854</f>
        <v>Attendance Y/N</v>
      </c>
      <c r="IN8" s="48" t="str">
        <f>Language!$B$855</f>
        <v>Pre-test score</v>
      </c>
      <c r="IO8" s="48" t="str">
        <f>Language!$B$856</f>
        <v>Pre-test percentage</v>
      </c>
      <c r="IP8" s="48" t="str">
        <f>Language!$B$857</f>
        <v>Post-test score</v>
      </c>
      <c r="IQ8" s="48" t="str">
        <f>Language!$B$858</f>
        <v>Post-test percentage</v>
      </c>
      <c r="IR8" s="48" t="str">
        <f>Language!$B$859</f>
        <v>Difference in percentage between post-test and pre-test</v>
      </c>
      <c r="IS8" s="48" t="str">
        <f>Language!$B$854</f>
        <v>Attendance Y/N</v>
      </c>
      <c r="IT8" s="48" t="str">
        <f>Language!$B$855</f>
        <v>Pre-test score</v>
      </c>
      <c r="IU8" s="48" t="str">
        <f>Language!$B$856</f>
        <v>Pre-test percentage</v>
      </c>
      <c r="IV8" s="48" t="str">
        <f>Language!$B$857</f>
        <v>Post-test score</v>
      </c>
      <c r="IW8" s="48" t="str">
        <f>Language!$B$858</f>
        <v>Post-test percentage</v>
      </c>
      <c r="IX8" s="48" t="str">
        <f>Language!$B$859</f>
        <v>Difference in percentage between post-test and pre-test</v>
      </c>
      <c r="IY8" s="48" t="str">
        <f>Language!$B$854</f>
        <v>Attendance Y/N</v>
      </c>
      <c r="IZ8" s="48" t="str">
        <f>Language!$B$855</f>
        <v>Pre-test score</v>
      </c>
      <c r="JA8" s="48" t="str">
        <f>Language!$B$856</f>
        <v>Pre-test percentage</v>
      </c>
      <c r="JB8" s="48" t="str">
        <f>Language!$B$857</f>
        <v>Post-test score</v>
      </c>
      <c r="JC8" s="48" t="str">
        <f>Language!$B$858</f>
        <v>Post-test percentage</v>
      </c>
      <c r="JD8" s="48" t="str">
        <f>Language!$B$859</f>
        <v>Difference in percentage between post-test and pre-test</v>
      </c>
      <c r="JE8" s="48" t="str">
        <f>Language!$B$854</f>
        <v>Attendance Y/N</v>
      </c>
      <c r="JF8" s="48" t="str">
        <f>Language!$B$855</f>
        <v>Pre-test score</v>
      </c>
      <c r="JG8" s="48" t="str">
        <f>Language!$B$856</f>
        <v>Pre-test percentage</v>
      </c>
      <c r="JH8" s="48" t="str">
        <f>Language!$B$857</f>
        <v>Post-test score</v>
      </c>
      <c r="JI8" s="48" t="str">
        <f>Language!$B$858</f>
        <v>Post-test percentage</v>
      </c>
      <c r="JJ8" s="48" t="str">
        <f>Language!$B$859</f>
        <v>Difference in percentage between post-test and pre-test</v>
      </c>
      <c r="JK8" s="48" t="str">
        <f>Language!$B$854</f>
        <v>Attendance Y/N</v>
      </c>
      <c r="JL8" s="48" t="str">
        <f>Language!$B$855</f>
        <v>Pre-test score</v>
      </c>
      <c r="JM8" s="48" t="str">
        <f>Language!$B$856</f>
        <v>Pre-test percentage</v>
      </c>
      <c r="JN8" s="48" t="str">
        <f>Language!$B$857</f>
        <v>Post-test score</v>
      </c>
      <c r="JO8" s="48" t="str">
        <f>Language!$B$858</f>
        <v>Post-test percentage</v>
      </c>
      <c r="JP8" s="48" t="str">
        <f>Language!$B$859</f>
        <v>Difference in percentage between post-test and pre-test</v>
      </c>
      <c r="JQ8" s="48" t="str">
        <f>Language!$B$854</f>
        <v>Attendance Y/N</v>
      </c>
      <c r="JR8" s="48" t="str">
        <f>Language!$B$855</f>
        <v>Pre-test score</v>
      </c>
      <c r="JS8" s="48" t="str">
        <f>Language!$B$856</f>
        <v>Pre-test percentage</v>
      </c>
      <c r="JT8" s="48" t="str">
        <f>Language!$B$857</f>
        <v>Post-test score</v>
      </c>
      <c r="JU8" s="48" t="str">
        <f>Language!$B$858</f>
        <v>Post-test percentage</v>
      </c>
      <c r="JV8" s="48" t="str">
        <f>Language!$B$859</f>
        <v>Difference in percentage between post-test and pre-test</v>
      </c>
      <c r="JW8" s="48" t="str">
        <f>Language!$B$854</f>
        <v>Attendance Y/N</v>
      </c>
      <c r="JX8" s="48" t="str">
        <f>Language!$B$855</f>
        <v>Pre-test score</v>
      </c>
      <c r="JY8" s="48" t="str">
        <f>Language!$B$856</f>
        <v>Pre-test percentage</v>
      </c>
      <c r="JZ8" s="48" t="str">
        <f>Language!$B$857</f>
        <v>Post-test score</v>
      </c>
      <c r="KA8" s="48" t="str">
        <f>Language!$B$858</f>
        <v>Post-test percentage</v>
      </c>
      <c r="KB8" s="48" t="str">
        <f>Language!$B$859</f>
        <v>Difference in percentage between post-test and pre-test</v>
      </c>
      <c r="KC8" s="48" t="str">
        <f>Language!$B$854</f>
        <v>Attendance Y/N</v>
      </c>
      <c r="KD8" s="48" t="str">
        <f>Language!$B$855</f>
        <v>Pre-test score</v>
      </c>
      <c r="KE8" s="48" t="str">
        <f>Language!$B$856</f>
        <v>Pre-test percentage</v>
      </c>
      <c r="KF8" s="48" t="str">
        <f>Language!$B$857</f>
        <v>Post-test score</v>
      </c>
      <c r="KG8" s="48" t="str">
        <f>Language!$B$858</f>
        <v>Post-test percentage</v>
      </c>
      <c r="KH8" s="48" t="str">
        <f>Language!$B$859</f>
        <v>Difference in percentage between post-test and pre-test</v>
      </c>
    </row>
    <row r="9" spans="1:16298" ht="15.75" thickTop="1">
      <c r="A9" s="35">
        <f>'Participants'' info'!A8</f>
        <v>0</v>
      </c>
      <c r="B9" s="35" t="str">
        <f>'Participants'' info'!F8</f>
        <v>?</v>
      </c>
      <c r="C9" s="36" t="str">
        <f>IFERROR(
  SUM(
    COUNTIF(G9,'Drop-downs'!$I$7),
    COUNTIF(M9,'Drop-downs'!$I$7),
    COUNTIF(S9,'Drop-downs'!$I$7),
    COUNTIF(Y9,'Drop-downs'!$I$7),
    COUNTIF(AE9,'Drop-downs'!$I$7),
    COUNTIF(AK9,'Drop-downs'!$I$7),
    COUNTIF(AQ9,'Drop-downs'!$I$7),
    COUNTIF(AW9,'Drop-downs'!$I$7),
    COUNTIF(BC9,'Drop-downs'!$I$7),
    COUNTIF(BI9,'Drop-downs'!$I$7),
    COUNTIF(BO9,'Drop-downs'!$I$7),
    COUNTIF(BU9,'Drop-downs'!$I$7),
    COUNTIF(CA9,'Drop-downs'!$I$7),
    COUNTIF(CG9,'Drop-downs'!$I$7),
    COUNTIF(CM9,'Drop-downs'!$I$7),
    COUNTIF(CS9,'Drop-downs'!$I$7),
    COUNTIF(CY9,'Drop-downs'!$I$7),
    COUNTIF(DE9,'Drop-downs'!$I$7),
    COUNTIF(DK9,'Drop-downs'!$I$7),
    COUNTIF(DQ9,'Drop-downs'!$I$7),
    COUNTIF(DW9,'Drop-downs'!$I$7),
    COUNTIF(EC9,'Drop-downs'!$I$7),
    COUNTIF(EI9,'Drop-downs'!$I$7),
    COUNTIF(EO9,'Drop-downs'!$I$7),
    COUNTIF(EU9,'Drop-downs'!$I$7),
    COUNTIF(FA9,'Drop-downs'!$I$7),
    COUNTIF(FG9,'Drop-downs'!$I$7),
    COUNTIF(FM9,'Drop-downs'!$I$7),
    COUNTIF(FS9,'Drop-downs'!$I$7),
    COUNTIF(FY9,'Drop-downs'!$I$7),
    COUNTIF(GE9,'Drop-downs'!$I$7),
    COUNTIF(GK9,'Drop-downs'!$I$7),
    COUNTIF(GQ9,'Drop-downs'!$I$7),
    COUNTIF(GW9,'Drop-downs'!$I$7),
    COUNTIF(HC9,'Drop-downs'!$I$7),
    COUNTIF(HI9,'Drop-downs'!$I$7),
    COUNTIF(HO9,'Drop-downs'!$I$7),
    COUNTIF(HU9,'Drop-downs'!$I$7),
    COUNTIF(IA9,'Drop-downs'!$I$7),
    COUNTIF(IG9,'Drop-downs'!$I$7),
    COUNTIF(IM9,'Drop-downs'!$I$7),
    COUNTIF(IS9,'Drop-downs'!$I$7),
    COUNTIF(IY9,'Drop-downs'!$I$7),
    COUNTIF(JE9,'Drop-downs'!$I$7),
    COUNTIF(JK9,'Drop-downs'!$I$7),
    COUNTIF(JQ9,'Drop-downs'!$I$7),
    COUNTIF(JW9,'Drop-downs'!$I$7),
    COUNTIF(KC9,'Drop-downs'!$I$7)
  )
  /
  (
    SUM(
      COUNTIF(G9,'Drop-downs'!$I$7),
      COUNTIF(M9,'Drop-downs'!$I$7),
      COUNTIF(S9,'Drop-downs'!$I$7),
      COUNTIF(Y9,'Drop-downs'!$I$7),
      COUNTIF(AE9,'Drop-downs'!$I$7),
      COUNTIF(AK9,'Drop-downs'!$I$7),
      COUNTIF(AQ9,'Drop-downs'!$I$7),
      COUNTIF(AW9,'Drop-downs'!$I$7),
      COUNTIF(BC9,'Drop-downs'!$I$7),
      COUNTIF(BI9,'Drop-downs'!$I$7),
      COUNTIF(BO9,'Drop-downs'!$I$7),
      COUNTIF(BU9,'Drop-downs'!$I$7),
      COUNTIF(CA9,'Drop-downs'!$I$7),
      COUNTIF(CG9,'Drop-downs'!$I$7),
      COUNTIF(CM9,'Drop-downs'!$I$7),
      COUNTIF(CS9,'Drop-downs'!$I$7),
      COUNTIF(CY9,'Drop-downs'!$I$7),
      COUNTIF(DE9,'Drop-downs'!$I$7),
      COUNTIF(DK9,'Drop-downs'!$I$7),
      COUNTIF(DQ9,'Drop-downs'!$I$7),
      COUNTIF(DW9,'Drop-downs'!$I$7),
      COUNTIF(EC9,'Drop-downs'!$I$7),
      COUNTIF(EI9,'Drop-downs'!$I$7),
      COUNTIF(EO9,'Drop-downs'!$I$7),
      COUNTIF(EU9,'Drop-downs'!$I$7),
      COUNTIF(FA9,'Drop-downs'!$I$7),
      COUNTIF(FG9,'Drop-downs'!$I$7),
      COUNTIF(FM9,'Drop-downs'!$I$7),
      COUNTIF(FS9,'Drop-downs'!$I$7),
      COUNTIF(FY9,'Drop-downs'!$I$7),
      COUNTIF(GE9,'Drop-downs'!$I$7),
      COUNTIF(GK9,'Drop-downs'!$I$7),
      COUNTIF(GQ9,'Drop-downs'!$I$7),
      COUNTIF(GW9,'Drop-downs'!$I$7),
      COUNTIF(HC9,'Drop-downs'!$I$7),
      COUNTIF(HI9,'Drop-downs'!$I$7),
      COUNTIF(HO9,'Drop-downs'!$I$7),
      COUNTIF(HU9,'Drop-downs'!$I$7),
      COUNTIF(IA9,'Drop-downs'!$I$7),
      COUNTIF(IG9,'Drop-downs'!$I$7),
      COUNTIF(IM9,'Drop-downs'!$I$7),
      COUNTIF(IS9,'Drop-downs'!$I$7),
      COUNTIF(IY9,'Drop-downs'!$I$7),
      COUNTIF(JE9,'Drop-downs'!$I$7),
      COUNTIF(JK9,'Drop-downs'!$I$7),
      COUNTIF(JQ9,'Drop-downs'!$I$7),
      COUNTIF(JW9,'Drop-downs'!$I$7),
      COUNTIF(KC9,'Drop-downs'!$I$7)
    )
    +
    SUM(
      COUNTIF(G9,'Drop-downs'!$I$8),
      COUNTIF(M9,'Drop-downs'!$I$8),
      COUNTIF(S9,'Drop-downs'!$I$8),
      COUNTIF(Y9,'Drop-downs'!$I$8),
      COUNTIF(AE9,'Drop-downs'!$I$8),
      COUNTIF(AK9,'Drop-downs'!$I$8),
      COUNTIF(AQ9,'Drop-downs'!$I$8),
      COUNTIF(AW9,'Drop-downs'!$I$8),
      COUNTIF(BC9,'Drop-downs'!$I$8),
      COUNTIF(BI9,'Drop-downs'!$I$8),
      COUNTIF(BO9,'Drop-downs'!$I$8),
      COUNTIF(BU9,'Drop-downs'!$I$8),
      COUNTIF(CA9,'Drop-downs'!$I$8),
      COUNTIF(CG9,'Drop-downs'!$I$8),
      COUNTIF(CM9,'Drop-downs'!$I$8),
      COUNTIF(CS9,'Drop-downs'!$I$8),
      COUNTIF(CY9,'Drop-downs'!$I$8),
      COUNTIF(DE9,'Drop-downs'!$I$8),
      COUNTIF(DK9,'Drop-downs'!$I$8),
      COUNTIF(DQ9,'Drop-downs'!$I$8),
      COUNTIF(DW9,'Drop-downs'!$I$8),
      COUNTIF(EC9,'Drop-downs'!$I$8),
      COUNTIF(EI9,'Drop-downs'!$I$8),
      COUNTIF(EO9,'Drop-downs'!$I$8),
      COUNTIF(EU9,'Drop-downs'!$I$8),
      COUNTIF(FA9,'Drop-downs'!$I$8),
      COUNTIF(FG9,'Drop-downs'!$I$8),
      COUNTIF(FM9,'Drop-downs'!$I$8),
      COUNTIF(FS9,'Drop-downs'!$I$8),
      COUNTIF(FY9,'Drop-downs'!$I$8),
      COUNTIF(GE9,'Drop-downs'!$I$8),
      COUNTIF(GK9,'Drop-downs'!$I$8),
      COUNTIF(GQ9,'Drop-downs'!$I$8),
      COUNTIF(GW9,'Drop-downs'!$I$8),
      COUNTIF(HC9,'Drop-downs'!$I$8),
      COUNTIF(HI9,'Drop-downs'!$I$8),
      COUNTIF(HO9,'Drop-downs'!$I$8),
      COUNTIF(HU9,'Drop-downs'!$I$8),
      COUNTIF(IA9,'Drop-downs'!$I$8),
      COUNTIF(IG9,'Drop-downs'!$I$8),
      COUNTIF(IM9,'Drop-downs'!$I$8),
      COUNTIF(IS9,'Drop-downs'!$I$8),
      COUNTIF(IY9,'Drop-downs'!$I$8),
      COUNTIF(JE9,'Drop-downs'!$I$8),
      COUNTIF(JK9,'Drop-downs'!$I$8),
      COUNTIF(JQ9,'Drop-downs'!$I$8),
      COUNTIF(JW9,'Drop-downs'!$I$8),
      COUNTIF(KC9,'Drop-downs'!$I$8)
    )
  ),
"")</f>
        <v/>
      </c>
      <c r="D9" s="36" t="str">
        <f>IFERROR(AVERAGE(I9, O9, U9, AA9, AG9, AM9, AS9, AY9, BE9, BK9, BQ9, BW9, CC9, CI9, CO9, CU9, DA9, DG9, DM9, DS9, DY9, EE9, EK9, EQ9, EW9, FC9, FI9, FO9, FU9, GA9, GG9, GM9, GS9, GY9, HE9, HK9, HQ9, HW9, IC9, II9, IO9, IU9, JA9,JG9,JM9,JS9,JY9,KE9),"")</f>
        <v/>
      </c>
      <c r="E9" s="36" t="str">
        <f>IFERROR(AVERAGE(K9, Q9, W9, AC9, AI9, AO9, AU9, BA9, BG9, BM9, BS9, BY9, CE9, CK9, CQ9, ES9,CW9, DC9, DI9, DO9, DU9, EA9, EG9, EM9, EY9, FE9, FK9, FQ9, FW9, GC9, GI9, GO9, GU9, HA9, HG9, HM9, HS9, HY9, IE9, IK9, IQ9, IW9, JC9,JI9,JO9,JU9,KA9,KG9),"")</f>
        <v/>
      </c>
      <c r="F9" s="36" t="str">
        <f>IFERROR(AVERAGE(L9, R9, X9, AD9, AJ9, AP9, AV9, BB9, BH9, BN9, BT9, BZ9, CF9, CL9, CR9,CX9, DD9, DJ9, DP9, DV9, EB9, EH9, EN9, ET9, EZ9, FF9, FL9, FR9, FX9, GD9, GJ9, GP9, GV9, HB9, HH9, HN9, HT9, HZ9, IF9, IL9, IR9, IX9, JD9,JJ9,JP9,JV9,KB9,KH9),"")</f>
        <v/>
      </c>
      <c r="G9" s="106"/>
      <c r="H9" s="104"/>
      <c r="I9" s="36" t="str">
        <f>IF(ISBLANK(H9),"",IFERROR(H9/H7,""))</f>
        <v/>
      </c>
      <c r="J9" s="104"/>
      <c r="K9" s="36" t="str">
        <f>IF(ISBLANK(J9),"",IFERROR(J9/K7,""))</f>
        <v/>
      </c>
      <c r="L9" s="36" t="str">
        <f>IFERROR(K9-I9,"")</f>
        <v/>
      </c>
      <c r="M9" s="106"/>
      <c r="N9" s="104"/>
      <c r="O9" s="36" t="str">
        <f>IF(ISBLANK(N9),"",IFERROR(N9/N7,""))</f>
        <v/>
      </c>
      <c r="P9" s="104"/>
      <c r="Q9" s="36" t="str">
        <f>IF(ISBLANK(P9),"",IFERROR(P9/Q7,""))</f>
        <v/>
      </c>
      <c r="R9" s="36" t="str">
        <f t="shared" ref="R9:R33" si="0">IFERROR(Q9-O9,"")</f>
        <v/>
      </c>
      <c r="S9" s="106"/>
      <c r="T9" s="104"/>
      <c r="U9" s="36" t="str">
        <f>IF(ISBLANK(T9),"",IFERROR(T9/T7,""))</f>
        <v/>
      </c>
      <c r="V9" s="104"/>
      <c r="W9" s="36" t="str">
        <f>IF(ISBLANK(V9),"",IFERROR(V9/W7,""))</f>
        <v/>
      </c>
      <c r="X9" s="36" t="str">
        <f t="shared" ref="X9:X33" si="1">IFERROR(W9-U9,"")</f>
        <v/>
      </c>
      <c r="Y9" s="106"/>
      <c r="Z9" s="104"/>
      <c r="AA9" s="36" t="str">
        <f>IF(ISBLANK(Z9),"",IFERROR(Z9/Z7,""))</f>
        <v/>
      </c>
      <c r="AB9" s="104"/>
      <c r="AC9" s="36" t="str">
        <f>IF(ISBLANK(AB9),"",IFERROR(AB9/AC7,""))</f>
        <v/>
      </c>
      <c r="AD9" s="36" t="str">
        <f t="shared" ref="AD9:AD33" si="2">IFERROR(AC9-AA9,"")</f>
        <v/>
      </c>
      <c r="AE9" s="106"/>
      <c r="AF9" s="104"/>
      <c r="AG9" s="36" t="str">
        <f>IF(ISBLANK(AF9),"",IFERROR(AF9/AF7,""))</f>
        <v/>
      </c>
      <c r="AH9" s="104"/>
      <c r="AI9" s="36" t="str">
        <f>IF(ISBLANK(AH9),"",IFERROR(AH9/AI7,""))</f>
        <v/>
      </c>
      <c r="AJ9" s="36" t="str">
        <f t="shared" ref="AJ9:AJ33" si="3">IFERROR(AI9-AG9,"")</f>
        <v/>
      </c>
      <c r="AK9" s="106"/>
      <c r="AL9" s="104"/>
      <c r="AM9" s="36" t="str">
        <f>IF(ISBLANK(AL9),"",IFERROR(AL9/AL7,""))</f>
        <v/>
      </c>
      <c r="AN9" s="104"/>
      <c r="AO9" s="36" t="str">
        <f>IF(ISBLANK(AN9),"",IFERROR(AN9/AO7,""))</f>
        <v/>
      </c>
      <c r="AP9" s="36" t="str">
        <f t="shared" ref="AP9:AP33" si="4">IFERROR(AO9-AM9,"")</f>
        <v/>
      </c>
      <c r="AQ9" s="106"/>
      <c r="AR9" s="104"/>
      <c r="AS9" s="36" t="str">
        <f>IF(ISBLANK(AR9),"",IFERROR(AR9/AR7,""))</f>
        <v/>
      </c>
      <c r="AT9" s="104"/>
      <c r="AU9" s="36" t="str">
        <f>IF(ISBLANK(AT9),"",IFERROR(AT9/AU7,""))</f>
        <v/>
      </c>
      <c r="AV9" s="36" t="str">
        <f t="shared" ref="AV9:AV33" si="5">IFERROR(AU9-AS9,"")</f>
        <v/>
      </c>
      <c r="AW9" s="106"/>
      <c r="AX9" s="104"/>
      <c r="AY9" s="36" t="str">
        <f>IF(ISBLANK(AX9),"",IFERROR(AX9/AX7,""))</f>
        <v/>
      </c>
      <c r="AZ9" s="104"/>
      <c r="BA9" s="36" t="str">
        <f>IF(ISBLANK(AZ9),"",IFERROR(AZ9/BA7,""))</f>
        <v/>
      </c>
      <c r="BB9" s="36" t="str">
        <f t="shared" ref="BB9:BB33" si="6">IFERROR(BA9-AY9,"")</f>
        <v/>
      </c>
      <c r="BC9" s="106"/>
      <c r="BD9" s="104"/>
      <c r="BE9" s="36" t="str">
        <f>IF(ISBLANK(BD9),"",IFERROR(BD9/BD7,""))</f>
        <v/>
      </c>
      <c r="BF9" s="104"/>
      <c r="BG9" s="36" t="str">
        <f>IF(ISBLANK(BF9),"",IFERROR(BF9/BG7,""))</f>
        <v/>
      </c>
      <c r="BH9" s="36" t="str">
        <f t="shared" ref="BH9:BH33" si="7">IFERROR(BG9-BE9,"")</f>
        <v/>
      </c>
      <c r="BI9" s="106"/>
      <c r="BJ9" s="104"/>
      <c r="BK9" s="36" t="str">
        <f>IF(ISBLANK(BJ9),"",IFERROR(BJ9/BJ7,""))</f>
        <v/>
      </c>
      <c r="BL9" s="104"/>
      <c r="BM9" s="36" t="str">
        <f>IF(ISBLANK(BL9),"",IFERROR(BL9/BM7,""))</f>
        <v/>
      </c>
      <c r="BN9" s="36" t="str">
        <f t="shared" ref="BN9:BN33" si="8">IFERROR(BM9-BK9,"")</f>
        <v/>
      </c>
      <c r="BO9" s="106"/>
      <c r="BP9" s="104"/>
      <c r="BQ9" s="36" t="str">
        <f>IF(ISBLANK(BP9),"",IFERROR(BP9/BP7,""))</f>
        <v/>
      </c>
      <c r="BR9" s="104"/>
      <c r="BS9" s="36" t="str">
        <f>IF(ISBLANK(BR9),"",IFERROR(BR9/BS7,""))</f>
        <v/>
      </c>
      <c r="BT9" s="36" t="str">
        <f t="shared" ref="BT9:BT33" si="9">IFERROR(BS9-BQ9,"")</f>
        <v/>
      </c>
      <c r="BU9" s="106"/>
      <c r="BV9" s="104"/>
      <c r="BW9" s="36" t="str">
        <f>IF(ISBLANK(BV9),"",IFERROR(BV9/BV7,""))</f>
        <v/>
      </c>
      <c r="BX9" s="104"/>
      <c r="BY9" s="36" t="str">
        <f>IF(ISBLANK(BX9),"",IFERROR(BX9/BY7,""))</f>
        <v/>
      </c>
      <c r="BZ9" s="36" t="str">
        <f t="shared" ref="BZ9:BZ33" si="10">IFERROR(BY9-BW9,"")</f>
        <v/>
      </c>
      <c r="CA9" s="106"/>
      <c r="CB9" s="104"/>
      <c r="CC9" s="36" t="str">
        <f>IF(ISBLANK(CB9),"",IFERROR(CB9/CB7,""))</f>
        <v/>
      </c>
      <c r="CD9" s="104"/>
      <c r="CE9" s="36" t="str">
        <f>IF(ISBLANK(CD9),"",IFERROR(CD9/CE7,""))</f>
        <v/>
      </c>
      <c r="CF9" s="36" t="str">
        <f t="shared" ref="CF9:CF33" si="11">IFERROR(CE9-CC9,"")</f>
        <v/>
      </c>
      <c r="CG9" s="106"/>
      <c r="CH9" s="104"/>
      <c r="CI9" s="36" t="str">
        <f>IF(ISBLANK(CH9),"",IFERROR(CH9/CH7,""))</f>
        <v/>
      </c>
      <c r="CJ9" s="104"/>
      <c r="CK9" s="36" t="str">
        <f>IF(ISBLANK(CJ9),"",IFERROR(CJ9/CK7,""))</f>
        <v/>
      </c>
      <c r="CL9" s="36" t="str">
        <f t="shared" ref="CL9:CL33" si="12">IFERROR(CK9-CI9,"")</f>
        <v/>
      </c>
      <c r="CM9" s="106"/>
      <c r="CN9" s="104"/>
      <c r="CO9" s="36" t="str">
        <f>IF(ISBLANK(CN9),"",IFERROR(CN9/CN7,""))</f>
        <v/>
      </c>
      <c r="CP9" s="104"/>
      <c r="CQ9" s="36" t="str">
        <f>IF(ISBLANK(CP9),"",IFERROR(CP9/CQ7,""))</f>
        <v/>
      </c>
      <c r="CR9" s="36" t="str">
        <f t="shared" ref="CR9:CR33" si="13">IFERROR(CQ9-CO9,"")</f>
        <v/>
      </c>
      <c r="CS9" s="106"/>
      <c r="CT9" s="104"/>
      <c r="CU9" s="36" t="str">
        <f>IF(ISBLANK(CT9),"",IFERROR(CT9/CT7,""))</f>
        <v/>
      </c>
      <c r="CV9" s="104"/>
      <c r="CW9" s="36" t="str">
        <f>IF(ISBLANK(CV9),"",IFERROR(CV9/CW7,""))</f>
        <v/>
      </c>
      <c r="CX9" s="36" t="str">
        <f t="shared" ref="CX9:CX33" si="14">IFERROR(CW9-CU9,"")</f>
        <v/>
      </c>
      <c r="CY9" s="106"/>
      <c r="CZ9" s="104"/>
      <c r="DA9" s="36" t="str">
        <f>IF(ISBLANK(CZ9),"",IFERROR(CZ9/CZ7,""))</f>
        <v/>
      </c>
      <c r="DB9" s="104"/>
      <c r="DC9" s="36" t="str">
        <f>IF(ISBLANK(DB9),"",IFERROR(DB9/DC7,""))</f>
        <v/>
      </c>
      <c r="DD9" s="36" t="str">
        <f t="shared" ref="DD9:DD33" si="15">IFERROR(DC9-DA9,"")</f>
        <v/>
      </c>
      <c r="DE9" s="106"/>
      <c r="DF9" s="104"/>
      <c r="DG9" s="36" t="str">
        <f>IF(ISBLANK(DF9),"",IFERROR(DF9/DF7,""))</f>
        <v/>
      </c>
      <c r="DH9" s="104"/>
      <c r="DI9" s="36" t="str">
        <f>IF(ISBLANK(DH9),"",IFERROR(DH9/DI7,""))</f>
        <v/>
      </c>
      <c r="DJ9" s="36" t="str">
        <f t="shared" ref="DJ9:DJ33" si="16">IFERROR(DI9-DG9,"")</f>
        <v/>
      </c>
      <c r="DK9" s="106"/>
      <c r="DL9" s="104"/>
      <c r="DM9" s="36" t="str">
        <f>IF(ISBLANK(DL9),"",IFERROR(DL9/DL7,""))</f>
        <v/>
      </c>
      <c r="DN9" s="104"/>
      <c r="DO9" s="36" t="str">
        <f>IF(ISBLANK(DN9),"",IFERROR(DN9/DO7,""))</f>
        <v/>
      </c>
      <c r="DP9" s="36" t="str">
        <f t="shared" ref="DP9:DP33" si="17">IFERROR(DO9-DM9,"")</f>
        <v/>
      </c>
      <c r="DQ9" s="106"/>
      <c r="DR9" s="104"/>
      <c r="DS9" s="36" t="str">
        <f>IF(ISBLANK(DR9),"",IFERROR(DR9/DR7,""))</f>
        <v/>
      </c>
      <c r="DT9" s="104"/>
      <c r="DU9" s="36" t="str">
        <f>IF(ISBLANK(DT9),"",IFERROR(DT9/DU7,""))</f>
        <v/>
      </c>
      <c r="DV9" s="36" t="str">
        <f t="shared" ref="DV9:DV33" si="18">IFERROR(DU9-DS9,"")</f>
        <v/>
      </c>
      <c r="DW9" s="106"/>
      <c r="DX9" s="104"/>
      <c r="DY9" s="36" t="str">
        <f>IF(ISBLANK(DX9),"",IFERROR(DX9/DX7,""))</f>
        <v/>
      </c>
      <c r="DZ9" s="104"/>
      <c r="EA9" s="36" t="str">
        <f>IF(ISBLANK(DZ9),"",IFERROR(DZ9/EA7,""))</f>
        <v/>
      </c>
      <c r="EB9" s="36" t="str">
        <f t="shared" ref="EB9:EB33" si="19">IFERROR(EA9-DY9,"")</f>
        <v/>
      </c>
      <c r="EC9" s="106"/>
      <c r="ED9" s="104"/>
      <c r="EE9" s="36" t="str">
        <f>IF(ISBLANK(ED9),"",IFERROR(ED9/ED7,""))</f>
        <v/>
      </c>
      <c r="EF9" s="104"/>
      <c r="EG9" s="36" t="str">
        <f>IF(ISBLANK(EF9),"",IFERROR(EF9/EG7,""))</f>
        <v/>
      </c>
      <c r="EH9" s="36" t="str">
        <f t="shared" ref="EH9:EH33" si="20">IFERROR(EG9-EE9,"")</f>
        <v/>
      </c>
      <c r="EI9" s="106"/>
      <c r="EJ9" s="104"/>
      <c r="EK9" s="36" t="str">
        <f>IF(ISBLANK(EJ9),"",IFERROR(EJ9/EJ7,""))</f>
        <v/>
      </c>
      <c r="EL9" s="104"/>
      <c r="EM9" s="36" t="str">
        <f>IF(ISBLANK(EL9),"",IFERROR(EL9/EM7,""))</f>
        <v/>
      </c>
      <c r="EN9" s="36" t="str">
        <f t="shared" ref="EN9:EN33" si="21">IFERROR(EM9-EK9,"")</f>
        <v/>
      </c>
      <c r="EO9" s="106"/>
      <c r="EP9" s="104"/>
      <c r="EQ9" s="36" t="str">
        <f>IF(ISBLANK(EP9),"",IFERROR(EP9/EP7,""))</f>
        <v/>
      </c>
      <c r="ER9" s="104"/>
      <c r="ES9" s="36" t="str">
        <f>IF(ISBLANK(ER9),"",IFERROR(ER9/ES7,""))</f>
        <v/>
      </c>
      <c r="ET9" s="36" t="str">
        <f t="shared" ref="ET9:ET33" si="22">IFERROR(ES9-EQ9,"")</f>
        <v/>
      </c>
      <c r="EU9" s="106"/>
      <c r="EV9" s="104"/>
      <c r="EW9" s="36" t="str">
        <f>IF(ISBLANK(EV9),"",IFERROR(EV9/EV7,""))</f>
        <v/>
      </c>
      <c r="EX9" s="104"/>
      <c r="EY9" s="36" t="str">
        <f>IF(ISBLANK(EX9),"",IFERROR(EX9/EY7,""))</f>
        <v/>
      </c>
      <c r="EZ9" s="36" t="str">
        <f t="shared" ref="EZ9:EZ33" si="23">IFERROR(EY9-EW9,"")</f>
        <v/>
      </c>
      <c r="FA9" s="106"/>
      <c r="FB9" s="104"/>
      <c r="FC9" s="36" t="str">
        <f>IF(ISBLANK(FB9),"",IFERROR(FB9/FB7,""))</f>
        <v/>
      </c>
      <c r="FD9" s="104"/>
      <c r="FE9" s="36" t="str">
        <f>IF(ISBLANK(FD9),"",IFERROR(FD9/FE7,""))</f>
        <v/>
      </c>
      <c r="FF9" s="36" t="str">
        <f t="shared" ref="FF9:FF33" si="24">IFERROR(FE9-FC9,"")</f>
        <v/>
      </c>
      <c r="FG9" s="106"/>
      <c r="FH9" s="104"/>
      <c r="FI9" s="36" t="str">
        <f>IF(ISBLANK(FH9),"",IFERROR(FH9/FH7,""))</f>
        <v/>
      </c>
      <c r="FJ9" s="104"/>
      <c r="FK9" s="36" t="str">
        <f>IF(ISBLANK(FJ9),"",IFERROR(FJ9/FK7,""))</f>
        <v/>
      </c>
      <c r="FL9" s="36" t="str">
        <f t="shared" ref="FL9:FL33" si="25">IFERROR(FK9-FI9,"")</f>
        <v/>
      </c>
      <c r="FM9" s="106"/>
      <c r="FN9" s="104"/>
      <c r="FO9" s="36" t="str">
        <f>IF(ISBLANK(FN9),"",IFERROR(FN9/FN7,""))</f>
        <v/>
      </c>
      <c r="FP9" s="104"/>
      <c r="FQ9" s="36" t="str">
        <f>IF(ISBLANK(FP9),"",IFERROR(FP9/FQ7,""))</f>
        <v/>
      </c>
      <c r="FR9" s="36" t="str">
        <f t="shared" ref="FR9:FR33" si="26">IFERROR(FQ9-FO9,"")</f>
        <v/>
      </c>
      <c r="FS9" s="106"/>
      <c r="FT9" s="104"/>
      <c r="FU9" s="36" t="str">
        <f>IF(ISBLANK(FT9),"",IFERROR(FT9/FT7,""))</f>
        <v/>
      </c>
      <c r="FV9" s="104"/>
      <c r="FW9" s="36" t="str">
        <f>IF(ISBLANK(FV9),"",IFERROR(FV9/FW7,""))</f>
        <v/>
      </c>
      <c r="FX9" s="36" t="str">
        <f t="shared" ref="FX9:FX33" si="27">IFERROR(FW9-FU9,"")</f>
        <v/>
      </c>
      <c r="FY9" s="106"/>
      <c r="FZ9" s="104"/>
      <c r="GA9" s="36" t="str">
        <f>IF(ISBLANK(FZ9),"",IFERROR(FZ9/FZ7,""))</f>
        <v/>
      </c>
      <c r="GB9" s="104"/>
      <c r="GC9" s="36" t="str">
        <f>IF(ISBLANK(GB9),"",IFERROR(GB9/GC7,""))</f>
        <v/>
      </c>
      <c r="GD9" s="36" t="str">
        <f t="shared" ref="GD9:GD33" si="28">IFERROR(GC9-GA9,"")</f>
        <v/>
      </c>
      <c r="GE9" s="106"/>
      <c r="GF9" s="104"/>
      <c r="GG9" s="36" t="str">
        <f>IF(ISBLANK(GF9),"",IFERROR(GF9/GF7,""))</f>
        <v/>
      </c>
      <c r="GH9" s="104"/>
      <c r="GI9" s="36" t="str">
        <f>IF(ISBLANK(GH9),"",IFERROR(GH9/GI7,""))</f>
        <v/>
      </c>
      <c r="GJ9" s="36" t="str">
        <f t="shared" ref="GJ9:GJ33" si="29">IFERROR(GI9-GG9,"")</f>
        <v/>
      </c>
      <c r="GK9" s="106"/>
      <c r="GL9" s="104"/>
      <c r="GM9" s="36" t="str">
        <f>IF(ISBLANK(GL9),"",IFERROR(GL9/GL7,""))</f>
        <v/>
      </c>
      <c r="GN9" s="104"/>
      <c r="GO9" s="36" t="str">
        <f>IF(ISBLANK(GN9),"",IFERROR(GN9/GO7,""))</f>
        <v/>
      </c>
      <c r="GP9" s="36" t="str">
        <f t="shared" ref="GP9:GP33" si="30">IFERROR(GO9-GM9,"")</f>
        <v/>
      </c>
      <c r="GQ9" s="106"/>
      <c r="GR9" s="104"/>
      <c r="GS9" s="36" t="str">
        <f>IF(ISBLANK(GR9),"",IFERROR(GR9/GR7,""))</f>
        <v/>
      </c>
      <c r="GT9" s="104"/>
      <c r="GU9" s="36" t="str">
        <f>IF(ISBLANK(GT9),"",IFERROR(GT9/GU7,""))</f>
        <v/>
      </c>
      <c r="GV9" s="36" t="str">
        <f t="shared" ref="GV9:GV33" si="31">IFERROR(GU9-GS9,"")</f>
        <v/>
      </c>
      <c r="GW9" s="106"/>
      <c r="GX9" s="104"/>
      <c r="GY9" s="36" t="str">
        <f>IF(ISBLANK(GX9),"",IFERROR(GX9/GX7,""))</f>
        <v/>
      </c>
      <c r="GZ9" s="104"/>
      <c r="HA9" s="36" t="str">
        <f>IF(ISBLANK(GZ9),"",IFERROR(GZ9/HA7,""))</f>
        <v/>
      </c>
      <c r="HB9" s="36" t="str">
        <f t="shared" ref="HB9:HB33" si="32">IFERROR(HA9-GY9,"")</f>
        <v/>
      </c>
      <c r="HC9" s="106"/>
      <c r="HD9" s="104"/>
      <c r="HE9" s="36" t="str">
        <f>IF(ISBLANK(HD9),"",IFERROR(HD9/HD7,""))</f>
        <v/>
      </c>
      <c r="HF9" s="104"/>
      <c r="HG9" s="36" t="str">
        <f>IF(ISBLANK(HF9),"",IFERROR(HF9/HG7,""))</f>
        <v/>
      </c>
      <c r="HH9" s="36" t="str">
        <f t="shared" ref="HH9:HH33" si="33">IFERROR(HG9-HE9,"")</f>
        <v/>
      </c>
      <c r="HI9" s="106"/>
      <c r="HJ9" s="104"/>
      <c r="HK9" s="36" t="str">
        <f>IF(ISBLANK(HJ9),"",IFERROR(HJ9/HJ7,""))</f>
        <v/>
      </c>
      <c r="HL9" s="104"/>
      <c r="HM9" s="36" t="str">
        <f>IF(ISBLANK(HL9),"",IFERROR(HL9/HM7,""))</f>
        <v/>
      </c>
      <c r="HN9" s="36" t="str">
        <f t="shared" ref="HN9:HN33" si="34">IFERROR(HM9-HK9,"")</f>
        <v/>
      </c>
      <c r="HO9" s="106"/>
      <c r="HP9" s="104"/>
      <c r="HQ9" s="36" t="str">
        <f>IF(ISBLANK(HP9),"",IFERROR(HP9/HP7,""))</f>
        <v/>
      </c>
      <c r="HR9" s="104"/>
      <c r="HS9" s="36" t="str">
        <f>IF(ISBLANK(HR9),"",IFERROR(HR9/HS7,""))</f>
        <v/>
      </c>
      <c r="HT9" s="36" t="str">
        <f t="shared" ref="HT9:HT33" si="35">IFERROR(HS9-HQ9,"")</f>
        <v/>
      </c>
      <c r="HU9" s="106"/>
      <c r="HV9" s="104"/>
      <c r="HW9" s="36" t="str">
        <f>IF(ISBLANK(HV9),"",IFERROR(HV9/HV7,""))</f>
        <v/>
      </c>
      <c r="HX9" s="104"/>
      <c r="HY9" s="36" t="str">
        <f>IF(ISBLANK(HX9),"",IFERROR(HX9/HY7,""))</f>
        <v/>
      </c>
      <c r="HZ9" s="36" t="str">
        <f t="shared" ref="HZ9:HZ33" si="36">IFERROR(HY9-HW9,"")</f>
        <v/>
      </c>
      <c r="IA9" s="106"/>
      <c r="IB9" s="104"/>
      <c r="IC9" s="36" t="str">
        <f>IF(ISBLANK(IB9),"",IFERROR(IB9/IB7,""))</f>
        <v/>
      </c>
      <c r="ID9" s="104"/>
      <c r="IE9" s="36" t="str">
        <f>IF(ISBLANK(ID9),"",IFERROR(ID9/IE7,""))</f>
        <v/>
      </c>
      <c r="IF9" s="36" t="str">
        <f t="shared" ref="IF9:IF33" si="37">IFERROR(IE9-IC9,"")</f>
        <v/>
      </c>
      <c r="IG9" s="106"/>
      <c r="IH9" s="104"/>
      <c r="II9" s="36" t="str">
        <f>IF(ISBLANK(IH9),"",IFERROR(IH9/IH7,""))</f>
        <v/>
      </c>
      <c r="IJ9" s="104"/>
      <c r="IK9" s="36" t="str">
        <f>IF(ISBLANK(IJ9),"",IFERROR(IJ9/IK7,""))</f>
        <v/>
      </c>
      <c r="IL9" s="36" t="str">
        <f t="shared" ref="IL9:IL33" si="38">IFERROR(IK9-II9,"")</f>
        <v/>
      </c>
      <c r="IM9" s="106"/>
      <c r="IN9" s="104"/>
      <c r="IO9" s="36" t="str">
        <f>IF(ISBLANK(IN9),"",IFERROR(IN9/IN7,""))</f>
        <v/>
      </c>
      <c r="IP9" s="104"/>
      <c r="IQ9" s="36" t="str">
        <f>IF(ISBLANK(IP9),"",IFERROR(IP9/IQ7,""))</f>
        <v/>
      </c>
      <c r="IR9" s="36" t="str">
        <f t="shared" ref="IR9:IR33" si="39">IFERROR(IQ9-IO9,"")</f>
        <v/>
      </c>
      <c r="IS9" s="106"/>
      <c r="IT9" s="104"/>
      <c r="IU9" s="36" t="str">
        <f>IF(ISBLANK(IT9),"",IFERROR(IT9/IT7,""))</f>
        <v/>
      </c>
      <c r="IV9" s="104"/>
      <c r="IW9" s="36" t="str">
        <f>IF(ISBLANK(IV9),"",IFERROR(IV9/IW7,""))</f>
        <v/>
      </c>
      <c r="IX9" s="36" t="str">
        <f t="shared" ref="IX9:IX33" si="40">IFERROR(IW9-IU9,"")</f>
        <v/>
      </c>
      <c r="IY9" s="106"/>
      <c r="IZ9" s="104"/>
      <c r="JA9" s="36" t="str">
        <f>IF(ISBLANK(IZ9),"",IFERROR(IZ9/IZ7,""))</f>
        <v/>
      </c>
      <c r="JB9" s="104"/>
      <c r="JC9" s="36" t="str">
        <f>IF(ISBLANK(JB9),"",IFERROR(JB9/JC7,""))</f>
        <v/>
      </c>
      <c r="JD9" s="36" t="str">
        <f t="shared" ref="JD9:JD33" si="41">IFERROR(JC9-JA9,"")</f>
        <v/>
      </c>
      <c r="JE9" s="106"/>
      <c r="JF9" s="104"/>
      <c r="JG9" s="36" t="str">
        <f>IF(ISBLANK(JF9),"",IFERROR(JF9/JF7,""))</f>
        <v/>
      </c>
      <c r="JH9" s="104"/>
      <c r="JI9" s="36" t="str">
        <f>IF(ISBLANK(JH9),"",IFERROR(JH9/JI7,""))</f>
        <v/>
      </c>
      <c r="JJ9" s="36" t="str">
        <f t="shared" ref="JJ9:JJ33" si="42">IFERROR(JI9-JG9,"")</f>
        <v/>
      </c>
      <c r="JK9" s="106"/>
      <c r="JL9" s="104"/>
      <c r="JM9" s="36" t="str">
        <f>IF(ISBLANK(JL9),"",IFERROR(JL9/JL7,""))</f>
        <v/>
      </c>
      <c r="JN9" s="104"/>
      <c r="JO9" s="36" t="str">
        <f>IF(ISBLANK(JN9),"",IFERROR(JN9/JO7,""))</f>
        <v/>
      </c>
      <c r="JP9" s="36" t="str">
        <f t="shared" ref="JP9:JP33" si="43">IFERROR(JO9-JM9,"")</f>
        <v/>
      </c>
      <c r="JQ9" s="106"/>
      <c r="JR9" s="104"/>
      <c r="JS9" s="36" t="str">
        <f>IF(ISBLANK(JR9),"",IFERROR(JR9/JR7,""))</f>
        <v/>
      </c>
      <c r="JT9" s="104"/>
      <c r="JU9" s="36" t="str">
        <f>IF(ISBLANK(JT9),"",IFERROR(JT9/JU7,""))</f>
        <v/>
      </c>
      <c r="JV9" s="36" t="str">
        <f t="shared" ref="JV9:JV33" si="44">IFERROR(JU9-JS9,"")</f>
        <v/>
      </c>
      <c r="JW9" s="106"/>
      <c r="JX9" s="104"/>
      <c r="JY9" s="36" t="str">
        <f>IF(ISBLANK(JX9),"",IFERROR(JX9/JX7,""))</f>
        <v/>
      </c>
      <c r="JZ9" s="104"/>
      <c r="KA9" s="36" t="str">
        <f>IF(ISBLANK(JZ9),"",IFERROR(JZ9/KA7,""))</f>
        <v/>
      </c>
      <c r="KB9" s="36" t="str">
        <f t="shared" ref="KB9:KB33" si="45">IFERROR(KA9-JY9,"")</f>
        <v/>
      </c>
      <c r="KC9" s="106"/>
      <c r="KD9" s="104"/>
      <c r="KE9" s="36" t="str">
        <f>IF(ISBLANK(KD9),"",IFERROR(KD9/KD7,""))</f>
        <v/>
      </c>
      <c r="KF9" s="104"/>
      <c r="KG9" s="36" t="str">
        <f>IF(ISBLANK(KF9),"",IFERROR(KF9/KG7,""))</f>
        <v/>
      </c>
      <c r="KH9" s="36" t="str">
        <f t="shared" ref="KH9:KH33" si="46">IFERROR(KG9-KE9,"")</f>
        <v/>
      </c>
    </row>
    <row r="10" spans="1:16298">
      <c r="A10" s="35">
        <f>'Participants'' info'!A9</f>
        <v>0</v>
      </c>
      <c r="B10" s="35" t="str">
        <f>'Participants'' info'!F9</f>
        <v>?</v>
      </c>
      <c r="C10" s="36" t="str">
        <f>IFERROR(
  SUM(
    COUNTIF(G10,'Drop-downs'!$I$7),
    COUNTIF(M10,'Drop-downs'!$I$7),
    COUNTIF(S10,'Drop-downs'!$I$7),
    COUNTIF(Y10,'Drop-downs'!$I$7),
    COUNTIF(AE10,'Drop-downs'!$I$7),
    COUNTIF(AK10,'Drop-downs'!$I$7),
    COUNTIF(AQ10,'Drop-downs'!$I$7),
    COUNTIF(AW10,'Drop-downs'!$I$7),
    COUNTIF(BC10,'Drop-downs'!$I$7),
    COUNTIF(BI10,'Drop-downs'!$I$7),
    COUNTIF(BO10,'Drop-downs'!$I$7),
    COUNTIF(BU10,'Drop-downs'!$I$7),
    COUNTIF(CA10,'Drop-downs'!$I$7),
    COUNTIF(CG10,'Drop-downs'!$I$7),
    COUNTIF(CM10,'Drop-downs'!$I$7),
    COUNTIF(CS10,'Drop-downs'!$I$7),
    COUNTIF(CY10,'Drop-downs'!$I$7),
    COUNTIF(DE10,'Drop-downs'!$I$7),
    COUNTIF(DK10,'Drop-downs'!$I$7),
    COUNTIF(DQ10,'Drop-downs'!$I$7),
    COUNTIF(DW10,'Drop-downs'!$I$7),
    COUNTIF(EC10,'Drop-downs'!$I$7),
    COUNTIF(EI10,'Drop-downs'!$I$7),
    COUNTIF(EO10,'Drop-downs'!$I$7),
    COUNTIF(EU10,'Drop-downs'!$I$7),
    COUNTIF(FA10,'Drop-downs'!$I$7),
    COUNTIF(FG10,'Drop-downs'!$I$7),
    COUNTIF(FM10,'Drop-downs'!$I$7),
    COUNTIF(FS10,'Drop-downs'!$I$7),
    COUNTIF(FY10,'Drop-downs'!$I$7),
    COUNTIF(GE10,'Drop-downs'!$I$7),
    COUNTIF(GK10,'Drop-downs'!$I$7),
    COUNTIF(GQ10,'Drop-downs'!$I$7),
    COUNTIF(GW10,'Drop-downs'!$I$7),
    COUNTIF(HC10,'Drop-downs'!$I$7),
    COUNTIF(HI10,'Drop-downs'!$I$7),
    COUNTIF(HO10,'Drop-downs'!$I$7),
    COUNTIF(HU10,'Drop-downs'!$I$7),
    COUNTIF(IA10,'Drop-downs'!$I$7),
    COUNTIF(IG10,'Drop-downs'!$I$7),
    COUNTIF(IM10,'Drop-downs'!$I$7),
    COUNTIF(IS10,'Drop-downs'!$I$7),
    COUNTIF(IY10,'Drop-downs'!$I$7),
    COUNTIF(JE10,'Drop-downs'!$I$7),
    COUNTIF(JK10,'Drop-downs'!$I$7),
    COUNTIF(JQ10,'Drop-downs'!$I$7),
    COUNTIF(JW10,'Drop-downs'!$I$7),
    COUNTIF(KC10,'Drop-downs'!$I$7)
  )
  /
  (
    SUM(
      COUNTIF(G10,'Drop-downs'!$I$7),
      COUNTIF(M10,'Drop-downs'!$I$7),
      COUNTIF(S10,'Drop-downs'!$I$7),
      COUNTIF(Y10,'Drop-downs'!$I$7),
      COUNTIF(AE10,'Drop-downs'!$I$7),
      COUNTIF(AK10,'Drop-downs'!$I$7),
      COUNTIF(AQ10,'Drop-downs'!$I$7),
      COUNTIF(AW10,'Drop-downs'!$I$7),
      COUNTIF(BC10,'Drop-downs'!$I$7),
      COUNTIF(BI10,'Drop-downs'!$I$7),
      COUNTIF(BO10,'Drop-downs'!$I$7),
      COUNTIF(BU10,'Drop-downs'!$I$7),
      COUNTIF(CA10,'Drop-downs'!$I$7),
      COUNTIF(CG10,'Drop-downs'!$I$7),
      COUNTIF(CM10,'Drop-downs'!$I$7),
      COUNTIF(CS10,'Drop-downs'!$I$7),
      COUNTIF(CY10,'Drop-downs'!$I$7),
      COUNTIF(DE10,'Drop-downs'!$I$7),
      COUNTIF(DK10,'Drop-downs'!$I$7),
      COUNTIF(DQ10,'Drop-downs'!$I$7),
      COUNTIF(DW10,'Drop-downs'!$I$7),
      COUNTIF(EC10,'Drop-downs'!$I$7),
      COUNTIF(EI10,'Drop-downs'!$I$7),
      COUNTIF(EO10,'Drop-downs'!$I$7),
      COUNTIF(EU10,'Drop-downs'!$I$7),
      COUNTIF(FA10,'Drop-downs'!$I$7),
      COUNTIF(FG10,'Drop-downs'!$I$7),
      COUNTIF(FM10,'Drop-downs'!$I$7),
      COUNTIF(FS10,'Drop-downs'!$I$7),
      COUNTIF(FY10,'Drop-downs'!$I$7),
      COUNTIF(GE10,'Drop-downs'!$I$7),
      COUNTIF(GK10,'Drop-downs'!$I$7),
      COUNTIF(GQ10,'Drop-downs'!$I$7),
      COUNTIF(GW10,'Drop-downs'!$I$7),
      COUNTIF(HC10,'Drop-downs'!$I$7),
      COUNTIF(HI10,'Drop-downs'!$I$7),
      COUNTIF(HO10,'Drop-downs'!$I$7),
      COUNTIF(HU10,'Drop-downs'!$I$7),
      COUNTIF(IA10,'Drop-downs'!$I$7),
      COUNTIF(IG10,'Drop-downs'!$I$7),
      COUNTIF(IM10,'Drop-downs'!$I$7),
      COUNTIF(IS10,'Drop-downs'!$I$7),
      COUNTIF(IY10,'Drop-downs'!$I$7),
      COUNTIF(JE10,'Drop-downs'!$I$7),
      COUNTIF(JK10,'Drop-downs'!$I$7),
      COUNTIF(JQ10,'Drop-downs'!$I$7),
      COUNTIF(JW10,'Drop-downs'!$I$7),
      COUNTIF(KC10,'Drop-downs'!$I$7)
    )
    +
    SUM(
      COUNTIF(G10,'Drop-downs'!$I$8),
      COUNTIF(M10,'Drop-downs'!$I$8),
      COUNTIF(S10,'Drop-downs'!$I$8),
      COUNTIF(Y10,'Drop-downs'!$I$8),
      COUNTIF(AE10,'Drop-downs'!$I$8),
      COUNTIF(AK10,'Drop-downs'!$I$8),
      COUNTIF(AQ10,'Drop-downs'!$I$8),
      COUNTIF(AW10,'Drop-downs'!$I$8),
      COUNTIF(BC10,'Drop-downs'!$I$8),
      COUNTIF(BI10,'Drop-downs'!$I$8),
      COUNTIF(BO10,'Drop-downs'!$I$8),
      COUNTIF(BU10,'Drop-downs'!$I$8),
      COUNTIF(CA10,'Drop-downs'!$I$8),
      COUNTIF(CG10,'Drop-downs'!$I$8),
      COUNTIF(CM10,'Drop-downs'!$I$8),
      COUNTIF(CS10,'Drop-downs'!$I$8),
      COUNTIF(CY10,'Drop-downs'!$I$8),
      COUNTIF(DE10,'Drop-downs'!$I$8),
      COUNTIF(DK10,'Drop-downs'!$I$8),
      COUNTIF(DQ10,'Drop-downs'!$I$8),
      COUNTIF(DW10,'Drop-downs'!$I$8),
      COUNTIF(EC10,'Drop-downs'!$I$8),
      COUNTIF(EI10,'Drop-downs'!$I$8),
      COUNTIF(EO10,'Drop-downs'!$I$8),
      COUNTIF(EU10,'Drop-downs'!$I$8),
      COUNTIF(FA10,'Drop-downs'!$I$8),
      COUNTIF(FG10,'Drop-downs'!$I$8),
      COUNTIF(FM10,'Drop-downs'!$I$8),
      COUNTIF(FS10,'Drop-downs'!$I$8),
      COUNTIF(FY10,'Drop-downs'!$I$8),
      COUNTIF(GE10,'Drop-downs'!$I$8),
      COUNTIF(GK10,'Drop-downs'!$I$8),
      COUNTIF(GQ10,'Drop-downs'!$I$8),
      COUNTIF(GW10,'Drop-downs'!$I$8),
      COUNTIF(HC10,'Drop-downs'!$I$8),
      COUNTIF(HI10,'Drop-downs'!$I$8),
      COUNTIF(HO10,'Drop-downs'!$I$8),
      COUNTIF(HU10,'Drop-downs'!$I$8),
      COUNTIF(IA10,'Drop-downs'!$I$8),
      COUNTIF(IG10,'Drop-downs'!$I$8),
      COUNTIF(IM10,'Drop-downs'!$I$8),
      COUNTIF(IS10,'Drop-downs'!$I$8),
      COUNTIF(IY10,'Drop-downs'!$I$8),
      COUNTIF(JE10,'Drop-downs'!$I$8),
      COUNTIF(JK10,'Drop-downs'!$I$8),
      COUNTIF(JQ10,'Drop-downs'!$I$8),
      COUNTIF(JW10,'Drop-downs'!$I$8),
      COUNTIF(KC10,'Drop-downs'!$I$8)
    )
  ),
"")</f>
        <v/>
      </c>
      <c r="D10" s="36" t="str">
        <f t="shared" ref="D10:D33" si="47">IFERROR(AVERAGE(I10, O10, U10, AA10, AG10, AM10, AS10, AY10, BE10, BK10, BQ10, BW10, CC10, CI10, CO10, CU10, DA10, DG10, DM10, DS10, DY10, EE10, EK10, EQ10, EW10, FC10, FI10, FO10, FU10, GA10, GG10, GM10, GS10, GY10, HE10, HK10, HQ10, HW10, IC10, II10, IO10, IU10, JA10,JG10,JM10,JS10,JY10,KE10),"")</f>
        <v/>
      </c>
      <c r="E10" s="36" t="str">
        <f t="shared" ref="E10:E33" si="48">IFERROR(AVERAGE(K10, Q10, W10, AC10, AI10, AO10, AU10, BA10, BG10, BM10, BS10, BY10, CE10, CK10, CQ10, ES10,CW10, DC10, DI10, DO10, DU10, EA10, EG10, EM10, EY10, FE10, FK10, FQ10, FW10, GC10, GI10, GO10, GU10, HA10, HG10, HM10, HS10, HY10, IE10, IK10, IQ10, IW10, JC10,JI10,JO10,JU10,KA10,KG10),"")</f>
        <v/>
      </c>
      <c r="F10" s="36" t="str">
        <f t="shared" ref="F10:F33" si="49">IFERROR(AVERAGE(L10, R10, X10, AD10, AJ10, AP10, AV10, BB10, BH10, BN10, BT10, BZ10, CF10, CL10, CR10,CX10, DD10, DJ10, DP10, DV10, EB10, EH10, EN10, ET10, EZ10, FF10, FL10, FR10, FX10, GD10, GJ10, GP10, GV10, HB10, HH10, HN10, HT10, HZ10, IF10, IL10, IR10, IX10, JD10,JJ10,JP10,JV10,KB10,KH10),"")</f>
        <v/>
      </c>
      <c r="G10" s="106"/>
      <c r="H10" s="104"/>
      <c r="I10" s="36" t="str">
        <f>IF(ISBLANK(H10),"",IFERROR(H10/H7,""))</f>
        <v/>
      </c>
      <c r="J10" s="104"/>
      <c r="K10" s="36" t="str">
        <f>IF(ISBLANK(J10),"",IFERROR(J10/K7,""))</f>
        <v/>
      </c>
      <c r="L10" s="36" t="str">
        <f t="shared" ref="L10:L33" si="50">IFERROR(K10-I10,"")</f>
        <v/>
      </c>
      <c r="M10" s="106"/>
      <c r="N10" s="104"/>
      <c r="O10" s="36" t="str">
        <f>IF(ISBLANK(N10),"",IFERROR(N10/N7,""))</f>
        <v/>
      </c>
      <c r="P10" s="104"/>
      <c r="Q10" s="36" t="str">
        <f>IF(ISBLANK(P10),"",IFERROR(P10/Q7,""))</f>
        <v/>
      </c>
      <c r="R10" s="36" t="str">
        <f t="shared" si="0"/>
        <v/>
      </c>
      <c r="S10" s="106"/>
      <c r="T10" s="104"/>
      <c r="U10" s="36" t="str">
        <f>IF(ISBLANK(T10),"",IFERROR(T10/T7,""))</f>
        <v/>
      </c>
      <c r="V10" s="104"/>
      <c r="W10" s="36" t="str">
        <f>IF(ISBLANK(V10),"",IFERROR(V10/W7,""))</f>
        <v/>
      </c>
      <c r="X10" s="36" t="str">
        <f t="shared" si="1"/>
        <v/>
      </c>
      <c r="Y10" s="106"/>
      <c r="Z10" s="104"/>
      <c r="AA10" s="36" t="str">
        <f>IF(ISBLANK(Z10),"",IFERROR(Z10/Z7,""))</f>
        <v/>
      </c>
      <c r="AB10" s="104"/>
      <c r="AC10" s="36" t="str">
        <f>IF(ISBLANK(AB10),"",IFERROR(AB10/AC7,""))</f>
        <v/>
      </c>
      <c r="AD10" s="36" t="str">
        <f t="shared" si="2"/>
        <v/>
      </c>
      <c r="AE10" s="106"/>
      <c r="AF10" s="104"/>
      <c r="AG10" s="36" t="str">
        <f>IF(ISBLANK(AF10),"",IFERROR(AF10/AF7,""))</f>
        <v/>
      </c>
      <c r="AH10" s="104"/>
      <c r="AI10" s="36" t="str">
        <f>IF(ISBLANK(AH10),"",IFERROR(AH10/AI7,""))</f>
        <v/>
      </c>
      <c r="AJ10" s="36" t="str">
        <f t="shared" si="3"/>
        <v/>
      </c>
      <c r="AK10" s="106"/>
      <c r="AL10" s="104"/>
      <c r="AM10" s="36" t="str">
        <f>IF(ISBLANK(AL10),"",IFERROR(AL10/AL7,""))</f>
        <v/>
      </c>
      <c r="AN10" s="104"/>
      <c r="AO10" s="36" t="str">
        <f>IF(ISBLANK(AN10),"",IFERROR(AN10/AO7,""))</f>
        <v/>
      </c>
      <c r="AP10" s="36" t="str">
        <f t="shared" si="4"/>
        <v/>
      </c>
      <c r="AQ10" s="106"/>
      <c r="AR10" s="104"/>
      <c r="AS10" s="36" t="str">
        <f>IF(ISBLANK(AR10),"",IFERROR(AR10/AR7,""))</f>
        <v/>
      </c>
      <c r="AT10" s="104"/>
      <c r="AU10" s="36" t="str">
        <f>IF(ISBLANK(AT10),"",IFERROR(AT10/AU7,""))</f>
        <v/>
      </c>
      <c r="AV10" s="36" t="str">
        <f t="shared" si="5"/>
        <v/>
      </c>
      <c r="AW10" s="106"/>
      <c r="AX10" s="104"/>
      <c r="AY10" s="36" t="str">
        <f>IF(ISBLANK(AX10),"",IFERROR(AX10/AX7,""))</f>
        <v/>
      </c>
      <c r="AZ10" s="104"/>
      <c r="BA10" s="36" t="str">
        <f>IF(ISBLANK(AZ10),"",IFERROR(AZ10/BA7,""))</f>
        <v/>
      </c>
      <c r="BB10" s="36" t="str">
        <f t="shared" si="6"/>
        <v/>
      </c>
      <c r="BC10" s="106"/>
      <c r="BD10" s="104"/>
      <c r="BE10" s="36" t="str">
        <f>IF(ISBLANK(BD10),"",IFERROR(BD10/BD7,""))</f>
        <v/>
      </c>
      <c r="BF10" s="104"/>
      <c r="BG10" s="36" t="str">
        <f>IF(ISBLANK(BF10),"",IFERROR(BF10/BG7,""))</f>
        <v/>
      </c>
      <c r="BH10" s="36" t="str">
        <f t="shared" si="7"/>
        <v/>
      </c>
      <c r="BI10" s="106"/>
      <c r="BJ10" s="104"/>
      <c r="BK10" s="36" t="str">
        <f>IF(ISBLANK(BJ10),"",IFERROR(BJ10/BJ7,""))</f>
        <v/>
      </c>
      <c r="BL10" s="104"/>
      <c r="BM10" s="36" t="str">
        <f>IF(ISBLANK(BL10),"",IFERROR(BL10/BM7,""))</f>
        <v/>
      </c>
      <c r="BN10" s="36" t="str">
        <f t="shared" si="8"/>
        <v/>
      </c>
      <c r="BO10" s="106"/>
      <c r="BP10" s="104"/>
      <c r="BQ10" s="36" t="str">
        <f>IF(ISBLANK(BP10),"",IFERROR(BP10/BP7,""))</f>
        <v/>
      </c>
      <c r="BR10" s="104"/>
      <c r="BS10" s="36" t="str">
        <f>IF(ISBLANK(BR10),"",IFERROR(BR10/BS7,""))</f>
        <v/>
      </c>
      <c r="BT10" s="36" t="str">
        <f t="shared" si="9"/>
        <v/>
      </c>
      <c r="BU10" s="106"/>
      <c r="BV10" s="104"/>
      <c r="BW10" s="36" t="str">
        <f>IF(ISBLANK(BV10),"",IFERROR(BV10/BV7,""))</f>
        <v/>
      </c>
      <c r="BX10" s="104"/>
      <c r="BY10" s="36" t="str">
        <f>IF(ISBLANK(BX10),"",IFERROR(BX10/BY7,""))</f>
        <v/>
      </c>
      <c r="BZ10" s="36" t="str">
        <f t="shared" si="10"/>
        <v/>
      </c>
      <c r="CA10" s="106"/>
      <c r="CB10" s="104"/>
      <c r="CC10" s="36" t="str">
        <f>IF(ISBLANK(CB10),"",IFERROR(CB10/CB7,""))</f>
        <v/>
      </c>
      <c r="CD10" s="104"/>
      <c r="CE10" s="36" t="str">
        <f>IF(ISBLANK(CD10),"",IFERROR(CD10/CE7,""))</f>
        <v/>
      </c>
      <c r="CF10" s="36" t="str">
        <f t="shared" si="11"/>
        <v/>
      </c>
      <c r="CG10" s="106"/>
      <c r="CH10" s="104"/>
      <c r="CI10" s="36" t="str">
        <f>IF(ISBLANK(CH10),"",IFERROR(CH10/CH7,""))</f>
        <v/>
      </c>
      <c r="CJ10" s="104"/>
      <c r="CK10" s="36" t="str">
        <f>IF(ISBLANK(CJ10),"",IFERROR(CJ10/CK7,""))</f>
        <v/>
      </c>
      <c r="CL10" s="36" t="str">
        <f t="shared" si="12"/>
        <v/>
      </c>
      <c r="CM10" s="106"/>
      <c r="CN10" s="104"/>
      <c r="CO10" s="36" t="str">
        <f>IF(ISBLANK(CN10),"",IFERROR(CN10/CN7,""))</f>
        <v/>
      </c>
      <c r="CP10" s="104"/>
      <c r="CQ10" s="36" t="str">
        <f>IF(ISBLANK(CP10),"",IFERROR(CP10/CQ7,""))</f>
        <v/>
      </c>
      <c r="CR10" s="36" t="str">
        <f t="shared" si="13"/>
        <v/>
      </c>
      <c r="CS10" s="106"/>
      <c r="CT10" s="104"/>
      <c r="CU10" s="36" t="str">
        <f>IF(ISBLANK(CT10),"",IFERROR(CT10/CT7,""))</f>
        <v/>
      </c>
      <c r="CV10" s="104"/>
      <c r="CW10" s="36" t="str">
        <f>IF(ISBLANK(CV10),"",IFERROR(CV10/CW7,""))</f>
        <v/>
      </c>
      <c r="CX10" s="36" t="str">
        <f t="shared" si="14"/>
        <v/>
      </c>
      <c r="CY10" s="106"/>
      <c r="CZ10" s="104"/>
      <c r="DA10" s="36" t="str">
        <f>IF(ISBLANK(CZ10),"",IFERROR(CZ10/CZ7,""))</f>
        <v/>
      </c>
      <c r="DB10" s="104"/>
      <c r="DC10" s="36" t="str">
        <f>IF(ISBLANK(DB10),"",IFERROR(DB10/DC7,""))</f>
        <v/>
      </c>
      <c r="DD10" s="36" t="str">
        <f t="shared" si="15"/>
        <v/>
      </c>
      <c r="DE10" s="106"/>
      <c r="DF10" s="104"/>
      <c r="DG10" s="36" t="str">
        <f>IF(ISBLANK(DF10),"",IFERROR(DF10/DF7,""))</f>
        <v/>
      </c>
      <c r="DH10" s="104"/>
      <c r="DI10" s="36" t="str">
        <f>IF(ISBLANK(DH10),"",IFERROR(DH10/DI7,""))</f>
        <v/>
      </c>
      <c r="DJ10" s="36" t="str">
        <f t="shared" si="16"/>
        <v/>
      </c>
      <c r="DK10" s="106"/>
      <c r="DL10" s="104"/>
      <c r="DM10" s="36" t="str">
        <f>IF(ISBLANK(DL10),"",IFERROR(DL10/DL7,""))</f>
        <v/>
      </c>
      <c r="DN10" s="104"/>
      <c r="DO10" s="36" t="str">
        <f>IF(ISBLANK(DN10),"",IFERROR(DN10/DO7,""))</f>
        <v/>
      </c>
      <c r="DP10" s="36" t="str">
        <f t="shared" si="17"/>
        <v/>
      </c>
      <c r="DQ10" s="106"/>
      <c r="DR10" s="104"/>
      <c r="DS10" s="36" t="str">
        <f>IF(ISBLANK(DR10),"",IFERROR(DR10/DR7,""))</f>
        <v/>
      </c>
      <c r="DT10" s="104"/>
      <c r="DU10" s="36" t="str">
        <f>IF(ISBLANK(DT10),"",IFERROR(DT10/DU7,""))</f>
        <v/>
      </c>
      <c r="DV10" s="36" t="str">
        <f t="shared" si="18"/>
        <v/>
      </c>
      <c r="DW10" s="106"/>
      <c r="DX10" s="104"/>
      <c r="DY10" s="36" t="str">
        <f>IF(ISBLANK(DX10),"",IFERROR(DX10/DX7,""))</f>
        <v/>
      </c>
      <c r="DZ10" s="104"/>
      <c r="EA10" s="36" t="str">
        <f>IF(ISBLANK(DZ10),"",IFERROR(DZ10/EA7,""))</f>
        <v/>
      </c>
      <c r="EB10" s="36" t="str">
        <f t="shared" si="19"/>
        <v/>
      </c>
      <c r="EC10" s="106"/>
      <c r="ED10" s="104"/>
      <c r="EE10" s="36" t="str">
        <f>IF(ISBLANK(ED10),"",IFERROR(ED10/ED7,""))</f>
        <v/>
      </c>
      <c r="EF10" s="104"/>
      <c r="EG10" s="36" t="str">
        <f>IF(ISBLANK(EF10),"",IFERROR(EF10/EG7,""))</f>
        <v/>
      </c>
      <c r="EH10" s="36" t="str">
        <f t="shared" si="20"/>
        <v/>
      </c>
      <c r="EI10" s="106"/>
      <c r="EJ10" s="104"/>
      <c r="EK10" s="36" t="str">
        <f>IF(ISBLANK(EJ10),"",IFERROR(EJ10/EJ7,""))</f>
        <v/>
      </c>
      <c r="EL10" s="104"/>
      <c r="EM10" s="36" t="str">
        <f>IF(ISBLANK(EL10),"",IFERROR(EL10/EM7,""))</f>
        <v/>
      </c>
      <c r="EN10" s="36" t="str">
        <f t="shared" si="21"/>
        <v/>
      </c>
      <c r="EO10" s="106"/>
      <c r="EP10" s="104"/>
      <c r="EQ10" s="36" t="str">
        <f>IF(ISBLANK(EP10),"",IFERROR(EP10/EP7,""))</f>
        <v/>
      </c>
      <c r="ER10" s="104"/>
      <c r="ES10" s="36" t="str">
        <f>IF(ISBLANK(ER10),"",IFERROR(ER10/ES7,""))</f>
        <v/>
      </c>
      <c r="ET10" s="36" t="str">
        <f t="shared" si="22"/>
        <v/>
      </c>
      <c r="EU10" s="106"/>
      <c r="EV10" s="104"/>
      <c r="EW10" s="36" t="str">
        <f>IF(ISBLANK(EV10),"",IFERROR(EV10/EV7,""))</f>
        <v/>
      </c>
      <c r="EX10" s="104"/>
      <c r="EY10" s="36" t="str">
        <f>IF(ISBLANK(EX10),"",IFERROR(EX10/EY7,""))</f>
        <v/>
      </c>
      <c r="EZ10" s="36" t="str">
        <f t="shared" si="23"/>
        <v/>
      </c>
      <c r="FA10" s="106"/>
      <c r="FB10" s="104"/>
      <c r="FC10" s="36" t="str">
        <f>IF(ISBLANK(FB10),"",IFERROR(FB10/FB7,""))</f>
        <v/>
      </c>
      <c r="FD10" s="104"/>
      <c r="FE10" s="36" t="str">
        <f>IF(ISBLANK(FD10),"",IFERROR(FD10/FE7,""))</f>
        <v/>
      </c>
      <c r="FF10" s="36" t="str">
        <f t="shared" si="24"/>
        <v/>
      </c>
      <c r="FG10" s="106"/>
      <c r="FH10" s="104"/>
      <c r="FI10" s="36" t="str">
        <f>IF(ISBLANK(FH10),"",IFERROR(FH10/FH7,""))</f>
        <v/>
      </c>
      <c r="FJ10" s="104"/>
      <c r="FK10" s="36" t="str">
        <f>IF(ISBLANK(FJ10),"",IFERROR(FJ10/FK7,""))</f>
        <v/>
      </c>
      <c r="FL10" s="36" t="str">
        <f t="shared" si="25"/>
        <v/>
      </c>
      <c r="FM10" s="106"/>
      <c r="FN10" s="104"/>
      <c r="FO10" s="36" t="str">
        <f>IF(ISBLANK(FN10),"",IFERROR(FN10/FN7,""))</f>
        <v/>
      </c>
      <c r="FP10" s="104"/>
      <c r="FQ10" s="36" t="str">
        <f>IF(ISBLANK(FP10),"",IFERROR(FP10/FQ7,""))</f>
        <v/>
      </c>
      <c r="FR10" s="36" t="str">
        <f t="shared" si="26"/>
        <v/>
      </c>
      <c r="FS10" s="106"/>
      <c r="FT10" s="104"/>
      <c r="FU10" s="36" t="str">
        <f>IF(ISBLANK(FT10),"",IFERROR(FT10/FT7,""))</f>
        <v/>
      </c>
      <c r="FV10" s="104"/>
      <c r="FW10" s="36" t="str">
        <f>IF(ISBLANK(FV10),"",IFERROR(FV10/FW7,""))</f>
        <v/>
      </c>
      <c r="FX10" s="36" t="str">
        <f t="shared" si="27"/>
        <v/>
      </c>
      <c r="FY10" s="106"/>
      <c r="FZ10" s="104"/>
      <c r="GA10" s="36" t="str">
        <f>IF(ISBLANK(FZ10),"",IFERROR(FZ10/FZ7,""))</f>
        <v/>
      </c>
      <c r="GB10" s="104"/>
      <c r="GC10" s="36" t="str">
        <f>IF(ISBLANK(GB10),"",IFERROR(GB10/GC7,""))</f>
        <v/>
      </c>
      <c r="GD10" s="36" t="str">
        <f t="shared" si="28"/>
        <v/>
      </c>
      <c r="GE10" s="106"/>
      <c r="GF10" s="104"/>
      <c r="GG10" s="36" t="str">
        <f>IF(ISBLANK(GF10),"",IFERROR(GF10/GF7,""))</f>
        <v/>
      </c>
      <c r="GH10" s="104"/>
      <c r="GI10" s="36" t="str">
        <f>IF(ISBLANK(GH10),"",IFERROR(GH10/GI7,""))</f>
        <v/>
      </c>
      <c r="GJ10" s="36" t="str">
        <f t="shared" si="29"/>
        <v/>
      </c>
      <c r="GK10" s="106"/>
      <c r="GL10" s="104"/>
      <c r="GM10" s="36" t="str">
        <f>IF(ISBLANK(GL10),"",IFERROR(GL10/GL7,""))</f>
        <v/>
      </c>
      <c r="GN10" s="104"/>
      <c r="GO10" s="36" t="str">
        <f>IF(ISBLANK(GN10),"",IFERROR(GN10/GO7,""))</f>
        <v/>
      </c>
      <c r="GP10" s="36" t="str">
        <f t="shared" si="30"/>
        <v/>
      </c>
      <c r="GQ10" s="106"/>
      <c r="GR10" s="104"/>
      <c r="GS10" s="36" t="str">
        <f>IF(ISBLANK(GR10),"",IFERROR(GR10/GR7,""))</f>
        <v/>
      </c>
      <c r="GT10" s="104"/>
      <c r="GU10" s="36" t="str">
        <f>IF(ISBLANK(GT10),"",IFERROR(GT10/GU7,""))</f>
        <v/>
      </c>
      <c r="GV10" s="36" t="str">
        <f t="shared" si="31"/>
        <v/>
      </c>
      <c r="GW10" s="106"/>
      <c r="GX10" s="104"/>
      <c r="GY10" s="36" t="str">
        <f>IF(ISBLANK(GX10),"",IFERROR(GX10/GX7,""))</f>
        <v/>
      </c>
      <c r="GZ10" s="104"/>
      <c r="HA10" s="36" t="str">
        <f>IF(ISBLANK(GZ10),"",IFERROR(GZ10/HA7,""))</f>
        <v/>
      </c>
      <c r="HB10" s="36" t="str">
        <f t="shared" si="32"/>
        <v/>
      </c>
      <c r="HC10" s="106"/>
      <c r="HD10" s="104"/>
      <c r="HE10" s="36" t="str">
        <f>IF(ISBLANK(HD10),"",IFERROR(HD10/HD7,""))</f>
        <v/>
      </c>
      <c r="HF10" s="104"/>
      <c r="HG10" s="36" t="str">
        <f>IF(ISBLANK(HF10),"",IFERROR(HF10/HG7,""))</f>
        <v/>
      </c>
      <c r="HH10" s="36" t="str">
        <f t="shared" si="33"/>
        <v/>
      </c>
      <c r="HI10" s="106"/>
      <c r="HJ10" s="104"/>
      <c r="HK10" s="36" t="str">
        <f>IF(ISBLANK(HJ10),"",IFERROR(HJ10/HJ7,""))</f>
        <v/>
      </c>
      <c r="HL10" s="104"/>
      <c r="HM10" s="36" t="str">
        <f>IF(ISBLANK(HL10),"",IFERROR(HL10/HM7,""))</f>
        <v/>
      </c>
      <c r="HN10" s="36" t="str">
        <f t="shared" si="34"/>
        <v/>
      </c>
      <c r="HO10" s="106"/>
      <c r="HP10" s="104"/>
      <c r="HQ10" s="36" t="str">
        <f>IF(ISBLANK(HP10),"",IFERROR(HP10/HP7,""))</f>
        <v/>
      </c>
      <c r="HR10" s="104"/>
      <c r="HS10" s="36" t="str">
        <f>IF(ISBLANK(HR10),"",IFERROR(HR10/HS7,""))</f>
        <v/>
      </c>
      <c r="HT10" s="36" t="str">
        <f t="shared" si="35"/>
        <v/>
      </c>
      <c r="HU10" s="106"/>
      <c r="HV10" s="104"/>
      <c r="HW10" s="36" t="str">
        <f>IF(ISBLANK(HV10),"",IFERROR(HV10/HV7,""))</f>
        <v/>
      </c>
      <c r="HX10" s="104"/>
      <c r="HY10" s="36" t="str">
        <f>IF(ISBLANK(HX10),"",IFERROR(HX10/HY7,""))</f>
        <v/>
      </c>
      <c r="HZ10" s="36" t="str">
        <f t="shared" si="36"/>
        <v/>
      </c>
      <c r="IA10" s="106"/>
      <c r="IB10" s="104"/>
      <c r="IC10" s="36" t="str">
        <f>IF(ISBLANK(IB10),"",IFERROR(IB10/IB7,""))</f>
        <v/>
      </c>
      <c r="ID10" s="104"/>
      <c r="IE10" s="36" t="str">
        <f>IF(ISBLANK(ID10),"",IFERROR(ID10/IE7,""))</f>
        <v/>
      </c>
      <c r="IF10" s="36" t="str">
        <f t="shared" si="37"/>
        <v/>
      </c>
      <c r="IG10" s="106"/>
      <c r="IH10" s="104"/>
      <c r="II10" s="36" t="str">
        <f>IF(ISBLANK(IH10),"",IFERROR(IH10/IH7,""))</f>
        <v/>
      </c>
      <c r="IJ10" s="104"/>
      <c r="IK10" s="36" t="str">
        <f>IF(ISBLANK(IJ10),"",IFERROR(IJ10/IK7,""))</f>
        <v/>
      </c>
      <c r="IL10" s="36" t="str">
        <f t="shared" si="38"/>
        <v/>
      </c>
      <c r="IM10" s="106"/>
      <c r="IN10" s="104"/>
      <c r="IO10" s="36" t="str">
        <f>IF(ISBLANK(IN10),"",IFERROR(IN10/IN7,""))</f>
        <v/>
      </c>
      <c r="IP10" s="104"/>
      <c r="IQ10" s="36" t="str">
        <f>IF(ISBLANK(IP10),"",IFERROR(IP10/IQ7,""))</f>
        <v/>
      </c>
      <c r="IR10" s="36" t="str">
        <f t="shared" si="39"/>
        <v/>
      </c>
      <c r="IS10" s="106"/>
      <c r="IT10" s="104"/>
      <c r="IU10" s="36" t="str">
        <f>IF(ISBLANK(IT10),"",IFERROR(IT10/IT7,""))</f>
        <v/>
      </c>
      <c r="IV10" s="104"/>
      <c r="IW10" s="36" t="str">
        <f>IF(ISBLANK(IV10),"",IFERROR(IV10/IW7,""))</f>
        <v/>
      </c>
      <c r="IX10" s="36" t="str">
        <f t="shared" si="40"/>
        <v/>
      </c>
      <c r="IY10" s="106"/>
      <c r="IZ10" s="104"/>
      <c r="JA10" s="36" t="str">
        <f>IF(ISBLANK(IZ10),"",IFERROR(IZ10/IZ7,""))</f>
        <v/>
      </c>
      <c r="JB10" s="104"/>
      <c r="JC10" s="36" t="str">
        <f>IF(ISBLANK(JB10),"",IFERROR(JB10/JC7,""))</f>
        <v/>
      </c>
      <c r="JD10" s="36" t="str">
        <f t="shared" si="41"/>
        <v/>
      </c>
      <c r="JE10" s="106"/>
      <c r="JF10" s="104"/>
      <c r="JG10" s="36" t="str">
        <f>IF(ISBLANK(JF10),"",IFERROR(JF10/JF7,""))</f>
        <v/>
      </c>
      <c r="JH10" s="104"/>
      <c r="JI10" s="36" t="str">
        <f>IF(ISBLANK(JH10),"",IFERROR(JH10/JI7,""))</f>
        <v/>
      </c>
      <c r="JJ10" s="36" t="str">
        <f t="shared" si="42"/>
        <v/>
      </c>
      <c r="JK10" s="106"/>
      <c r="JL10" s="104"/>
      <c r="JM10" s="36" t="str">
        <f>IF(ISBLANK(JL10),"",IFERROR(JL10/JL7,""))</f>
        <v/>
      </c>
      <c r="JN10" s="104"/>
      <c r="JO10" s="36" t="str">
        <f>IF(ISBLANK(JN10),"",IFERROR(JN10/JO7,""))</f>
        <v/>
      </c>
      <c r="JP10" s="36" t="str">
        <f t="shared" si="43"/>
        <v/>
      </c>
      <c r="JQ10" s="106"/>
      <c r="JR10" s="104"/>
      <c r="JS10" s="36" t="str">
        <f>IF(ISBLANK(JR10),"",IFERROR(JR10/JR7,""))</f>
        <v/>
      </c>
      <c r="JT10" s="104"/>
      <c r="JU10" s="36" t="str">
        <f>IF(ISBLANK(JT10),"",IFERROR(JT10/JU7,""))</f>
        <v/>
      </c>
      <c r="JV10" s="36" t="str">
        <f t="shared" si="44"/>
        <v/>
      </c>
      <c r="JW10" s="106"/>
      <c r="JX10" s="104"/>
      <c r="JY10" s="36" t="str">
        <f>IF(ISBLANK(JX10),"",IFERROR(JX10/JX7,""))</f>
        <v/>
      </c>
      <c r="JZ10" s="104"/>
      <c r="KA10" s="36" t="str">
        <f>IF(ISBLANK(JZ10),"",IFERROR(JZ10/KA7,""))</f>
        <v/>
      </c>
      <c r="KB10" s="36" t="str">
        <f t="shared" si="45"/>
        <v/>
      </c>
      <c r="KC10" s="106"/>
      <c r="KD10" s="104"/>
      <c r="KE10" s="36" t="str">
        <f>IF(ISBLANK(KD10),"",IFERROR(KD10/KD7,""))</f>
        <v/>
      </c>
      <c r="KF10" s="104"/>
      <c r="KG10" s="36" t="str">
        <f>IF(ISBLANK(KF10),"",IFERROR(KF10/KG7,""))</f>
        <v/>
      </c>
      <c r="KH10" s="36" t="str">
        <f t="shared" si="46"/>
        <v/>
      </c>
    </row>
    <row r="11" spans="1:16298">
      <c r="A11" s="35">
        <f>'Participants'' info'!A10</f>
        <v>0</v>
      </c>
      <c r="B11" s="35" t="str">
        <f>'Participants'' info'!F10</f>
        <v>?</v>
      </c>
      <c r="C11" s="36" t="str">
        <f>IFERROR(
  SUM(
    COUNTIF(G11,'Drop-downs'!$I$7),
    COUNTIF(M11,'Drop-downs'!$I$7),
    COUNTIF(S11,'Drop-downs'!$I$7),
    COUNTIF(Y11,'Drop-downs'!$I$7),
    COUNTIF(AE11,'Drop-downs'!$I$7),
    COUNTIF(AK11,'Drop-downs'!$I$7),
    COUNTIF(AQ11,'Drop-downs'!$I$7),
    COUNTIF(AW11,'Drop-downs'!$I$7),
    COUNTIF(BC11,'Drop-downs'!$I$7),
    COUNTIF(BI11,'Drop-downs'!$I$7),
    COUNTIF(BO11,'Drop-downs'!$I$7),
    COUNTIF(BU11,'Drop-downs'!$I$7),
    COUNTIF(CA11,'Drop-downs'!$I$7),
    COUNTIF(CG11,'Drop-downs'!$I$7),
    COUNTIF(CM11,'Drop-downs'!$I$7),
    COUNTIF(CS11,'Drop-downs'!$I$7),
    COUNTIF(CY11,'Drop-downs'!$I$7),
    COUNTIF(DE11,'Drop-downs'!$I$7),
    COUNTIF(DK11,'Drop-downs'!$I$7),
    COUNTIF(DQ11,'Drop-downs'!$I$7),
    COUNTIF(DW11,'Drop-downs'!$I$7),
    COUNTIF(EC11,'Drop-downs'!$I$7),
    COUNTIF(EI11,'Drop-downs'!$I$7),
    COUNTIF(EO11,'Drop-downs'!$I$7),
    COUNTIF(EU11,'Drop-downs'!$I$7),
    COUNTIF(FA11,'Drop-downs'!$I$7),
    COUNTIF(FG11,'Drop-downs'!$I$7),
    COUNTIF(FM11,'Drop-downs'!$I$7),
    COUNTIF(FS11,'Drop-downs'!$I$7),
    COUNTIF(FY11,'Drop-downs'!$I$7),
    COUNTIF(GE11,'Drop-downs'!$I$7),
    COUNTIF(GK11,'Drop-downs'!$I$7),
    COUNTIF(GQ11,'Drop-downs'!$I$7),
    COUNTIF(GW11,'Drop-downs'!$I$7),
    COUNTIF(HC11,'Drop-downs'!$I$7),
    COUNTIF(HI11,'Drop-downs'!$I$7),
    COUNTIF(HO11,'Drop-downs'!$I$7),
    COUNTIF(HU11,'Drop-downs'!$I$7),
    COUNTIF(IA11,'Drop-downs'!$I$7),
    COUNTIF(IG11,'Drop-downs'!$I$7),
    COUNTIF(IM11,'Drop-downs'!$I$7),
    COUNTIF(IS11,'Drop-downs'!$I$7),
    COUNTIF(IY11,'Drop-downs'!$I$7),
    COUNTIF(JE11,'Drop-downs'!$I$7),
    COUNTIF(JK11,'Drop-downs'!$I$7),
    COUNTIF(JQ11,'Drop-downs'!$I$7),
    COUNTIF(JW11,'Drop-downs'!$I$7),
    COUNTIF(KC11,'Drop-downs'!$I$7)
  )
  /
  (
    SUM(
      COUNTIF(G11,'Drop-downs'!$I$7),
      COUNTIF(M11,'Drop-downs'!$I$7),
      COUNTIF(S11,'Drop-downs'!$I$7),
      COUNTIF(Y11,'Drop-downs'!$I$7),
      COUNTIF(AE11,'Drop-downs'!$I$7),
      COUNTIF(AK11,'Drop-downs'!$I$7),
      COUNTIF(AQ11,'Drop-downs'!$I$7),
      COUNTIF(AW11,'Drop-downs'!$I$7),
      COUNTIF(BC11,'Drop-downs'!$I$7),
      COUNTIF(BI11,'Drop-downs'!$I$7),
      COUNTIF(BO11,'Drop-downs'!$I$7),
      COUNTIF(BU11,'Drop-downs'!$I$7),
      COUNTIF(CA11,'Drop-downs'!$I$7),
      COUNTIF(CG11,'Drop-downs'!$I$7),
      COUNTIF(CM11,'Drop-downs'!$I$7),
      COUNTIF(CS11,'Drop-downs'!$I$7),
      COUNTIF(CY11,'Drop-downs'!$I$7),
      COUNTIF(DE11,'Drop-downs'!$I$7),
      COUNTIF(DK11,'Drop-downs'!$I$7),
      COUNTIF(DQ11,'Drop-downs'!$I$7),
      COUNTIF(DW11,'Drop-downs'!$I$7),
      COUNTIF(EC11,'Drop-downs'!$I$7),
      COUNTIF(EI11,'Drop-downs'!$I$7),
      COUNTIF(EO11,'Drop-downs'!$I$7),
      COUNTIF(EU11,'Drop-downs'!$I$7),
      COUNTIF(FA11,'Drop-downs'!$I$7),
      COUNTIF(FG11,'Drop-downs'!$I$7),
      COUNTIF(FM11,'Drop-downs'!$I$7),
      COUNTIF(FS11,'Drop-downs'!$I$7),
      COUNTIF(FY11,'Drop-downs'!$I$7),
      COUNTIF(GE11,'Drop-downs'!$I$7),
      COUNTIF(GK11,'Drop-downs'!$I$7),
      COUNTIF(GQ11,'Drop-downs'!$I$7),
      COUNTIF(GW11,'Drop-downs'!$I$7),
      COUNTIF(HC11,'Drop-downs'!$I$7),
      COUNTIF(HI11,'Drop-downs'!$I$7),
      COUNTIF(HO11,'Drop-downs'!$I$7),
      COUNTIF(HU11,'Drop-downs'!$I$7),
      COUNTIF(IA11,'Drop-downs'!$I$7),
      COUNTIF(IG11,'Drop-downs'!$I$7),
      COUNTIF(IM11,'Drop-downs'!$I$7),
      COUNTIF(IS11,'Drop-downs'!$I$7),
      COUNTIF(IY11,'Drop-downs'!$I$7),
      COUNTIF(JE11,'Drop-downs'!$I$7),
      COUNTIF(JK11,'Drop-downs'!$I$7),
      COUNTIF(JQ11,'Drop-downs'!$I$7),
      COUNTIF(JW11,'Drop-downs'!$I$7),
      COUNTIF(KC11,'Drop-downs'!$I$7)
    )
    +
    SUM(
      COUNTIF(G11,'Drop-downs'!$I$8),
      COUNTIF(M11,'Drop-downs'!$I$8),
      COUNTIF(S11,'Drop-downs'!$I$8),
      COUNTIF(Y11,'Drop-downs'!$I$8),
      COUNTIF(AE11,'Drop-downs'!$I$8),
      COUNTIF(AK11,'Drop-downs'!$I$8),
      COUNTIF(AQ11,'Drop-downs'!$I$8),
      COUNTIF(AW11,'Drop-downs'!$I$8),
      COUNTIF(BC11,'Drop-downs'!$I$8),
      COUNTIF(BI11,'Drop-downs'!$I$8),
      COUNTIF(BO11,'Drop-downs'!$I$8),
      COUNTIF(BU11,'Drop-downs'!$I$8),
      COUNTIF(CA11,'Drop-downs'!$I$8),
      COUNTIF(CG11,'Drop-downs'!$I$8),
      COUNTIF(CM11,'Drop-downs'!$I$8),
      COUNTIF(CS11,'Drop-downs'!$I$8),
      COUNTIF(CY11,'Drop-downs'!$I$8),
      COUNTIF(DE11,'Drop-downs'!$I$8),
      COUNTIF(DK11,'Drop-downs'!$I$8),
      COUNTIF(DQ11,'Drop-downs'!$I$8),
      COUNTIF(DW11,'Drop-downs'!$I$8),
      COUNTIF(EC11,'Drop-downs'!$I$8),
      COUNTIF(EI11,'Drop-downs'!$I$8),
      COUNTIF(EO11,'Drop-downs'!$I$8),
      COUNTIF(EU11,'Drop-downs'!$I$8),
      COUNTIF(FA11,'Drop-downs'!$I$8),
      COUNTIF(FG11,'Drop-downs'!$I$8),
      COUNTIF(FM11,'Drop-downs'!$I$8),
      COUNTIF(FS11,'Drop-downs'!$I$8),
      COUNTIF(FY11,'Drop-downs'!$I$8),
      COUNTIF(GE11,'Drop-downs'!$I$8),
      COUNTIF(GK11,'Drop-downs'!$I$8),
      COUNTIF(GQ11,'Drop-downs'!$I$8),
      COUNTIF(GW11,'Drop-downs'!$I$8),
      COUNTIF(HC11,'Drop-downs'!$I$8),
      COUNTIF(HI11,'Drop-downs'!$I$8),
      COUNTIF(HO11,'Drop-downs'!$I$8),
      COUNTIF(HU11,'Drop-downs'!$I$8),
      COUNTIF(IA11,'Drop-downs'!$I$8),
      COUNTIF(IG11,'Drop-downs'!$I$8),
      COUNTIF(IM11,'Drop-downs'!$I$8),
      COUNTIF(IS11,'Drop-downs'!$I$8),
      COUNTIF(IY11,'Drop-downs'!$I$8),
      COUNTIF(JE11,'Drop-downs'!$I$8),
      COUNTIF(JK11,'Drop-downs'!$I$8),
      COUNTIF(JQ11,'Drop-downs'!$I$8),
      COUNTIF(JW11,'Drop-downs'!$I$8),
      COUNTIF(KC11,'Drop-downs'!$I$8)
    )
  ),
"")</f>
        <v/>
      </c>
      <c r="D11" s="36" t="str">
        <f t="shared" si="47"/>
        <v/>
      </c>
      <c r="E11" s="36" t="str">
        <f t="shared" si="48"/>
        <v/>
      </c>
      <c r="F11" s="36" t="str">
        <f t="shared" si="49"/>
        <v/>
      </c>
      <c r="G11" s="106"/>
      <c r="H11" s="104"/>
      <c r="I11" s="36" t="str">
        <f>IF(ISBLANK(H11),"",IFERROR(H11/H7,""))</f>
        <v/>
      </c>
      <c r="J11" s="104"/>
      <c r="K11" s="36" t="str">
        <f>IF(ISBLANK(J11),"",IFERROR(J11/K7,""))</f>
        <v/>
      </c>
      <c r="L11" s="36" t="str">
        <f t="shared" si="50"/>
        <v/>
      </c>
      <c r="M11" s="106"/>
      <c r="N11" s="104"/>
      <c r="O11" s="36" t="str">
        <f>IF(ISBLANK(N11),"",IFERROR(N11/N7,""))</f>
        <v/>
      </c>
      <c r="P11" s="104"/>
      <c r="Q11" s="36" t="str">
        <f>IF(ISBLANK(P11),"",IFERROR(P11/Q7,""))</f>
        <v/>
      </c>
      <c r="R11" s="36" t="str">
        <f t="shared" si="0"/>
        <v/>
      </c>
      <c r="S11" s="106"/>
      <c r="T11" s="104"/>
      <c r="U11" s="36" t="str">
        <f>IF(ISBLANK(T11),"",IFERROR(T11/T7,""))</f>
        <v/>
      </c>
      <c r="V11" s="104"/>
      <c r="W11" s="36" t="str">
        <f>IF(ISBLANK(V11),"",IFERROR(V11/W7,""))</f>
        <v/>
      </c>
      <c r="X11" s="36" t="str">
        <f t="shared" si="1"/>
        <v/>
      </c>
      <c r="Y11" s="106"/>
      <c r="Z11" s="104"/>
      <c r="AA11" s="36" t="str">
        <f>IF(ISBLANK(Z11),"",IFERROR(Z11/Z7,""))</f>
        <v/>
      </c>
      <c r="AB11" s="104"/>
      <c r="AC11" s="36" t="str">
        <f>IF(ISBLANK(AB11),"",IFERROR(AB11/AC7,""))</f>
        <v/>
      </c>
      <c r="AD11" s="36" t="str">
        <f t="shared" si="2"/>
        <v/>
      </c>
      <c r="AE11" s="106"/>
      <c r="AF11" s="104"/>
      <c r="AG11" s="36" t="str">
        <f>IF(ISBLANK(AF11),"",IFERROR(AF11/AF7,""))</f>
        <v/>
      </c>
      <c r="AH11" s="104"/>
      <c r="AI11" s="36" t="str">
        <f>IF(ISBLANK(AH11),"",IFERROR(AH11/AI7,""))</f>
        <v/>
      </c>
      <c r="AJ11" s="36" t="str">
        <f t="shared" si="3"/>
        <v/>
      </c>
      <c r="AK11" s="106"/>
      <c r="AL11" s="104"/>
      <c r="AM11" s="36" t="str">
        <f>IF(ISBLANK(AL11),"",IFERROR(AL11/AL7,""))</f>
        <v/>
      </c>
      <c r="AN11" s="104"/>
      <c r="AO11" s="36" t="str">
        <f>IF(ISBLANK(AN11),"",IFERROR(AN11/AO7,""))</f>
        <v/>
      </c>
      <c r="AP11" s="36" t="str">
        <f t="shared" si="4"/>
        <v/>
      </c>
      <c r="AQ11" s="106"/>
      <c r="AR11" s="104"/>
      <c r="AS11" s="36" t="str">
        <f>IF(ISBLANK(AR11),"",IFERROR(AR11/AR7,""))</f>
        <v/>
      </c>
      <c r="AT11" s="104"/>
      <c r="AU11" s="36" t="str">
        <f>IF(ISBLANK(AT11),"",IFERROR(AT11/AU7,""))</f>
        <v/>
      </c>
      <c r="AV11" s="36" t="str">
        <f t="shared" si="5"/>
        <v/>
      </c>
      <c r="AW11" s="106"/>
      <c r="AX11" s="104"/>
      <c r="AY11" s="36" t="str">
        <f>IF(ISBLANK(AX11),"",IFERROR(AX11/AX7,""))</f>
        <v/>
      </c>
      <c r="AZ11" s="104"/>
      <c r="BA11" s="36" t="str">
        <f>IF(ISBLANK(AZ11),"",IFERROR(AZ11/BA7,""))</f>
        <v/>
      </c>
      <c r="BB11" s="36" t="str">
        <f t="shared" si="6"/>
        <v/>
      </c>
      <c r="BC11" s="106"/>
      <c r="BD11" s="104"/>
      <c r="BE11" s="36" t="str">
        <f>IF(ISBLANK(BD11),"",IFERROR(BD11/BD7,""))</f>
        <v/>
      </c>
      <c r="BF11" s="104"/>
      <c r="BG11" s="36" t="str">
        <f>IF(ISBLANK(BF11),"",IFERROR(BF11/BG7,""))</f>
        <v/>
      </c>
      <c r="BH11" s="36" t="str">
        <f t="shared" si="7"/>
        <v/>
      </c>
      <c r="BI11" s="106"/>
      <c r="BJ11" s="104"/>
      <c r="BK11" s="36" t="str">
        <f>IF(ISBLANK(BJ11),"",IFERROR(BJ11/BJ7,""))</f>
        <v/>
      </c>
      <c r="BL11" s="104"/>
      <c r="BM11" s="36" t="str">
        <f>IF(ISBLANK(BL11),"",IFERROR(BL11/BM7,""))</f>
        <v/>
      </c>
      <c r="BN11" s="36" t="str">
        <f t="shared" si="8"/>
        <v/>
      </c>
      <c r="BO11" s="106"/>
      <c r="BP11" s="104"/>
      <c r="BQ11" s="36" t="str">
        <f>IF(ISBLANK(BP11),"",IFERROR(BP11/BP7,""))</f>
        <v/>
      </c>
      <c r="BR11" s="104"/>
      <c r="BS11" s="36" t="str">
        <f>IF(ISBLANK(BR11),"",IFERROR(BR11/BS7,""))</f>
        <v/>
      </c>
      <c r="BT11" s="36" t="str">
        <f t="shared" si="9"/>
        <v/>
      </c>
      <c r="BU11" s="106"/>
      <c r="BV11" s="104"/>
      <c r="BW11" s="36" t="str">
        <f>IF(ISBLANK(BV11),"",IFERROR(BV11/BV7,""))</f>
        <v/>
      </c>
      <c r="BX11" s="104"/>
      <c r="BY11" s="36" t="str">
        <f>IF(ISBLANK(BX11),"",IFERROR(BX11/BY7,""))</f>
        <v/>
      </c>
      <c r="BZ11" s="36" t="str">
        <f t="shared" si="10"/>
        <v/>
      </c>
      <c r="CA11" s="106"/>
      <c r="CB11" s="104"/>
      <c r="CC11" s="36" t="str">
        <f>IF(ISBLANK(CB11),"",IFERROR(CB11/CB7,""))</f>
        <v/>
      </c>
      <c r="CD11" s="104"/>
      <c r="CE11" s="36" t="str">
        <f>IF(ISBLANK(CD11),"",IFERROR(CD11/CE7,""))</f>
        <v/>
      </c>
      <c r="CF11" s="36" t="str">
        <f t="shared" si="11"/>
        <v/>
      </c>
      <c r="CG11" s="106"/>
      <c r="CH11" s="104"/>
      <c r="CI11" s="36" t="str">
        <f>IF(ISBLANK(CH11),"",IFERROR(CH11/CH7,""))</f>
        <v/>
      </c>
      <c r="CJ11" s="104"/>
      <c r="CK11" s="36" t="str">
        <f>IF(ISBLANK(CJ11),"",IFERROR(CJ11/CK7,""))</f>
        <v/>
      </c>
      <c r="CL11" s="36" t="str">
        <f t="shared" si="12"/>
        <v/>
      </c>
      <c r="CM11" s="106"/>
      <c r="CN11" s="104"/>
      <c r="CO11" s="36" t="str">
        <f>IF(ISBLANK(CN11),"",IFERROR(CN11/CN7,""))</f>
        <v/>
      </c>
      <c r="CP11" s="104"/>
      <c r="CQ11" s="36" t="str">
        <f>IF(ISBLANK(CP11),"",IFERROR(CP11/CQ7,""))</f>
        <v/>
      </c>
      <c r="CR11" s="36" t="str">
        <f t="shared" si="13"/>
        <v/>
      </c>
      <c r="CS11" s="106"/>
      <c r="CT11" s="104"/>
      <c r="CU11" s="36" t="str">
        <f>IF(ISBLANK(CT11),"",IFERROR(CT11/CT7,""))</f>
        <v/>
      </c>
      <c r="CV11" s="104"/>
      <c r="CW11" s="36" t="str">
        <f>IF(ISBLANK(CV11),"",IFERROR(CV11/CW7,""))</f>
        <v/>
      </c>
      <c r="CX11" s="36" t="str">
        <f t="shared" si="14"/>
        <v/>
      </c>
      <c r="CY11" s="106"/>
      <c r="CZ11" s="104"/>
      <c r="DA11" s="36" t="str">
        <f>IF(ISBLANK(CZ11),"",IFERROR(CZ11/CZ7,""))</f>
        <v/>
      </c>
      <c r="DB11" s="104"/>
      <c r="DC11" s="36" t="str">
        <f>IF(ISBLANK(DB11),"",IFERROR(DB11/DC7,""))</f>
        <v/>
      </c>
      <c r="DD11" s="36" t="str">
        <f t="shared" si="15"/>
        <v/>
      </c>
      <c r="DE11" s="106"/>
      <c r="DF11" s="104"/>
      <c r="DG11" s="36" t="str">
        <f>IF(ISBLANK(DF11),"",IFERROR(DF11/DF7,""))</f>
        <v/>
      </c>
      <c r="DH11" s="104"/>
      <c r="DI11" s="36" t="str">
        <f>IF(ISBLANK(DH11),"",IFERROR(DH11/DI7,""))</f>
        <v/>
      </c>
      <c r="DJ11" s="36" t="str">
        <f t="shared" si="16"/>
        <v/>
      </c>
      <c r="DK11" s="106"/>
      <c r="DL11" s="104"/>
      <c r="DM11" s="36" t="str">
        <f>IF(ISBLANK(DL11),"",IFERROR(DL11/DL7,""))</f>
        <v/>
      </c>
      <c r="DN11" s="104"/>
      <c r="DO11" s="36" t="str">
        <f>IF(ISBLANK(DN11),"",IFERROR(DN11/DO7,""))</f>
        <v/>
      </c>
      <c r="DP11" s="36" t="str">
        <f t="shared" si="17"/>
        <v/>
      </c>
      <c r="DQ11" s="106"/>
      <c r="DR11" s="104"/>
      <c r="DS11" s="36" t="str">
        <f>IF(ISBLANK(DR11),"",IFERROR(DR11/DR7,""))</f>
        <v/>
      </c>
      <c r="DT11" s="104"/>
      <c r="DU11" s="36" t="str">
        <f>IF(ISBLANK(DT11),"",IFERROR(DT11/DU7,""))</f>
        <v/>
      </c>
      <c r="DV11" s="36" t="str">
        <f t="shared" si="18"/>
        <v/>
      </c>
      <c r="DW11" s="106"/>
      <c r="DX11" s="104"/>
      <c r="DY11" s="36" t="str">
        <f>IF(ISBLANK(DX11),"",IFERROR(DX11/DX7,""))</f>
        <v/>
      </c>
      <c r="DZ11" s="104"/>
      <c r="EA11" s="36" t="str">
        <f>IF(ISBLANK(DZ11),"",IFERROR(DZ11/EA7,""))</f>
        <v/>
      </c>
      <c r="EB11" s="36" t="str">
        <f t="shared" si="19"/>
        <v/>
      </c>
      <c r="EC11" s="106"/>
      <c r="ED11" s="104"/>
      <c r="EE11" s="36" t="str">
        <f>IF(ISBLANK(ED11),"",IFERROR(ED11/ED7,""))</f>
        <v/>
      </c>
      <c r="EF11" s="104"/>
      <c r="EG11" s="36" t="str">
        <f>IF(ISBLANK(EF11),"",IFERROR(EF11/EG7,""))</f>
        <v/>
      </c>
      <c r="EH11" s="36" t="str">
        <f t="shared" si="20"/>
        <v/>
      </c>
      <c r="EI11" s="106"/>
      <c r="EJ11" s="104"/>
      <c r="EK11" s="36" t="str">
        <f>IF(ISBLANK(EJ11),"",IFERROR(EJ11/EJ7,""))</f>
        <v/>
      </c>
      <c r="EL11" s="104"/>
      <c r="EM11" s="36" t="str">
        <f>IF(ISBLANK(EL11),"",IFERROR(EL11/EM7,""))</f>
        <v/>
      </c>
      <c r="EN11" s="36" t="str">
        <f t="shared" si="21"/>
        <v/>
      </c>
      <c r="EO11" s="106"/>
      <c r="EP11" s="104"/>
      <c r="EQ11" s="36" t="str">
        <f>IF(ISBLANK(EP11),"",IFERROR(EP11/EP7,""))</f>
        <v/>
      </c>
      <c r="ER11" s="104"/>
      <c r="ES11" s="36" t="str">
        <f>IF(ISBLANK(ER11),"",IFERROR(ER11/ES7,""))</f>
        <v/>
      </c>
      <c r="ET11" s="36" t="str">
        <f t="shared" si="22"/>
        <v/>
      </c>
      <c r="EU11" s="106"/>
      <c r="EV11" s="104"/>
      <c r="EW11" s="36" t="str">
        <f>IF(ISBLANK(EV11),"",IFERROR(EV11/EV7,""))</f>
        <v/>
      </c>
      <c r="EX11" s="104"/>
      <c r="EY11" s="36" t="str">
        <f>IF(ISBLANK(EX11),"",IFERROR(EX11/EY7,""))</f>
        <v/>
      </c>
      <c r="EZ11" s="36" t="str">
        <f t="shared" si="23"/>
        <v/>
      </c>
      <c r="FA11" s="106"/>
      <c r="FB11" s="104"/>
      <c r="FC11" s="36" t="str">
        <f>IF(ISBLANK(FB11),"",IFERROR(FB11/FB7,""))</f>
        <v/>
      </c>
      <c r="FD11" s="104"/>
      <c r="FE11" s="36" t="str">
        <f>IF(ISBLANK(FD11),"",IFERROR(FD11/FE7,""))</f>
        <v/>
      </c>
      <c r="FF11" s="36" t="str">
        <f t="shared" si="24"/>
        <v/>
      </c>
      <c r="FG11" s="106"/>
      <c r="FH11" s="104"/>
      <c r="FI11" s="36" t="str">
        <f>IF(ISBLANK(FH11),"",IFERROR(FH11/FH7,""))</f>
        <v/>
      </c>
      <c r="FJ11" s="104"/>
      <c r="FK11" s="36" t="str">
        <f>IF(ISBLANK(FJ11),"",IFERROR(FJ11/FK7,""))</f>
        <v/>
      </c>
      <c r="FL11" s="36" t="str">
        <f t="shared" si="25"/>
        <v/>
      </c>
      <c r="FM11" s="106"/>
      <c r="FN11" s="104"/>
      <c r="FO11" s="36" t="str">
        <f>IF(ISBLANK(FN11),"",IFERROR(FN11/FN7,""))</f>
        <v/>
      </c>
      <c r="FP11" s="104"/>
      <c r="FQ11" s="36" t="str">
        <f>IF(ISBLANK(FP11),"",IFERROR(FP11/FQ7,""))</f>
        <v/>
      </c>
      <c r="FR11" s="36" t="str">
        <f t="shared" si="26"/>
        <v/>
      </c>
      <c r="FS11" s="106"/>
      <c r="FT11" s="104"/>
      <c r="FU11" s="36" t="str">
        <f>IF(ISBLANK(FT11),"",IFERROR(FT11/FT7,""))</f>
        <v/>
      </c>
      <c r="FV11" s="104"/>
      <c r="FW11" s="36" t="str">
        <f>IF(ISBLANK(FV11),"",IFERROR(FV11/FW7,""))</f>
        <v/>
      </c>
      <c r="FX11" s="36" t="str">
        <f t="shared" si="27"/>
        <v/>
      </c>
      <c r="FY11" s="106"/>
      <c r="FZ11" s="104"/>
      <c r="GA11" s="36" t="str">
        <f>IF(ISBLANK(FZ11),"",IFERROR(FZ11/FZ7,""))</f>
        <v/>
      </c>
      <c r="GB11" s="104"/>
      <c r="GC11" s="36" t="str">
        <f>IF(ISBLANK(GB11),"",IFERROR(GB11/GC7,""))</f>
        <v/>
      </c>
      <c r="GD11" s="36" t="str">
        <f t="shared" si="28"/>
        <v/>
      </c>
      <c r="GE11" s="106"/>
      <c r="GF11" s="104"/>
      <c r="GG11" s="36" t="str">
        <f>IF(ISBLANK(GF11),"",IFERROR(GF11/GF7,""))</f>
        <v/>
      </c>
      <c r="GH11" s="104"/>
      <c r="GI11" s="36" t="str">
        <f>IF(ISBLANK(GH11),"",IFERROR(GH11/GI7,""))</f>
        <v/>
      </c>
      <c r="GJ11" s="36" t="str">
        <f t="shared" si="29"/>
        <v/>
      </c>
      <c r="GK11" s="106"/>
      <c r="GL11" s="104"/>
      <c r="GM11" s="36" t="str">
        <f>IF(ISBLANK(GL11),"",IFERROR(GL11/GL7,""))</f>
        <v/>
      </c>
      <c r="GN11" s="104"/>
      <c r="GO11" s="36" t="str">
        <f>IF(ISBLANK(GN11),"",IFERROR(GN11/GO7,""))</f>
        <v/>
      </c>
      <c r="GP11" s="36" t="str">
        <f t="shared" si="30"/>
        <v/>
      </c>
      <c r="GQ11" s="106"/>
      <c r="GR11" s="104"/>
      <c r="GS11" s="36" t="str">
        <f>IF(ISBLANK(GR11),"",IFERROR(GR11/GR7,""))</f>
        <v/>
      </c>
      <c r="GT11" s="104"/>
      <c r="GU11" s="36" t="str">
        <f>IF(ISBLANK(GT11),"",IFERROR(GT11/GU7,""))</f>
        <v/>
      </c>
      <c r="GV11" s="36" t="str">
        <f t="shared" si="31"/>
        <v/>
      </c>
      <c r="GW11" s="106"/>
      <c r="GX11" s="104"/>
      <c r="GY11" s="36" t="str">
        <f>IF(ISBLANK(GX11),"",IFERROR(GX11/GX7,""))</f>
        <v/>
      </c>
      <c r="GZ11" s="104"/>
      <c r="HA11" s="36" t="str">
        <f>IF(ISBLANK(GZ11),"",IFERROR(GZ11/HA7,""))</f>
        <v/>
      </c>
      <c r="HB11" s="36" t="str">
        <f t="shared" si="32"/>
        <v/>
      </c>
      <c r="HC11" s="106"/>
      <c r="HD11" s="104"/>
      <c r="HE11" s="36" t="str">
        <f>IF(ISBLANK(HD11),"",IFERROR(HD11/HD7,""))</f>
        <v/>
      </c>
      <c r="HF11" s="104"/>
      <c r="HG11" s="36" t="str">
        <f>IF(ISBLANK(HF11),"",IFERROR(HF11/HG7,""))</f>
        <v/>
      </c>
      <c r="HH11" s="36" t="str">
        <f t="shared" si="33"/>
        <v/>
      </c>
      <c r="HI11" s="106"/>
      <c r="HJ11" s="104"/>
      <c r="HK11" s="36" t="str">
        <f>IF(ISBLANK(HJ11),"",IFERROR(HJ11/HJ7,""))</f>
        <v/>
      </c>
      <c r="HL11" s="104"/>
      <c r="HM11" s="36" t="str">
        <f>IF(ISBLANK(HL11),"",IFERROR(HL11/HM7,""))</f>
        <v/>
      </c>
      <c r="HN11" s="36" t="str">
        <f t="shared" si="34"/>
        <v/>
      </c>
      <c r="HO11" s="106"/>
      <c r="HP11" s="104"/>
      <c r="HQ11" s="36" t="str">
        <f>IF(ISBLANK(HP11),"",IFERROR(HP11/HP7,""))</f>
        <v/>
      </c>
      <c r="HR11" s="104"/>
      <c r="HS11" s="36" t="str">
        <f>IF(ISBLANK(HR11),"",IFERROR(HR11/HS7,""))</f>
        <v/>
      </c>
      <c r="HT11" s="36" t="str">
        <f t="shared" si="35"/>
        <v/>
      </c>
      <c r="HU11" s="106"/>
      <c r="HV11" s="104"/>
      <c r="HW11" s="36" t="str">
        <f>IF(ISBLANK(HV11),"",IFERROR(HV11/HV7,""))</f>
        <v/>
      </c>
      <c r="HX11" s="104"/>
      <c r="HY11" s="36" t="str">
        <f>IF(ISBLANK(HX11),"",IFERROR(HX11/HY7,""))</f>
        <v/>
      </c>
      <c r="HZ11" s="36" t="str">
        <f t="shared" si="36"/>
        <v/>
      </c>
      <c r="IA11" s="106"/>
      <c r="IB11" s="104"/>
      <c r="IC11" s="36" t="str">
        <f>IF(ISBLANK(IB11),"",IFERROR(IB11/IB7,""))</f>
        <v/>
      </c>
      <c r="ID11" s="104"/>
      <c r="IE11" s="36" t="str">
        <f>IF(ISBLANK(ID11),"",IFERROR(ID11/IE7,""))</f>
        <v/>
      </c>
      <c r="IF11" s="36" t="str">
        <f t="shared" si="37"/>
        <v/>
      </c>
      <c r="IG11" s="106"/>
      <c r="IH11" s="104"/>
      <c r="II11" s="36" t="str">
        <f>IF(ISBLANK(IH11),"",IFERROR(IH11/IH7,""))</f>
        <v/>
      </c>
      <c r="IJ11" s="104"/>
      <c r="IK11" s="36" t="str">
        <f>IF(ISBLANK(IJ11),"",IFERROR(IJ11/IK7,""))</f>
        <v/>
      </c>
      <c r="IL11" s="36" t="str">
        <f t="shared" si="38"/>
        <v/>
      </c>
      <c r="IM11" s="106"/>
      <c r="IN11" s="104"/>
      <c r="IO11" s="36" t="str">
        <f>IF(ISBLANK(IN11),"",IFERROR(IN11/IN7,""))</f>
        <v/>
      </c>
      <c r="IP11" s="104"/>
      <c r="IQ11" s="36" t="str">
        <f>IF(ISBLANK(IP11),"",IFERROR(IP11/IQ7,""))</f>
        <v/>
      </c>
      <c r="IR11" s="36" t="str">
        <f t="shared" si="39"/>
        <v/>
      </c>
      <c r="IS11" s="106"/>
      <c r="IT11" s="104"/>
      <c r="IU11" s="36" t="str">
        <f>IF(ISBLANK(IT11),"",IFERROR(IT11/IT7,""))</f>
        <v/>
      </c>
      <c r="IV11" s="104"/>
      <c r="IW11" s="36" t="str">
        <f>IF(ISBLANK(IV11),"",IFERROR(IV11/IW7,""))</f>
        <v/>
      </c>
      <c r="IX11" s="36" t="str">
        <f t="shared" si="40"/>
        <v/>
      </c>
      <c r="IY11" s="106"/>
      <c r="IZ11" s="104"/>
      <c r="JA11" s="36" t="str">
        <f>IF(ISBLANK(IZ11),"",IFERROR(IZ11/IZ7,""))</f>
        <v/>
      </c>
      <c r="JB11" s="104"/>
      <c r="JC11" s="36" t="str">
        <f>IF(ISBLANK(JB11),"",IFERROR(JB11/JC7,""))</f>
        <v/>
      </c>
      <c r="JD11" s="36" t="str">
        <f t="shared" si="41"/>
        <v/>
      </c>
      <c r="JE11" s="106"/>
      <c r="JF11" s="104"/>
      <c r="JG11" s="36" t="str">
        <f>IF(ISBLANK(JF11),"",IFERROR(JF11/JF7,""))</f>
        <v/>
      </c>
      <c r="JH11" s="104"/>
      <c r="JI11" s="36" t="str">
        <f>IF(ISBLANK(JH11),"",IFERROR(JH11/JI7,""))</f>
        <v/>
      </c>
      <c r="JJ11" s="36" t="str">
        <f t="shared" si="42"/>
        <v/>
      </c>
      <c r="JK11" s="106"/>
      <c r="JL11" s="104"/>
      <c r="JM11" s="36" t="str">
        <f>IF(ISBLANK(JL11),"",IFERROR(JL11/JL7,""))</f>
        <v/>
      </c>
      <c r="JN11" s="104"/>
      <c r="JO11" s="36" t="str">
        <f>IF(ISBLANK(JN11),"",IFERROR(JN11/JO7,""))</f>
        <v/>
      </c>
      <c r="JP11" s="36" t="str">
        <f t="shared" si="43"/>
        <v/>
      </c>
      <c r="JQ11" s="106"/>
      <c r="JR11" s="104"/>
      <c r="JS11" s="36" t="str">
        <f>IF(ISBLANK(JR11),"",IFERROR(JR11/JR7,""))</f>
        <v/>
      </c>
      <c r="JT11" s="104"/>
      <c r="JU11" s="36" t="str">
        <f>IF(ISBLANK(JT11),"",IFERROR(JT11/JU7,""))</f>
        <v/>
      </c>
      <c r="JV11" s="36" t="str">
        <f t="shared" si="44"/>
        <v/>
      </c>
      <c r="JW11" s="106"/>
      <c r="JX11" s="104"/>
      <c r="JY11" s="36" t="str">
        <f>IF(ISBLANK(JX11),"",IFERROR(JX11/JX7,""))</f>
        <v/>
      </c>
      <c r="JZ11" s="104"/>
      <c r="KA11" s="36" t="str">
        <f>IF(ISBLANK(JZ11),"",IFERROR(JZ11/KA7,""))</f>
        <v/>
      </c>
      <c r="KB11" s="36" t="str">
        <f t="shared" si="45"/>
        <v/>
      </c>
      <c r="KC11" s="106"/>
      <c r="KD11" s="104"/>
      <c r="KE11" s="36" t="str">
        <f>IF(ISBLANK(KD11),"",IFERROR(KD11/KD7,""))</f>
        <v/>
      </c>
      <c r="KF11" s="104"/>
      <c r="KG11" s="36" t="str">
        <f>IF(ISBLANK(KF11),"",IFERROR(KF11/KG7,""))</f>
        <v/>
      </c>
      <c r="KH11" s="36" t="str">
        <f t="shared" si="46"/>
        <v/>
      </c>
    </row>
    <row r="12" spans="1:16298">
      <c r="A12" s="35">
        <f>'Participants'' info'!A11</f>
        <v>0</v>
      </c>
      <c r="B12" s="35" t="str">
        <f>'Participants'' info'!F11</f>
        <v>?</v>
      </c>
      <c r="C12" s="36" t="str">
        <f>IFERROR(
  SUM(
    COUNTIF(G12,'Drop-downs'!$I$7),
    COUNTIF(M12,'Drop-downs'!$I$7),
    COUNTIF(S12,'Drop-downs'!$I$7),
    COUNTIF(Y12,'Drop-downs'!$I$7),
    COUNTIF(AE12,'Drop-downs'!$I$7),
    COUNTIF(AK12,'Drop-downs'!$I$7),
    COUNTIF(AQ12,'Drop-downs'!$I$7),
    COUNTIF(AW12,'Drop-downs'!$I$7),
    COUNTIF(BC12,'Drop-downs'!$I$7),
    COUNTIF(BI12,'Drop-downs'!$I$7),
    COUNTIF(BO12,'Drop-downs'!$I$7),
    COUNTIF(BU12,'Drop-downs'!$I$7),
    COUNTIF(CA12,'Drop-downs'!$I$7),
    COUNTIF(CG12,'Drop-downs'!$I$7),
    COUNTIF(CM12,'Drop-downs'!$I$7),
    COUNTIF(CS12,'Drop-downs'!$I$7),
    COUNTIF(CY12,'Drop-downs'!$I$7),
    COUNTIF(DE12,'Drop-downs'!$I$7),
    COUNTIF(DK12,'Drop-downs'!$I$7),
    COUNTIF(DQ12,'Drop-downs'!$I$7),
    COUNTIF(DW12,'Drop-downs'!$I$7),
    COUNTIF(EC12,'Drop-downs'!$I$7),
    COUNTIF(EI12,'Drop-downs'!$I$7),
    COUNTIF(EO12,'Drop-downs'!$I$7),
    COUNTIF(EU12,'Drop-downs'!$I$7),
    COUNTIF(FA12,'Drop-downs'!$I$7),
    COUNTIF(FG12,'Drop-downs'!$I$7),
    COUNTIF(FM12,'Drop-downs'!$I$7),
    COUNTIF(FS12,'Drop-downs'!$I$7),
    COUNTIF(FY12,'Drop-downs'!$I$7),
    COUNTIF(GE12,'Drop-downs'!$I$7),
    COUNTIF(GK12,'Drop-downs'!$I$7),
    COUNTIF(GQ12,'Drop-downs'!$I$7),
    COUNTIF(GW12,'Drop-downs'!$I$7),
    COUNTIF(HC12,'Drop-downs'!$I$7),
    COUNTIF(HI12,'Drop-downs'!$I$7),
    COUNTIF(HO12,'Drop-downs'!$I$7),
    COUNTIF(HU12,'Drop-downs'!$I$7),
    COUNTIF(IA12,'Drop-downs'!$I$7),
    COUNTIF(IG12,'Drop-downs'!$I$7),
    COUNTIF(IM12,'Drop-downs'!$I$7),
    COUNTIF(IS12,'Drop-downs'!$I$7),
    COUNTIF(IY12,'Drop-downs'!$I$7),
    COUNTIF(JE12,'Drop-downs'!$I$7),
    COUNTIF(JK12,'Drop-downs'!$I$7),
    COUNTIF(JQ12,'Drop-downs'!$I$7),
    COUNTIF(JW12,'Drop-downs'!$I$7),
    COUNTIF(KC12,'Drop-downs'!$I$7)
  )
  /
  (
    SUM(
      COUNTIF(G12,'Drop-downs'!$I$7),
      COUNTIF(M12,'Drop-downs'!$I$7),
      COUNTIF(S12,'Drop-downs'!$I$7),
      COUNTIF(Y12,'Drop-downs'!$I$7),
      COUNTIF(AE12,'Drop-downs'!$I$7),
      COUNTIF(AK12,'Drop-downs'!$I$7),
      COUNTIF(AQ12,'Drop-downs'!$I$7),
      COUNTIF(AW12,'Drop-downs'!$I$7),
      COUNTIF(BC12,'Drop-downs'!$I$7),
      COUNTIF(BI12,'Drop-downs'!$I$7),
      COUNTIF(BO12,'Drop-downs'!$I$7),
      COUNTIF(BU12,'Drop-downs'!$I$7),
      COUNTIF(CA12,'Drop-downs'!$I$7),
      COUNTIF(CG12,'Drop-downs'!$I$7),
      COUNTIF(CM12,'Drop-downs'!$I$7),
      COUNTIF(CS12,'Drop-downs'!$I$7),
      COUNTIF(CY12,'Drop-downs'!$I$7),
      COUNTIF(DE12,'Drop-downs'!$I$7),
      COUNTIF(DK12,'Drop-downs'!$I$7),
      COUNTIF(DQ12,'Drop-downs'!$I$7),
      COUNTIF(DW12,'Drop-downs'!$I$7),
      COUNTIF(EC12,'Drop-downs'!$I$7),
      COUNTIF(EI12,'Drop-downs'!$I$7),
      COUNTIF(EO12,'Drop-downs'!$I$7),
      COUNTIF(EU12,'Drop-downs'!$I$7),
      COUNTIF(FA12,'Drop-downs'!$I$7),
      COUNTIF(FG12,'Drop-downs'!$I$7),
      COUNTIF(FM12,'Drop-downs'!$I$7),
      COUNTIF(FS12,'Drop-downs'!$I$7),
      COUNTIF(FY12,'Drop-downs'!$I$7),
      COUNTIF(GE12,'Drop-downs'!$I$7),
      COUNTIF(GK12,'Drop-downs'!$I$7),
      COUNTIF(GQ12,'Drop-downs'!$I$7),
      COUNTIF(GW12,'Drop-downs'!$I$7),
      COUNTIF(HC12,'Drop-downs'!$I$7),
      COUNTIF(HI12,'Drop-downs'!$I$7),
      COUNTIF(HO12,'Drop-downs'!$I$7),
      COUNTIF(HU12,'Drop-downs'!$I$7),
      COUNTIF(IA12,'Drop-downs'!$I$7),
      COUNTIF(IG12,'Drop-downs'!$I$7),
      COUNTIF(IM12,'Drop-downs'!$I$7),
      COUNTIF(IS12,'Drop-downs'!$I$7),
      COUNTIF(IY12,'Drop-downs'!$I$7),
      COUNTIF(JE12,'Drop-downs'!$I$7),
      COUNTIF(JK12,'Drop-downs'!$I$7),
      COUNTIF(JQ12,'Drop-downs'!$I$7),
      COUNTIF(JW12,'Drop-downs'!$I$7),
      COUNTIF(KC12,'Drop-downs'!$I$7)
    )
    +
    SUM(
      COUNTIF(G12,'Drop-downs'!$I$8),
      COUNTIF(M12,'Drop-downs'!$I$8),
      COUNTIF(S12,'Drop-downs'!$I$8),
      COUNTIF(Y12,'Drop-downs'!$I$8),
      COUNTIF(AE12,'Drop-downs'!$I$8),
      COUNTIF(AK12,'Drop-downs'!$I$8),
      COUNTIF(AQ12,'Drop-downs'!$I$8),
      COUNTIF(AW12,'Drop-downs'!$I$8),
      COUNTIF(BC12,'Drop-downs'!$I$8),
      COUNTIF(BI12,'Drop-downs'!$I$8),
      COUNTIF(BO12,'Drop-downs'!$I$8),
      COUNTIF(BU12,'Drop-downs'!$I$8),
      COUNTIF(CA12,'Drop-downs'!$I$8),
      COUNTIF(CG12,'Drop-downs'!$I$8),
      COUNTIF(CM12,'Drop-downs'!$I$8),
      COUNTIF(CS12,'Drop-downs'!$I$8),
      COUNTIF(CY12,'Drop-downs'!$I$8),
      COUNTIF(DE12,'Drop-downs'!$I$8),
      COUNTIF(DK12,'Drop-downs'!$I$8),
      COUNTIF(DQ12,'Drop-downs'!$I$8),
      COUNTIF(DW12,'Drop-downs'!$I$8),
      COUNTIF(EC12,'Drop-downs'!$I$8),
      COUNTIF(EI12,'Drop-downs'!$I$8),
      COUNTIF(EO12,'Drop-downs'!$I$8),
      COUNTIF(EU12,'Drop-downs'!$I$8),
      COUNTIF(FA12,'Drop-downs'!$I$8),
      COUNTIF(FG12,'Drop-downs'!$I$8),
      COUNTIF(FM12,'Drop-downs'!$I$8),
      COUNTIF(FS12,'Drop-downs'!$I$8),
      COUNTIF(FY12,'Drop-downs'!$I$8),
      COUNTIF(GE12,'Drop-downs'!$I$8),
      COUNTIF(GK12,'Drop-downs'!$I$8),
      COUNTIF(GQ12,'Drop-downs'!$I$8),
      COUNTIF(GW12,'Drop-downs'!$I$8),
      COUNTIF(HC12,'Drop-downs'!$I$8),
      COUNTIF(HI12,'Drop-downs'!$I$8),
      COUNTIF(HO12,'Drop-downs'!$I$8),
      COUNTIF(HU12,'Drop-downs'!$I$8),
      COUNTIF(IA12,'Drop-downs'!$I$8),
      COUNTIF(IG12,'Drop-downs'!$I$8),
      COUNTIF(IM12,'Drop-downs'!$I$8),
      COUNTIF(IS12,'Drop-downs'!$I$8),
      COUNTIF(IY12,'Drop-downs'!$I$8),
      COUNTIF(JE12,'Drop-downs'!$I$8),
      COUNTIF(JK12,'Drop-downs'!$I$8),
      COUNTIF(JQ12,'Drop-downs'!$I$8),
      COUNTIF(JW12,'Drop-downs'!$I$8),
      COUNTIF(KC12,'Drop-downs'!$I$8)
    )
  ),
"")</f>
        <v/>
      </c>
      <c r="D12" s="36" t="str">
        <f t="shared" si="47"/>
        <v/>
      </c>
      <c r="E12" s="36" t="str">
        <f t="shared" si="48"/>
        <v/>
      </c>
      <c r="F12" s="36" t="str">
        <f t="shared" si="49"/>
        <v/>
      </c>
      <c r="G12" s="106"/>
      <c r="H12" s="104"/>
      <c r="I12" s="36" t="str">
        <f>IF(ISBLANK(H12),"",IFERROR(H12/H7,""))</f>
        <v/>
      </c>
      <c r="J12" s="104"/>
      <c r="K12" s="36" t="str">
        <f>IF(ISBLANK(J12),"",IFERROR(J12/K7,""))</f>
        <v/>
      </c>
      <c r="L12" s="36" t="str">
        <f t="shared" si="50"/>
        <v/>
      </c>
      <c r="M12" s="106"/>
      <c r="N12" s="104"/>
      <c r="O12" s="36" t="str">
        <f>IF(ISBLANK(N12),"",IFERROR(N12/N7,""))</f>
        <v/>
      </c>
      <c r="P12" s="104"/>
      <c r="Q12" s="36" t="str">
        <f>IF(ISBLANK(P12),"",IFERROR(P12/Q7,""))</f>
        <v/>
      </c>
      <c r="R12" s="36" t="str">
        <f t="shared" si="0"/>
        <v/>
      </c>
      <c r="S12" s="106"/>
      <c r="T12" s="104"/>
      <c r="U12" s="36" t="str">
        <f>IF(ISBLANK(T12),"",IFERROR(T12/T7,""))</f>
        <v/>
      </c>
      <c r="V12" s="104"/>
      <c r="W12" s="36" t="str">
        <f>IF(ISBLANK(V12),"",IFERROR(V12/W7,""))</f>
        <v/>
      </c>
      <c r="X12" s="36" t="str">
        <f t="shared" si="1"/>
        <v/>
      </c>
      <c r="Y12" s="106"/>
      <c r="Z12" s="104"/>
      <c r="AA12" s="36" t="str">
        <f>IF(ISBLANK(Z12),"",IFERROR(Z12/Z7,""))</f>
        <v/>
      </c>
      <c r="AB12" s="104"/>
      <c r="AC12" s="36" t="str">
        <f>IF(ISBLANK(AB12),"",IFERROR(AB12/AC7,""))</f>
        <v/>
      </c>
      <c r="AD12" s="36" t="str">
        <f t="shared" si="2"/>
        <v/>
      </c>
      <c r="AE12" s="106"/>
      <c r="AF12" s="104"/>
      <c r="AG12" s="36" t="str">
        <f>IF(ISBLANK(AF12),"",IFERROR(AF12/AF7,""))</f>
        <v/>
      </c>
      <c r="AH12" s="104"/>
      <c r="AI12" s="36" t="str">
        <f>IF(ISBLANK(AH12),"",IFERROR(AH12/AI7,""))</f>
        <v/>
      </c>
      <c r="AJ12" s="36" t="str">
        <f t="shared" si="3"/>
        <v/>
      </c>
      <c r="AK12" s="106"/>
      <c r="AL12" s="104"/>
      <c r="AM12" s="36" t="str">
        <f>IF(ISBLANK(AL12),"",IFERROR(AL12/AL7,""))</f>
        <v/>
      </c>
      <c r="AN12" s="104"/>
      <c r="AO12" s="36" t="str">
        <f>IF(ISBLANK(AN12),"",IFERROR(AN12/AO7,""))</f>
        <v/>
      </c>
      <c r="AP12" s="36" t="str">
        <f t="shared" si="4"/>
        <v/>
      </c>
      <c r="AQ12" s="106"/>
      <c r="AR12" s="104"/>
      <c r="AS12" s="36" t="str">
        <f>IF(ISBLANK(AR12),"",IFERROR(AR12/AR7,""))</f>
        <v/>
      </c>
      <c r="AT12" s="104"/>
      <c r="AU12" s="36" t="str">
        <f>IF(ISBLANK(AT12),"",IFERROR(AT12/AU7,""))</f>
        <v/>
      </c>
      <c r="AV12" s="36" t="str">
        <f t="shared" si="5"/>
        <v/>
      </c>
      <c r="AW12" s="106"/>
      <c r="AX12" s="104"/>
      <c r="AY12" s="36" t="str">
        <f>IF(ISBLANK(AX12),"",IFERROR(AX12/AX7,""))</f>
        <v/>
      </c>
      <c r="AZ12" s="104"/>
      <c r="BA12" s="36" t="str">
        <f>IF(ISBLANK(AZ12),"",IFERROR(AZ12/BA7,""))</f>
        <v/>
      </c>
      <c r="BB12" s="36" t="str">
        <f t="shared" si="6"/>
        <v/>
      </c>
      <c r="BC12" s="106"/>
      <c r="BD12" s="104"/>
      <c r="BE12" s="36" t="str">
        <f>IF(ISBLANK(BD12),"",IFERROR(BD12/BD7,""))</f>
        <v/>
      </c>
      <c r="BF12" s="104"/>
      <c r="BG12" s="36" t="str">
        <f>IF(ISBLANK(BF12),"",IFERROR(BF12/BG7,""))</f>
        <v/>
      </c>
      <c r="BH12" s="36" t="str">
        <f t="shared" si="7"/>
        <v/>
      </c>
      <c r="BI12" s="106"/>
      <c r="BJ12" s="104"/>
      <c r="BK12" s="36" t="str">
        <f>IF(ISBLANK(BJ12),"",IFERROR(BJ12/BJ7,""))</f>
        <v/>
      </c>
      <c r="BL12" s="104"/>
      <c r="BM12" s="36" t="str">
        <f>IF(ISBLANK(BL12),"",IFERROR(BL12/BM7,""))</f>
        <v/>
      </c>
      <c r="BN12" s="36" t="str">
        <f t="shared" si="8"/>
        <v/>
      </c>
      <c r="BO12" s="106"/>
      <c r="BP12" s="104"/>
      <c r="BQ12" s="36" t="str">
        <f>IF(ISBLANK(BP12),"",IFERROR(BP12/BP7,""))</f>
        <v/>
      </c>
      <c r="BR12" s="104"/>
      <c r="BS12" s="36" t="str">
        <f>IF(ISBLANK(BR12),"",IFERROR(BR12/BS7,""))</f>
        <v/>
      </c>
      <c r="BT12" s="36" t="str">
        <f t="shared" si="9"/>
        <v/>
      </c>
      <c r="BU12" s="106"/>
      <c r="BV12" s="104"/>
      <c r="BW12" s="36" t="str">
        <f>IF(ISBLANK(BV12),"",IFERROR(BV12/BV7,""))</f>
        <v/>
      </c>
      <c r="BX12" s="104"/>
      <c r="BY12" s="36" t="str">
        <f>IF(ISBLANK(BX12),"",IFERROR(BX12/BY7,""))</f>
        <v/>
      </c>
      <c r="BZ12" s="36" t="str">
        <f t="shared" si="10"/>
        <v/>
      </c>
      <c r="CA12" s="106"/>
      <c r="CB12" s="104"/>
      <c r="CC12" s="36" t="str">
        <f>IF(ISBLANK(CB12),"",IFERROR(CB12/CB7,""))</f>
        <v/>
      </c>
      <c r="CD12" s="104"/>
      <c r="CE12" s="36" t="str">
        <f>IF(ISBLANK(CD12),"",IFERROR(CD12/CE7,""))</f>
        <v/>
      </c>
      <c r="CF12" s="36" t="str">
        <f t="shared" si="11"/>
        <v/>
      </c>
      <c r="CG12" s="106"/>
      <c r="CH12" s="104"/>
      <c r="CI12" s="36" t="str">
        <f>IF(ISBLANK(CH12),"",IFERROR(CH12/CH7,""))</f>
        <v/>
      </c>
      <c r="CJ12" s="104"/>
      <c r="CK12" s="36" t="str">
        <f>IF(ISBLANK(CJ12),"",IFERROR(CJ12/CK7,""))</f>
        <v/>
      </c>
      <c r="CL12" s="36" t="str">
        <f t="shared" si="12"/>
        <v/>
      </c>
      <c r="CM12" s="106"/>
      <c r="CN12" s="104"/>
      <c r="CO12" s="36" t="str">
        <f>IF(ISBLANK(CN12),"",IFERROR(CN12/CN7,""))</f>
        <v/>
      </c>
      <c r="CP12" s="104"/>
      <c r="CQ12" s="36" t="str">
        <f>IF(ISBLANK(CP12),"",IFERROR(CP12/CQ7,""))</f>
        <v/>
      </c>
      <c r="CR12" s="36" t="str">
        <f t="shared" si="13"/>
        <v/>
      </c>
      <c r="CS12" s="106"/>
      <c r="CT12" s="104"/>
      <c r="CU12" s="36" t="str">
        <f>IF(ISBLANK(CT12),"",IFERROR(CT12/CT7,""))</f>
        <v/>
      </c>
      <c r="CV12" s="104"/>
      <c r="CW12" s="36" t="str">
        <f>IF(ISBLANK(CV12),"",IFERROR(CV12/CW7,""))</f>
        <v/>
      </c>
      <c r="CX12" s="36" t="str">
        <f t="shared" si="14"/>
        <v/>
      </c>
      <c r="CY12" s="106"/>
      <c r="CZ12" s="104"/>
      <c r="DA12" s="36" t="str">
        <f>IF(ISBLANK(CZ12),"",IFERROR(CZ12/CZ7,""))</f>
        <v/>
      </c>
      <c r="DB12" s="104"/>
      <c r="DC12" s="36" t="str">
        <f>IF(ISBLANK(DB12),"",IFERROR(DB12/DC7,""))</f>
        <v/>
      </c>
      <c r="DD12" s="36" t="str">
        <f t="shared" si="15"/>
        <v/>
      </c>
      <c r="DE12" s="106"/>
      <c r="DF12" s="104"/>
      <c r="DG12" s="36" t="str">
        <f>IF(ISBLANK(DF12),"",IFERROR(DF12/DF7,""))</f>
        <v/>
      </c>
      <c r="DH12" s="104"/>
      <c r="DI12" s="36" t="str">
        <f>IF(ISBLANK(DH12),"",IFERROR(DH12/DI7,""))</f>
        <v/>
      </c>
      <c r="DJ12" s="36" t="str">
        <f t="shared" si="16"/>
        <v/>
      </c>
      <c r="DK12" s="106"/>
      <c r="DL12" s="104"/>
      <c r="DM12" s="36" t="str">
        <f>IF(ISBLANK(DL12),"",IFERROR(DL12/DL7,""))</f>
        <v/>
      </c>
      <c r="DN12" s="104"/>
      <c r="DO12" s="36" t="str">
        <f>IF(ISBLANK(DN12),"",IFERROR(DN12/DO7,""))</f>
        <v/>
      </c>
      <c r="DP12" s="36" t="str">
        <f t="shared" si="17"/>
        <v/>
      </c>
      <c r="DQ12" s="106"/>
      <c r="DR12" s="104"/>
      <c r="DS12" s="36" t="str">
        <f>IF(ISBLANK(DR12),"",IFERROR(DR12/DR7,""))</f>
        <v/>
      </c>
      <c r="DT12" s="104"/>
      <c r="DU12" s="36" t="str">
        <f>IF(ISBLANK(DT12),"",IFERROR(DT12/DU7,""))</f>
        <v/>
      </c>
      <c r="DV12" s="36" t="str">
        <f t="shared" si="18"/>
        <v/>
      </c>
      <c r="DW12" s="106"/>
      <c r="DX12" s="104"/>
      <c r="DY12" s="36" t="str">
        <f>IF(ISBLANK(DX12),"",IFERROR(DX12/DX7,""))</f>
        <v/>
      </c>
      <c r="DZ12" s="104"/>
      <c r="EA12" s="36" t="str">
        <f>IF(ISBLANK(DZ12),"",IFERROR(DZ12/EA7,""))</f>
        <v/>
      </c>
      <c r="EB12" s="36" t="str">
        <f t="shared" si="19"/>
        <v/>
      </c>
      <c r="EC12" s="106"/>
      <c r="ED12" s="104"/>
      <c r="EE12" s="36" t="str">
        <f>IF(ISBLANK(ED12),"",IFERROR(ED12/ED7,""))</f>
        <v/>
      </c>
      <c r="EF12" s="104"/>
      <c r="EG12" s="36" t="str">
        <f>IF(ISBLANK(EF12),"",IFERROR(EF12/EG7,""))</f>
        <v/>
      </c>
      <c r="EH12" s="36" t="str">
        <f t="shared" si="20"/>
        <v/>
      </c>
      <c r="EI12" s="106"/>
      <c r="EJ12" s="104"/>
      <c r="EK12" s="36" t="str">
        <f>IF(ISBLANK(EJ12),"",IFERROR(EJ12/EJ7,""))</f>
        <v/>
      </c>
      <c r="EL12" s="104"/>
      <c r="EM12" s="36" t="str">
        <f>IF(ISBLANK(EL12),"",IFERROR(EL12/EM7,""))</f>
        <v/>
      </c>
      <c r="EN12" s="36" t="str">
        <f t="shared" si="21"/>
        <v/>
      </c>
      <c r="EO12" s="106"/>
      <c r="EP12" s="104"/>
      <c r="EQ12" s="36" t="str">
        <f>IF(ISBLANK(EP12),"",IFERROR(EP12/EP7,""))</f>
        <v/>
      </c>
      <c r="ER12" s="104"/>
      <c r="ES12" s="36" t="str">
        <f>IF(ISBLANK(ER12),"",IFERROR(ER12/ES7,""))</f>
        <v/>
      </c>
      <c r="ET12" s="36" t="str">
        <f t="shared" si="22"/>
        <v/>
      </c>
      <c r="EU12" s="106"/>
      <c r="EV12" s="104"/>
      <c r="EW12" s="36" t="str">
        <f>IF(ISBLANK(EV12),"",IFERROR(EV12/EV7,""))</f>
        <v/>
      </c>
      <c r="EX12" s="104"/>
      <c r="EY12" s="36" t="str">
        <f>IF(ISBLANK(EX12),"",IFERROR(EX12/EY7,""))</f>
        <v/>
      </c>
      <c r="EZ12" s="36" t="str">
        <f t="shared" si="23"/>
        <v/>
      </c>
      <c r="FA12" s="106"/>
      <c r="FB12" s="104"/>
      <c r="FC12" s="36" t="str">
        <f>IF(ISBLANK(FB12),"",IFERROR(FB12/FB7,""))</f>
        <v/>
      </c>
      <c r="FD12" s="104"/>
      <c r="FE12" s="36" t="str">
        <f>IF(ISBLANK(FD12),"",IFERROR(FD12/FE7,""))</f>
        <v/>
      </c>
      <c r="FF12" s="36" t="str">
        <f t="shared" si="24"/>
        <v/>
      </c>
      <c r="FG12" s="106"/>
      <c r="FH12" s="104"/>
      <c r="FI12" s="36" t="str">
        <f>IF(ISBLANK(FH12),"",IFERROR(FH12/FH7,""))</f>
        <v/>
      </c>
      <c r="FJ12" s="104"/>
      <c r="FK12" s="36" t="str">
        <f>IF(ISBLANK(FJ12),"",IFERROR(FJ12/FK7,""))</f>
        <v/>
      </c>
      <c r="FL12" s="36" t="str">
        <f t="shared" si="25"/>
        <v/>
      </c>
      <c r="FM12" s="106"/>
      <c r="FN12" s="104"/>
      <c r="FO12" s="36" t="str">
        <f>IF(ISBLANK(FN12),"",IFERROR(FN12/FN7,""))</f>
        <v/>
      </c>
      <c r="FP12" s="104"/>
      <c r="FQ12" s="36" t="str">
        <f>IF(ISBLANK(FP12),"",IFERROR(FP12/FQ7,""))</f>
        <v/>
      </c>
      <c r="FR12" s="36" t="str">
        <f t="shared" si="26"/>
        <v/>
      </c>
      <c r="FS12" s="106"/>
      <c r="FT12" s="104"/>
      <c r="FU12" s="36" t="str">
        <f>IF(ISBLANK(FT12),"",IFERROR(FT12/FT7,""))</f>
        <v/>
      </c>
      <c r="FV12" s="104"/>
      <c r="FW12" s="36" t="str">
        <f>IF(ISBLANK(FV12),"",IFERROR(FV12/FW7,""))</f>
        <v/>
      </c>
      <c r="FX12" s="36" t="str">
        <f t="shared" si="27"/>
        <v/>
      </c>
      <c r="FY12" s="106"/>
      <c r="FZ12" s="104"/>
      <c r="GA12" s="36" t="str">
        <f>IF(ISBLANK(FZ12),"",IFERROR(FZ12/FZ7,""))</f>
        <v/>
      </c>
      <c r="GB12" s="104"/>
      <c r="GC12" s="36" t="str">
        <f>IF(ISBLANK(GB12),"",IFERROR(GB12/GC7,""))</f>
        <v/>
      </c>
      <c r="GD12" s="36" t="str">
        <f t="shared" si="28"/>
        <v/>
      </c>
      <c r="GE12" s="106"/>
      <c r="GF12" s="104"/>
      <c r="GG12" s="36" t="str">
        <f>IF(ISBLANK(GF12),"",IFERROR(GF12/GF7,""))</f>
        <v/>
      </c>
      <c r="GH12" s="104"/>
      <c r="GI12" s="36" t="str">
        <f>IF(ISBLANK(GH12),"",IFERROR(GH12/GI7,""))</f>
        <v/>
      </c>
      <c r="GJ12" s="36" t="str">
        <f t="shared" si="29"/>
        <v/>
      </c>
      <c r="GK12" s="106"/>
      <c r="GL12" s="104"/>
      <c r="GM12" s="36" t="str">
        <f>IF(ISBLANK(GL12),"",IFERROR(GL12/GL7,""))</f>
        <v/>
      </c>
      <c r="GN12" s="104"/>
      <c r="GO12" s="36" t="str">
        <f>IF(ISBLANK(GN12),"",IFERROR(GN12/GO7,""))</f>
        <v/>
      </c>
      <c r="GP12" s="36" t="str">
        <f t="shared" si="30"/>
        <v/>
      </c>
      <c r="GQ12" s="106"/>
      <c r="GR12" s="104"/>
      <c r="GS12" s="36" t="str">
        <f>IF(ISBLANK(GR12),"",IFERROR(GR12/GR7,""))</f>
        <v/>
      </c>
      <c r="GT12" s="104"/>
      <c r="GU12" s="36" t="str">
        <f>IF(ISBLANK(GT12),"",IFERROR(GT12/GU7,""))</f>
        <v/>
      </c>
      <c r="GV12" s="36" t="str">
        <f t="shared" si="31"/>
        <v/>
      </c>
      <c r="GW12" s="106"/>
      <c r="GX12" s="104"/>
      <c r="GY12" s="36" t="str">
        <f>IF(ISBLANK(GX12),"",IFERROR(GX12/GX7,""))</f>
        <v/>
      </c>
      <c r="GZ12" s="104"/>
      <c r="HA12" s="36" t="str">
        <f>IF(ISBLANK(GZ12),"",IFERROR(GZ12/HA7,""))</f>
        <v/>
      </c>
      <c r="HB12" s="36" t="str">
        <f t="shared" si="32"/>
        <v/>
      </c>
      <c r="HC12" s="106"/>
      <c r="HD12" s="104"/>
      <c r="HE12" s="36" t="str">
        <f>IF(ISBLANK(HD12),"",IFERROR(HD12/HD7,""))</f>
        <v/>
      </c>
      <c r="HF12" s="104"/>
      <c r="HG12" s="36" t="str">
        <f>IF(ISBLANK(HF12),"",IFERROR(HF12/HG7,""))</f>
        <v/>
      </c>
      <c r="HH12" s="36" t="str">
        <f t="shared" si="33"/>
        <v/>
      </c>
      <c r="HI12" s="106"/>
      <c r="HJ12" s="104"/>
      <c r="HK12" s="36" t="str">
        <f>IF(ISBLANK(HJ12),"",IFERROR(HJ12/HJ7,""))</f>
        <v/>
      </c>
      <c r="HL12" s="104"/>
      <c r="HM12" s="36" t="str">
        <f>IF(ISBLANK(HL12),"",IFERROR(HL12/HM7,""))</f>
        <v/>
      </c>
      <c r="HN12" s="36" t="str">
        <f t="shared" si="34"/>
        <v/>
      </c>
      <c r="HO12" s="106"/>
      <c r="HP12" s="104"/>
      <c r="HQ12" s="36" t="str">
        <f>IF(ISBLANK(HP12),"",IFERROR(HP12/HP7,""))</f>
        <v/>
      </c>
      <c r="HR12" s="104"/>
      <c r="HS12" s="36" t="str">
        <f>IF(ISBLANK(HR12),"",IFERROR(HR12/HS7,""))</f>
        <v/>
      </c>
      <c r="HT12" s="36" t="str">
        <f t="shared" si="35"/>
        <v/>
      </c>
      <c r="HU12" s="106"/>
      <c r="HV12" s="104"/>
      <c r="HW12" s="36" t="str">
        <f>IF(ISBLANK(HV12),"",IFERROR(HV12/HV7,""))</f>
        <v/>
      </c>
      <c r="HX12" s="104"/>
      <c r="HY12" s="36" t="str">
        <f>IF(ISBLANK(HX12),"",IFERROR(HX12/HY7,""))</f>
        <v/>
      </c>
      <c r="HZ12" s="36" t="str">
        <f t="shared" si="36"/>
        <v/>
      </c>
      <c r="IA12" s="106"/>
      <c r="IB12" s="104"/>
      <c r="IC12" s="36" t="str">
        <f>IF(ISBLANK(IB12),"",IFERROR(IB12/IB7,""))</f>
        <v/>
      </c>
      <c r="ID12" s="104"/>
      <c r="IE12" s="36" t="str">
        <f>IF(ISBLANK(ID12),"",IFERROR(ID12/IE7,""))</f>
        <v/>
      </c>
      <c r="IF12" s="36" t="str">
        <f t="shared" si="37"/>
        <v/>
      </c>
      <c r="IG12" s="106"/>
      <c r="IH12" s="104"/>
      <c r="II12" s="36" t="str">
        <f>IF(ISBLANK(IH12),"",IFERROR(IH12/IH7,""))</f>
        <v/>
      </c>
      <c r="IJ12" s="104"/>
      <c r="IK12" s="36" t="str">
        <f>IF(ISBLANK(IJ12),"",IFERROR(IJ12/IK7,""))</f>
        <v/>
      </c>
      <c r="IL12" s="36" t="str">
        <f t="shared" si="38"/>
        <v/>
      </c>
      <c r="IM12" s="106"/>
      <c r="IN12" s="104"/>
      <c r="IO12" s="36" t="str">
        <f>IF(ISBLANK(IN12),"",IFERROR(IN12/IN7,""))</f>
        <v/>
      </c>
      <c r="IP12" s="104"/>
      <c r="IQ12" s="36" t="str">
        <f>IF(ISBLANK(IP12),"",IFERROR(IP12/IQ7,""))</f>
        <v/>
      </c>
      <c r="IR12" s="36" t="str">
        <f t="shared" si="39"/>
        <v/>
      </c>
      <c r="IS12" s="106"/>
      <c r="IT12" s="104"/>
      <c r="IU12" s="36" t="str">
        <f>IF(ISBLANK(IT12),"",IFERROR(IT12/IT7,""))</f>
        <v/>
      </c>
      <c r="IV12" s="104"/>
      <c r="IW12" s="36" t="str">
        <f>IF(ISBLANK(IV12),"",IFERROR(IV12/IW7,""))</f>
        <v/>
      </c>
      <c r="IX12" s="36" t="str">
        <f t="shared" si="40"/>
        <v/>
      </c>
      <c r="IY12" s="106"/>
      <c r="IZ12" s="104"/>
      <c r="JA12" s="36" t="str">
        <f>IF(ISBLANK(IZ12),"",IFERROR(IZ12/IZ7,""))</f>
        <v/>
      </c>
      <c r="JB12" s="104"/>
      <c r="JC12" s="36" t="str">
        <f>IF(ISBLANK(JB12),"",IFERROR(JB12/JC7,""))</f>
        <v/>
      </c>
      <c r="JD12" s="36" t="str">
        <f t="shared" si="41"/>
        <v/>
      </c>
      <c r="JE12" s="106"/>
      <c r="JF12" s="104"/>
      <c r="JG12" s="36" t="str">
        <f>IF(ISBLANK(JF12),"",IFERROR(JF12/JF7,""))</f>
        <v/>
      </c>
      <c r="JH12" s="104"/>
      <c r="JI12" s="36" t="str">
        <f>IF(ISBLANK(JH12),"",IFERROR(JH12/JI7,""))</f>
        <v/>
      </c>
      <c r="JJ12" s="36" t="str">
        <f t="shared" si="42"/>
        <v/>
      </c>
      <c r="JK12" s="106"/>
      <c r="JL12" s="104"/>
      <c r="JM12" s="36" t="str">
        <f>IF(ISBLANK(JL12),"",IFERROR(JL12/JL7,""))</f>
        <v/>
      </c>
      <c r="JN12" s="104"/>
      <c r="JO12" s="36" t="str">
        <f>IF(ISBLANK(JN12),"",IFERROR(JN12/JO7,""))</f>
        <v/>
      </c>
      <c r="JP12" s="36" t="str">
        <f t="shared" si="43"/>
        <v/>
      </c>
      <c r="JQ12" s="106"/>
      <c r="JR12" s="104"/>
      <c r="JS12" s="36" t="str">
        <f>IF(ISBLANK(JR12),"",IFERROR(JR12/JR7,""))</f>
        <v/>
      </c>
      <c r="JT12" s="104"/>
      <c r="JU12" s="36" t="str">
        <f>IF(ISBLANK(JT12),"",IFERROR(JT12/JU7,""))</f>
        <v/>
      </c>
      <c r="JV12" s="36" t="str">
        <f t="shared" si="44"/>
        <v/>
      </c>
      <c r="JW12" s="106"/>
      <c r="JX12" s="104"/>
      <c r="JY12" s="36" t="str">
        <f>IF(ISBLANK(JX12),"",IFERROR(JX12/JX7,""))</f>
        <v/>
      </c>
      <c r="JZ12" s="104"/>
      <c r="KA12" s="36" t="str">
        <f>IF(ISBLANK(JZ12),"",IFERROR(JZ12/KA7,""))</f>
        <v/>
      </c>
      <c r="KB12" s="36" t="str">
        <f t="shared" si="45"/>
        <v/>
      </c>
      <c r="KC12" s="106"/>
      <c r="KD12" s="104"/>
      <c r="KE12" s="36" t="str">
        <f>IF(ISBLANK(KD12),"",IFERROR(KD12/KD7,""))</f>
        <v/>
      </c>
      <c r="KF12" s="104"/>
      <c r="KG12" s="36" t="str">
        <f>IF(ISBLANK(KF12),"",IFERROR(KF12/KG7,""))</f>
        <v/>
      </c>
      <c r="KH12" s="36" t="str">
        <f t="shared" si="46"/>
        <v/>
      </c>
    </row>
    <row r="13" spans="1:16298">
      <c r="A13" s="35">
        <f>'Participants'' info'!A12</f>
        <v>0</v>
      </c>
      <c r="B13" s="35" t="str">
        <f>'Participants'' info'!F12</f>
        <v>?</v>
      </c>
      <c r="C13" s="36" t="str">
        <f>IFERROR(
  SUM(
    COUNTIF(G13,'Drop-downs'!$I$7),
    COUNTIF(M13,'Drop-downs'!$I$7),
    COUNTIF(S13,'Drop-downs'!$I$7),
    COUNTIF(Y13,'Drop-downs'!$I$7),
    COUNTIF(AE13,'Drop-downs'!$I$7),
    COUNTIF(AK13,'Drop-downs'!$I$7),
    COUNTIF(AQ13,'Drop-downs'!$I$7),
    COUNTIF(AW13,'Drop-downs'!$I$7),
    COUNTIF(BC13,'Drop-downs'!$I$7),
    COUNTIF(BI13,'Drop-downs'!$I$7),
    COUNTIF(BO13,'Drop-downs'!$I$7),
    COUNTIF(BU13,'Drop-downs'!$I$7),
    COUNTIF(CA13,'Drop-downs'!$I$7),
    COUNTIF(CG13,'Drop-downs'!$I$7),
    COUNTIF(CM13,'Drop-downs'!$I$7),
    COUNTIF(CS13,'Drop-downs'!$I$7),
    COUNTIF(CY13,'Drop-downs'!$I$7),
    COUNTIF(DE13,'Drop-downs'!$I$7),
    COUNTIF(DK13,'Drop-downs'!$I$7),
    COUNTIF(DQ13,'Drop-downs'!$I$7),
    COUNTIF(DW13,'Drop-downs'!$I$7),
    COUNTIF(EC13,'Drop-downs'!$I$7),
    COUNTIF(EI13,'Drop-downs'!$I$7),
    COUNTIF(EO13,'Drop-downs'!$I$7),
    COUNTIF(EU13,'Drop-downs'!$I$7),
    COUNTIF(FA13,'Drop-downs'!$I$7),
    COUNTIF(FG13,'Drop-downs'!$I$7),
    COUNTIF(FM13,'Drop-downs'!$I$7),
    COUNTIF(FS13,'Drop-downs'!$I$7),
    COUNTIF(FY13,'Drop-downs'!$I$7),
    COUNTIF(GE13,'Drop-downs'!$I$7),
    COUNTIF(GK13,'Drop-downs'!$I$7),
    COUNTIF(GQ13,'Drop-downs'!$I$7),
    COUNTIF(GW13,'Drop-downs'!$I$7),
    COUNTIF(HC13,'Drop-downs'!$I$7),
    COUNTIF(HI13,'Drop-downs'!$I$7),
    COUNTIF(HO13,'Drop-downs'!$I$7),
    COUNTIF(HU13,'Drop-downs'!$I$7),
    COUNTIF(IA13,'Drop-downs'!$I$7),
    COUNTIF(IG13,'Drop-downs'!$I$7),
    COUNTIF(IM13,'Drop-downs'!$I$7),
    COUNTIF(IS13,'Drop-downs'!$I$7),
    COUNTIF(IY13,'Drop-downs'!$I$7),
    COUNTIF(JE13,'Drop-downs'!$I$7),
    COUNTIF(JK13,'Drop-downs'!$I$7),
    COUNTIF(JQ13,'Drop-downs'!$I$7),
    COUNTIF(JW13,'Drop-downs'!$I$7),
    COUNTIF(KC13,'Drop-downs'!$I$7)
  )
  /
  (
    SUM(
      COUNTIF(G13,'Drop-downs'!$I$7),
      COUNTIF(M13,'Drop-downs'!$I$7),
      COUNTIF(S13,'Drop-downs'!$I$7),
      COUNTIF(Y13,'Drop-downs'!$I$7),
      COUNTIF(AE13,'Drop-downs'!$I$7),
      COUNTIF(AK13,'Drop-downs'!$I$7),
      COUNTIF(AQ13,'Drop-downs'!$I$7),
      COUNTIF(AW13,'Drop-downs'!$I$7),
      COUNTIF(BC13,'Drop-downs'!$I$7),
      COUNTIF(BI13,'Drop-downs'!$I$7),
      COUNTIF(BO13,'Drop-downs'!$I$7),
      COUNTIF(BU13,'Drop-downs'!$I$7),
      COUNTIF(CA13,'Drop-downs'!$I$7),
      COUNTIF(CG13,'Drop-downs'!$I$7),
      COUNTIF(CM13,'Drop-downs'!$I$7),
      COUNTIF(CS13,'Drop-downs'!$I$7),
      COUNTIF(CY13,'Drop-downs'!$I$7),
      COUNTIF(DE13,'Drop-downs'!$I$7),
      COUNTIF(DK13,'Drop-downs'!$I$7),
      COUNTIF(DQ13,'Drop-downs'!$I$7),
      COUNTIF(DW13,'Drop-downs'!$I$7),
      COUNTIF(EC13,'Drop-downs'!$I$7),
      COUNTIF(EI13,'Drop-downs'!$I$7),
      COUNTIF(EO13,'Drop-downs'!$I$7),
      COUNTIF(EU13,'Drop-downs'!$I$7),
      COUNTIF(FA13,'Drop-downs'!$I$7),
      COUNTIF(FG13,'Drop-downs'!$I$7),
      COUNTIF(FM13,'Drop-downs'!$I$7),
      COUNTIF(FS13,'Drop-downs'!$I$7),
      COUNTIF(FY13,'Drop-downs'!$I$7),
      COUNTIF(GE13,'Drop-downs'!$I$7),
      COUNTIF(GK13,'Drop-downs'!$I$7),
      COUNTIF(GQ13,'Drop-downs'!$I$7),
      COUNTIF(GW13,'Drop-downs'!$I$7),
      COUNTIF(HC13,'Drop-downs'!$I$7),
      COUNTIF(HI13,'Drop-downs'!$I$7),
      COUNTIF(HO13,'Drop-downs'!$I$7),
      COUNTIF(HU13,'Drop-downs'!$I$7),
      COUNTIF(IA13,'Drop-downs'!$I$7),
      COUNTIF(IG13,'Drop-downs'!$I$7),
      COUNTIF(IM13,'Drop-downs'!$I$7),
      COUNTIF(IS13,'Drop-downs'!$I$7),
      COUNTIF(IY13,'Drop-downs'!$I$7),
      COUNTIF(JE13,'Drop-downs'!$I$7),
      COUNTIF(JK13,'Drop-downs'!$I$7),
      COUNTIF(JQ13,'Drop-downs'!$I$7),
      COUNTIF(JW13,'Drop-downs'!$I$7),
      COUNTIF(KC13,'Drop-downs'!$I$7)
    )
    +
    SUM(
      COUNTIF(G13,'Drop-downs'!$I$8),
      COUNTIF(M13,'Drop-downs'!$I$8),
      COUNTIF(S13,'Drop-downs'!$I$8),
      COUNTIF(Y13,'Drop-downs'!$I$8),
      COUNTIF(AE13,'Drop-downs'!$I$8),
      COUNTIF(AK13,'Drop-downs'!$I$8),
      COUNTIF(AQ13,'Drop-downs'!$I$8),
      COUNTIF(AW13,'Drop-downs'!$I$8),
      COUNTIF(BC13,'Drop-downs'!$I$8),
      COUNTIF(BI13,'Drop-downs'!$I$8),
      COUNTIF(BO13,'Drop-downs'!$I$8),
      COUNTIF(BU13,'Drop-downs'!$I$8),
      COUNTIF(CA13,'Drop-downs'!$I$8),
      COUNTIF(CG13,'Drop-downs'!$I$8),
      COUNTIF(CM13,'Drop-downs'!$I$8),
      COUNTIF(CS13,'Drop-downs'!$I$8),
      COUNTIF(CY13,'Drop-downs'!$I$8),
      COUNTIF(DE13,'Drop-downs'!$I$8),
      COUNTIF(DK13,'Drop-downs'!$I$8),
      COUNTIF(DQ13,'Drop-downs'!$I$8),
      COUNTIF(DW13,'Drop-downs'!$I$8),
      COUNTIF(EC13,'Drop-downs'!$I$8),
      COUNTIF(EI13,'Drop-downs'!$I$8),
      COUNTIF(EO13,'Drop-downs'!$I$8),
      COUNTIF(EU13,'Drop-downs'!$I$8),
      COUNTIF(FA13,'Drop-downs'!$I$8),
      COUNTIF(FG13,'Drop-downs'!$I$8),
      COUNTIF(FM13,'Drop-downs'!$I$8),
      COUNTIF(FS13,'Drop-downs'!$I$8),
      COUNTIF(FY13,'Drop-downs'!$I$8),
      COUNTIF(GE13,'Drop-downs'!$I$8),
      COUNTIF(GK13,'Drop-downs'!$I$8),
      COUNTIF(GQ13,'Drop-downs'!$I$8),
      COUNTIF(GW13,'Drop-downs'!$I$8),
      COUNTIF(HC13,'Drop-downs'!$I$8),
      COUNTIF(HI13,'Drop-downs'!$I$8),
      COUNTIF(HO13,'Drop-downs'!$I$8),
      COUNTIF(HU13,'Drop-downs'!$I$8),
      COUNTIF(IA13,'Drop-downs'!$I$8),
      COUNTIF(IG13,'Drop-downs'!$I$8),
      COUNTIF(IM13,'Drop-downs'!$I$8),
      COUNTIF(IS13,'Drop-downs'!$I$8),
      COUNTIF(IY13,'Drop-downs'!$I$8),
      COUNTIF(JE13,'Drop-downs'!$I$8),
      COUNTIF(JK13,'Drop-downs'!$I$8),
      COUNTIF(JQ13,'Drop-downs'!$I$8),
      COUNTIF(JW13,'Drop-downs'!$I$8),
      COUNTIF(KC13,'Drop-downs'!$I$8)
    )
  ),
"")</f>
        <v/>
      </c>
      <c r="D13" s="36" t="str">
        <f t="shared" si="47"/>
        <v/>
      </c>
      <c r="E13" s="36" t="str">
        <f t="shared" si="48"/>
        <v/>
      </c>
      <c r="F13" s="36" t="str">
        <f t="shared" si="49"/>
        <v/>
      </c>
      <c r="G13" s="106"/>
      <c r="H13" s="104"/>
      <c r="I13" s="36" t="str">
        <f>IF(ISBLANK(H13),"",IFERROR(H13/H7,""))</f>
        <v/>
      </c>
      <c r="J13" s="104"/>
      <c r="K13" s="36" t="str">
        <f>IF(ISBLANK(J13),"",IFERROR(J13/K7,""))</f>
        <v/>
      </c>
      <c r="L13" s="36" t="str">
        <f t="shared" si="50"/>
        <v/>
      </c>
      <c r="M13" s="106"/>
      <c r="N13" s="104"/>
      <c r="O13" s="36" t="str">
        <f>IF(ISBLANK(N13),"",IFERROR(N13/N7,""))</f>
        <v/>
      </c>
      <c r="P13" s="104"/>
      <c r="Q13" s="36" t="str">
        <f>IF(ISBLANK(P13),"",IFERROR(P13/Q7,""))</f>
        <v/>
      </c>
      <c r="R13" s="36" t="str">
        <f t="shared" si="0"/>
        <v/>
      </c>
      <c r="S13" s="106"/>
      <c r="T13" s="104"/>
      <c r="U13" s="36" t="str">
        <f>IF(ISBLANK(T13),"",IFERROR(T13/T7,""))</f>
        <v/>
      </c>
      <c r="V13" s="104"/>
      <c r="W13" s="36" t="str">
        <f>IF(ISBLANK(V13),"",IFERROR(V13/W7,""))</f>
        <v/>
      </c>
      <c r="X13" s="36" t="str">
        <f t="shared" si="1"/>
        <v/>
      </c>
      <c r="Y13" s="106"/>
      <c r="Z13" s="104"/>
      <c r="AA13" s="36" t="str">
        <f>IF(ISBLANK(Z13),"",IFERROR(Z13/Z7,""))</f>
        <v/>
      </c>
      <c r="AB13" s="104"/>
      <c r="AC13" s="36" t="str">
        <f>IF(ISBLANK(AB13),"",IFERROR(AB13/AC7,""))</f>
        <v/>
      </c>
      <c r="AD13" s="36" t="str">
        <f t="shared" si="2"/>
        <v/>
      </c>
      <c r="AE13" s="106"/>
      <c r="AF13" s="104"/>
      <c r="AG13" s="36" t="str">
        <f>IF(ISBLANK(AF13),"",IFERROR(AF13/AF7,""))</f>
        <v/>
      </c>
      <c r="AH13" s="104"/>
      <c r="AI13" s="36" t="str">
        <f>IF(ISBLANK(AH13),"",IFERROR(AH13/AI7,""))</f>
        <v/>
      </c>
      <c r="AJ13" s="36" t="str">
        <f t="shared" si="3"/>
        <v/>
      </c>
      <c r="AK13" s="106"/>
      <c r="AL13" s="104"/>
      <c r="AM13" s="36" t="str">
        <f>IF(ISBLANK(AL13),"",IFERROR(AL13/AL7,""))</f>
        <v/>
      </c>
      <c r="AN13" s="104"/>
      <c r="AO13" s="36" t="str">
        <f>IF(ISBLANK(AN13),"",IFERROR(AN13/AO7,""))</f>
        <v/>
      </c>
      <c r="AP13" s="36" t="str">
        <f t="shared" si="4"/>
        <v/>
      </c>
      <c r="AQ13" s="106"/>
      <c r="AR13" s="104"/>
      <c r="AS13" s="36" t="str">
        <f>IF(ISBLANK(AR13),"",IFERROR(AR13/AR7,""))</f>
        <v/>
      </c>
      <c r="AT13" s="104"/>
      <c r="AU13" s="36" t="str">
        <f>IF(ISBLANK(AT13),"",IFERROR(AT13/AU7,""))</f>
        <v/>
      </c>
      <c r="AV13" s="36" t="str">
        <f t="shared" si="5"/>
        <v/>
      </c>
      <c r="AW13" s="106"/>
      <c r="AX13" s="104"/>
      <c r="AY13" s="36" t="str">
        <f>IF(ISBLANK(AX13),"",IFERROR(AX13/AX7,""))</f>
        <v/>
      </c>
      <c r="AZ13" s="104"/>
      <c r="BA13" s="36" t="str">
        <f>IF(ISBLANK(AZ13),"",IFERROR(AZ13/BA7,""))</f>
        <v/>
      </c>
      <c r="BB13" s="36" t="str">
        <f t="shared" si="6"/>
        <v/>
      </c>
      <c r="BC13" s="106"/>
      <c r="BD13" s="104"/>
      <c r="BE13" s="36" t="str">
        <f>IF(ISBLANK(BD13),"",IFERROR(BD13/BD7,""))</f>
        <v/>
      </c>
      <c r="BF13" s="104"/>
      <c r="BG13" s="36" t="str">
        <f>IF(ISBLANK(BF13),"",IFERROR(BF13/BG7,""))</f>
        <v/>
      </c>
      <c r="BH13" s="36" t="str">
        <f t="shared" si="7"/>
        <v/>
      </c>
      <c r="BI13" s="106"/>
      <c r="BJ13" s="104"/>
      <c r="BK13" s="36" t="str">
        <f>IF(ISBLANK(BJ13),"",IFERROR(BJ13/BJ7,""))</f>
        <v/>
      </c>
      <c r="BL13" s="104"/>
      <c r="BM13" s="36" t="str">
        <f>IF(ISBLANK(BL13),"",IFERROR(BL13/BM7,""))</f>
        <v/>
      </c>
      <c r="BN13" s="36" t="str">
        <f t="shared" si="8"/>
        <v/>
      </c>
      <c r="BO13" s="106"/>
      <c r="BP13" s="104"/>
      <c r="BQ13" s="36" t="str">
        <f>IF(ISBLANK(BP13),"",IFERROR(BP13/BP7,""))</f>
        <v/>
      </c>
      <c r="BR13" s="104"/>
      <c r="BS13" s="36" t="str">
        <f>IF(ISBLANK(BR13),"",IFERROR(BR13/BS7,""))</f>
        <v/>
      </c>
      <c r="BT13" s="36" t="str">
        <f t="shared" si="9"/>
        <v/>
      </c>
      <c r="BU13" s="106"/>
      <c r="BV13" s="104"/>
      <c r="BW13" s="36" t="str">
        <f>IF(ISBLANK(BV13),"",IFERROR(BV13/BV7,""))</f>
        <v/>
      </c>
      <c r="BX13" s="104"/>
      <c r="BY13" s="36" t="str">
        <f>IF(ISBLANK(BX13),"",IFERROR(BX13/BY7,""))</f>
        <v/>
      </c>
      <c r="BZ13" s="36" t="str">
        <f t="shared" si="10"/>
        <v/>
      </c>
      <c r="CA13" s="106"/>
      <c r="CB13" s="104"/>
      <c r="CC13" s="36" t="str">
        <f>IF(ISBLANK(CB13),"",IFERROR(CB13/CB7,""))</f>
        <v/>
      </c>
      <c r="CD13" s="104"/>
      <c r="CE13" s="36" t="str">
        <f>IF(ISBLANK(CD13),"",IFERROR(CD13/CE7,""))</f>
        <v/>
      </c>
      <c r="CF13" s="36" t="str">
        <f t="shared" si="11"/>
        <v/>
      </c>
      <c r="CG13" s="106"/>
      <c r="CH13" s="104"/>
      <c r="CI13" s="36" t="str">
        <f>IF(ISBLANK(CH13),"",IFERROR(CH13/CH7,""))</f>
        <v/>
      </c>
      <c r="CJ13" s="104"/>
      <c r="CK13" s="36" t="str">
        <f>IF(ISBLANK(CJ13),"",IFERROR(CJ13/CK7,""))</f>
        <v/>
      </c>
      <c r="CL13" s="36" t="str">
        <f t="shared" si="12"/>
        <v/>
      </c>
      <c r="CM13" s="106"/>
      <c r="CN13" s="104"/>
      <c r="CO13" s="36" t="str">
        <f>IF(ISBLANK(CN13),"",IFERROR(CN13/CN7,""))</f>
        <v/>
      </c>
      <c r="CP13" s="104"/>
      <c r="CQ13" s="36" t="str">
        <f>IF(ISBLANK(CP13),"",IFERROR(CP13/CQ7,""))</f>
        <v/>
      </c>
      <c r="CR13" s="36" t="str">
        <f t="shared" si="13"/>
        <v/>
      </c>
      <c r="CS13" s="106"/>
      <c r="CT13" s="104"/>
      <c r="CU13" s="36" t="str">
        <f>IF(ISBLANK(CT13),"",IFERROR(CT13/CT7,""))</f>
        <v/>
      </c>
      <c r="CV13" s="104"/>
      <c r="CW13" s="36" t="str">
        <f>IF(ISBLANK(CV13),"",IFERROR(CV13/CW7,""))</f>
        <v/>
      </c>
      <c r="CX13" s="36" t="str">
        <f t="shared" si="14"/>
        <v/>
      </c>
      <c r="CY13" s="106"/>
      <c r="CZ13" s="104"/>
      <c r="DA13" s="36" t="str">
        <f>IF(ISBLANK(CZ13),"",IFERROR(CZ13/CZ7,""))</f>
        <v/>
      </c>
      <c r="DB13" s="104"/>
      <c r="DC13" s="36" t="str">
        <f>IF(ISBLANK(DB13),"",IFERROR(DB13/DC7,""))</f>
        <v/>
      </c>
      <c r="DD13" s="36" t="str">
        <f t="shared" si="15"/>
        <v/>
      </c>
      <c r="DE13" s="106"/>
      <c r="DF13" s="104"/>
      <c r="DG13" s="36" t="str">
        <f>IF(ISBLANK(DF13),"",IFERROR(DF13/DF7,""))</f>
        <v/>
      </c>
      <c r="DH13" s="104"/>
      <c r="DI13" s="36" t="str">
        <f>IF(ISBLANK(DH13),"",IFERROR(DH13/DI7,""))</f>
        <v/>
      </c>
      <c r="DJ13" s="36" t="str">
        <f t="shared" si="16"/>
        <v/>
      </c>
      <c r="DK13" s="106"/>
      <c r="DL13" s="104"/>
      <c r="DM13" s="36" t="str">
        <f>IF(ISBLANK(DL13),"",IFERROR(DL13/DL7,""))</f>
        <v/>
      </c>
      <c r="DN13" s="104"/>
      <c r="DO13" s="36" t="str">
        <f>IF(ISBLANK(DN13),"",IFERROR(DN13/DO7,""))</f>
        <v/>
      </c>
      <c r="DP13" s="36" t="str">
        <f t="shared" si="17"/>
        <v/>
      </c>
      <c r="DQ13" s="106"/>
      <c r="DR13" s="104"/>
      <c r="DS13" s="36" t="str">
        <f>IF(ISBLANK(DR13),"",IFERROR(DR13/DR7,""))</f>
        <v/>
      </c>
      <c r="DT13" s="104"/>
      <c r="DU13" s="36" t="str">
        <f>IF(ISBLANK(DT13),"",IFERROR(DT13/DU7,""))</f>
        <v/>
      </c>
      <c r="DV13" s="36" t="str">
        <f t="shared" si="18"/>
        <v/>
      </c>
      <c r="DW13" s="106"/>
      <c r="DX13" s="104"/>
      <c r="DY13" s="36" t="str">
        <f>IF(ISBLANK(DX13),"",IFERROR(DX13/DX7,""))</f>
        <v/>
      </c>
      <c r="DZ13" s="104"/>
      <c r="EA13" s="36" t="str">
        <f>IF(ISBLANK(DZ13),"",IFERROR(DZ13/EA7,""))</f>
        <v/>
      </c>
      <c r="EB13" s="36" t="str">
        <f t="shared" si="19"/>
        <v/>
      </c>
      <c r="EC13" s="106"/>
      <c r="ED13" s="104"/>
      <c r="EE13" s="36" t="str">
        <f>IF(ISBLANK(ED13),"",IFERROR(ED13/ED7,""))</f>
        <v/>
      </c>
      <c r="EF13" s="104"/>
      <c r="EG13" s="36" t="str">
        <f>IF(ISBLANK(EF13),"",IFERROR(EF13/EG7,""))</f>
        <v/>
      </c>
      <c r="EH13" s="36" t="str">
        <f t="shared" si="20"/>
        <v/>
      </c>
      <c r="EI13" s="106"/>
      <c r="EJ13" s="104"/>
      <c r="EK13" s="36" t="str">
        <f>IF(ISBLANK(EJ13),"",IFERROR(EJ13/EJ7,""))</f>
        <v/>
      </c>
      <c r="EL13" s="104"/>
      <c r="EM13" s="36" t="str">
        <f>IF(ISBLANK(EL13),"",IFERROR(EL13/EM7,""))</f>
        <v/>
      </c>
      <c r="EN13" s="36" t="str">
        <f t="shared" si="21"/>
        <v/>
      </c>
      <c r="EO13" s="106"/>
      <c r="EP13" s="104"/>
      <c r="EQ13" s="36" t="str">
        <f>IF(ISBLANK(EP13),"",IFERROR(EP13/EP7,""))</f>
        <v/>
      </c>
      <c r="ER13" s="104"/>
      <c r="ES13" s="36" t="str">
        <f>IF(ISBLANK(ER13),"",IFERROR(ER13/ES7,""))</f>
        <v/>
      </c>
      <c r="ET13" s="36" t="str">
        <f t="shared" si="22"/>
        <v/>
      </c>
      <c r="EU13" s="106"/>
      <c r="EV13" s="104"/>
      <c r="EW13" s="36" t="str">
        <f>IF(ISBLANK(EV13),"",IFERROR(EV13/EV7,""))</f>
        <v/>
      </c>
      <c r="EX13" s="104"/>
      <c r="EY13" s="36" t="str">
        <f>IF(ISBLANK(EX13),"",IFERROR(EX13/EY7,""))</f>
        <v/>
      </c>
      <c r="EZ13" s="36" t="str">
        <f t="shared" si="23"/>
        <v/>
      </c>
      <c r="FA13" s="106"/>
      <c r="FB13" s="104"/>
      <c r="FC13" s="36" t="str">
        <f>IF(ISBLANK(FB13),"",IFERROR(FB13/FB7,""))</f>
        <v/>
      </c>
      <c r="FD13" s="104"/>
      <c r="FE13" s="36" t="str">
        <f>IF(ISBLANK(FD13),"",IFERROR(FD13/FE7,""))</f>
        <v/>
      </c>
      <c r="FF13" s="36" t="str">
        <f t="shared" si="24"/>
        <v/>
      </c>
      <c r="FG13" s="106"/>
      <c r="FH13" s="104"/>
      <c r="FI13" s="36" t="str">
        <f>IF(ISBLANK(FH13),"",IFERROR(FH13/FH7,""))</f>
        <v/>
      </c>
      <c r="FJ13" s="104"/>
      <c r="FK13" s="36" t="str">
        <f>IF(ISBLANK(FJ13),"",IFERROR(FJ13/FK7,""))</f>
        <v/>
      </c>
      <c r="FL13" s="36" t="str">
        <f t="shared" si="25"/>
        <v/>
      </c>
      <c r="FM13" s="106"/>
      <c r="FN13" s="104"/>
      <c r="FO13" s="36" t="str">
        <f>IF(ISBLANK(FN13),"",IFERROR(FN13/FN7,""))</f>
        <v/>
      </c>
      <c r="FP13" s="104"/>
      <c r="FQ13" s="36" t="str">
        <f>IF(ISBLANK(FP13),"",IFERROR(FP13/FQ7,""))</f>
        <v/>
      </c>
      <c r="FR13" s="36" t="str">
        <f t="shared" si="26"/>
        <v/>
      </c>
      <c r="FS13" s="106"/>
      <c r="FT13" s="104"/>
      <c r="FU13" s="36" t="str">
        <f>IF(ISBLANK(FT13),"",IFERROR(FT13/FT7,""))</f>
        <v/>
      </c>
      <c r="FV13" s="104"/>
      <c r="FW13" s="36" t="str">
        <f>IF(ISBLANK(FV13),"",IFERROR(FV13/FW7,""))</f>
        <v/>
      </c>
      <c r="FX13" s="36" t="str">
        <f t="shared" si="27"/>
        <v/>
      </c>
      <c r="FY13" s="106"/>
      <c r="FZ13" s="104"/>
      <c r="GA13" s="36" t="str">
        <f>IF(ISBLANK(FZ13),"",IFERROR(FZ13/FZ7,""))</f>
        <v/>
      </c>
      <c r="GB13" s="104"/>
      <c r="GC13" s="36" t="str">
        <f>IF(ISBLANK(GB13),"",IFERROR(GB13/GC7,""))</f>
        <v/>
      </c>
      <c r="GD13" s="36" t="str">
        <f t="shared" si="28"/>
        <v/>
      </c>
      <c r="GE13" s="106"/>
      <c r="GF13" s="104"/>
      <c r="GG13" s="36" t="str">
        <f>IF(ISBLANK(GF13),"",IFERROR(GF13/GF7,""))</f>
        <v/>
      </c>
      <c r="GH13" s="104"/>
      <c r="GI13" s="36" t="str">
        <f>IF(ISBLANK(GH13),"",IFERROR(GH13/GI7,""))</f>
        <v/>
      </c>
      <c r="GJ13" s="36" t="str">
        <f t="shared" si="29"/>
        <v/>
      </c>
      <c r="GK13" s="106"/>
      <c r="GL13" s="104"/>
      <c r="GM13" s="36" t="str">
        <f>IF(ISBLANK(GL13),"",IFERROR(GL13/GL7,""))</f>
        <v/>
      </c>
      <c r="GN13" s="104"/>
      <c r="GO13" s="36" t="str">
        <f>IF(ISBLANK(GN13),"",IFERROR(GN13/GO7,""))</f>
        <v/>
      </c>
      <c r="GP13" s="36" t="str">
        <f t="shared" si="30"/>
        <v/>
      </c>
      <c r="GQ13" s="106"/>
      <c r="GR13" s="104"/>
      <c r="GS13" s="36" t="str">
        <f>IF(ISBLANK(GR13),"",IFERROR(GR13/GR7,""))</f>
        <v/>
      </c>
      <c r="GT13" s="104"/>
      <c r="GU13" s="36" t="str">
        <f>IF(ISBLANK(GT13),"",IFERROR(GT13/GU7,""))</f>
        <v/>
      </c>
      <c r="GV13" s="36" t="str">
        <f t="shared" si="31"/>
        <v/>
      </c>
      <c r="GW13" s="106"/>
      <c r="GX13" s="104"/>
      <c r="GY13" s="36" t="str">
        <f>IF(ISBLANK(GX13),"",IFERROR(GX13/GX7,""))</f>
        <v/>
      </c>
      <c r="GZ13" s="104"/>
      <c r="HA13" s="36" t="str">
        <f>IF(ISBLANK(GZ13),"",IFERROR(GZ13/HA7,""))</f>
        <v/>
      </c>
      <c r="HB13" s="36" t="str">
        <f t="shared" si="32"/>
        <v/>
      </c>
      <c r="HC13" s="106"/>
      <c r="HD13" s="104"/>
      <c r="HE13" s="36" t="str">
        <f>IF(ISBLANK(HD13),"",IFERROR(HD13/HD7,""))</f>
        <v/>
      </c>
      <c r="HF13" s="104"/>
      <c r="HG13" s="36" t="str">
        <f>IF(ISBLANK(HF13),"",IFERROR(HF13/HG7,""))</f>
        <v/>
      </c>
      <c r="HH13" s="36" t="str">
        <f t="shared" si="33"/>
        <v/>
      </c>
      <c r="HI13" s="106"/>
      <c r="HJ13" s="104"/>
      <c r="HK13" s="36" t="str">
        <f>IF(ISBLANK(HJ13),"",IFERROR(HJ13/HJ7,""))</f>
        <v/>
      </c>
      <c r="HL13" s="104"/>
      <c r="HM13" s="36" t="str">
        <f>IF(ISBLANK(HL13),"",IFERROR(HL13/HM7,""))</f>
        <v/>
      </c>
      <c r="HN13" s="36" t="str">
        <f t="shared" si="34"/>
        <v/>
      </c>
      <c r="HO13" s="106"/>
      <c r="HP13" s="104"/>
      <c r="HQ13" s="36" t="str">
        <f>IF(ISBLANK(HP13),"",IFERROR(HP13/HP7,""))</f>
        <v/>
      </c>
      <c r="HR13" s="104"/>
      <c r="HS13" s="36" t="str">
        <f>IF(ISBLANK(HR13),"",IFERROR(HR13/HS7,""))</f>
        <v/>
      </c>
      <c r="HT13" s="36" t="str">
        <f t="shared" si="35"/>
        <v/>
      </c>
      <c r="HU13" s="106"/>
      <c r="HV13" s="104"/>
      <c r="HW13" s="36" t="str">
        <f>IF(ISBLANK(HV13),"",IFERROR(HV13/HV7,""))</f>
        <v/>
      </c>
      <c r="HX13" s="104"/>
      <c r="HY13" s="36" t="str">
        <f>IF(ISBLANK(HX13),"",IFERROR(HX13/HY7,""))</f>
        <v/>
      </c>
      <c r="HZ13" s="36" t="str">
        <f t="shared" si="36"/>
        <v/>
      </c>
      <c r="IA13" s="106"/>
      <c r="IB13" s="104"/>
      <c r="IC13" s="36" t="str">
        <f>IF(ISBLANK(IB13),"",IFERROR(IB13/IB7,""))</f>
        <v/>
      </c>
      <c r="ID13" s="104"/>
      <c r="IE13" s="36" t="str">
        <f>IF(ISBLANK(ID13),"",IFERROR(ID13/IE7,""))</f>
        <v/>
      </c>
      <c r="IF13" s="36" t="str">
        <f t="shared" si="37"/>
        <v/>
      </c>
      <c r="IG13" s="106"/>
      <c r="IH13" s="104"/>
      <c r="II13" s="36" t="str">
        <f>IF(ISBLANK(IH13),"",IFERROR(IH13/IH7,""))</f>
        <v/>
      </c>
      <c r="IJ13" s="104"/>
      <c r="IK13" s="36" t="str">
        <f>IF(ISBLANK(IJ13),"",IFERROR(IJ13/IK7,""))</f>
        <v/>
      </c>
      <c r="IL13" s="36" t="str">
        <f t="shared" si="38"/>
        <v/>
      </c>
      <c r="IM13" s="106"/>
      <c r="IN13" s="104"/>
      <c r="IO13" s="36" t="str">
        <f>IF(ISBLANK(IN13),"",IFERROR(IN13/IN7,""))</f>
        <v/>
      </c>
      <c r="IP13" s="104"/>
      <c r="IQ13" s="36" t="str">
        <f>IF(ISBLANK(IP13),"",IFERROR(IP13/IQ7,""))</f>
        <v/>
      </c>
      <c r="IR13" s="36" t="str">
        <f t="shared" si="39"/>
        <v/>
      </c>
      <c r="IS13" s="106"/>
      <c r="IT13" s="104"/>
      <c r="IU13" s="36" t="str">
        <f>IF(ISBLANK(IT13),"",IFERROR(IT13/IT7,""))</f>
        <v/>
      </c>
      <c r="IV13" s="104"/>
      <c r="IW13" s="36" t="str">
        <f>IF(ISBLANK(IV13),"",IFERROR(IV13/IW7,""))</f>
        <v/>
      </c>
      <c r="IX13" s="36" t="str">
        <f t="shared" si="40"/>
        <v/>
      </c>
      <c r="IY13" s="106"/>
      <c r="IZ13" s="104"/>
      <c r="JA13" s="36" t="str">
        <f>IF(ISBLANK(IZ13),"",IFERROR(IZ13/IZ7,""))</f>
        <v/>
      </c>
      <c r="JB13" s="104"/>
      <c r="JC13" s="36" t="str">
        <f>IF(ISBLANK(JB13),"",IFERROR(JB13/JC7,""))</f>
        <v/>
      </c>
      <c r="JD13" s="36" t="str">
        <f t="shared" si="41"/>
        <v/>
      </c>
      <c r="JE13" s="106"/>
      <c r="JF13" s="104"/>
      <c r="JG13" s="36" t="str">
        <f>IF(ISBLANK(JF13),"",IFERROR(JF13/JF7,""))</f>
        <v/>
      </c>
      <c r="JH13" s="104"/>
      <c r="JI13" s="36" t="str">
        <f>IF(ISBLANK(JH13),"",IFERROR(JH13/JI7,""))</f>
        <v/>
      </c>
      <c r="JJ13" s="36" t="str">
        <f t="shared" si="42"/>
        <v/>
      </c>
      <c r="JK13" s="106"/>
      <c r="JL13" s="104"/>
      <c r="JM13" s="36" t="str">
        <f>IF(ISBLANK(JL13),"",IFERROR(JL13/JL7,""))</f>
        <v/>
      </c>
      <c r="JN13" s="104"/>
      <c r="JO13" s="36" t="str">
        <f>IF(ISBLANK(JN13),"",IFERROR(JN13/JO7,""))</f>
        <v/>
      </c>
      <c r="JP13" s="36" t="str">
        <f t="shared" si="43"/>
        <v/>
      </c>
      <c r="JQ13" s="106"/>
      <c r="JR13" s="104"/>
      <c r="JS13" s="36" t="str">
        <f>IF(ISBLANK(JR13),"",IFERROR(JR13/JR7,""))</f>
        <v/>
      </c>
      <c r="JT13" s="104"/>
      <c r="JU13" s="36" t="str">
        <f>IF(ISBLANK(JT13),"",IFERROR(JT13/JU7,""))</f>
        <v/>
      </c>
      <c r="JV13" s="36" t="str">
        <f t="shared" si="44"/>
        <v/>
      </c>
      <c r="JW13" s="106"/>
      <c r="JX13" s="104"/>
      <c r="JY13" s="36" t="str">
        <f>IF(ISBLANK(JX13),"",IFERROR(JX13/JX7,""))</f>
        <v/>
      </c>
      <c r="JZ13" s="104"/>
      <c r="KA13" s="36" t="str">
        <f>IF(ISBLANK(JZ13),"",IFERROR(JZ13/KA7,""))</f>
        <v/>
      </c>
      <c r="KB13" s="36" t="str">
        <f t="shared" si="45"/>
        <v/>
      </c>
      <c r="KC13" s="106"/>
      <c r="KD13" s="104"/>
      <c r="KE13" s="36" t="str">
        <f>IF(ISBLANK(KD13),"",IFERROR(KD13/KD7,""))</f>
        <v/>
      </c>
      <c r="KF13" s="104"/>
      <c r="KG13" s="36" t="str">
        <f>IF(ISBLANK(KF13),"",IFERROR(KF13/KG7,""))</f>
        <v/>
      </c>
      <c r="KH13" s="36" t="str">
        <f t="shared" si="46"/>
        <v/>
      </c>
    </row>
    <row r="14" spans="1:16298">
      <c r="A14" s="35">
        <f>'Participants'' info'!A13</f>
        <v>0</v>
      </c>
      <c r="B14" s="35" t="str">
        <f>'Participants'' info'!F13</f>
        <v>?</v>
      </c>
      <c r="C14" s="36" t="str">
        <f>IFERROR(
  SUM(
    COUNTIF(G14,'Drop-downs'!$I$7),
    COUNTIF(M14,'Drop-downs'!$I$7),
    COUNTIF(S14,'Drop-downs'!$I$7),
    COUNTIF(Y14,'Drop-downs'!$I$7),
    COUNTIF(AE14,'Drop-downs'!$I$7),
    COUNTIF(AK14,'Drop-downs'!$I$7),
    COUNTIF(AQ14,'Drop-downs'!$I$7),
    COUNTIF(AW14,'Drop-downs'!$I$7),
    COUNTIF(BC14,'Drop-downs'!$I$7),
    COUNTIF(BI14,'Drop-downs'!$I$7),
    COUNTIF(BO14,'Drop-downs'!$I$7),
    COUNTIF(BU14,'Drop-downs'!$I$7),
    COUNTIF(CA14,'Drop-downs'!$I$7),
    COUNTIF(CG14,'Drop-downs'!$I$7),
    COUNTIF(CM14,'Drop-downs'!$I$7),
    COUNTIF(CS14,'Drop-downs'!$I$7),
    COUNTIF(CY14,'Drop-downs'!$I$7),
    COUNTIF(DE14,'Drop-downs'!$I$7),
    COUNTIF(DK14,'Drop-downs'!$I$7),
    COUNTIF(DQ14,'Drop-downs'!$I$7),
    COUNTIF(DW14,'Drop-downs'!$I$7),
    COUNTIF(EC14,'Drop-downs'!$I$7),
    COUNTIF(EI14,'Drop-downs'!$I$7),
    COUNTIF(EO14,'Drop-downs'!$I$7),
    COUNTIF(EU14,'Drop-downs'!$I$7),
    COUNTIF(FA14,'Drop-downs'!$I$7),
    COUNTIF(FG14,'Drop-downs'!$I$7),
    COUNTIF(FM14,'Drop-downs'!$I$7),
    COUNTIF(FS14,'Drop-downs'!$I$7),
    COUNTIF(FY14,'Drop-downs'!$I$7),
    COUNTIF(GE14,'Drop-downs'!$I$7),
    COUNTIF(GK14,'Drop-downs'!$I$7),
    COUNTIF(GQ14,'Drop-downs'!$I$7),
    COUNTIF(GW14,'Drop-downs'!$I$7),
    COUNTIF(HC14,'Drop-downs'!$I$7),
    COUNTIF(HI14,'Drop-downs'!$I$7),
    COUNTIF(HO14,'Drop-downs'!$I$7),
    COUNTIF(HU14,'Drop-downs'!$I$7),
    COUNTIF(IA14,'Drop-downs'!$I$7),
    COUNTIF(IG14,'Drop-downs'!$I$7),
    COUNTIF(IM14,'Drop-downs'!$I$7),
    COUNTIF(IS14,'Drop-downs'!$I$7),
    COUNTIF(IY14,'Drop-downs'!$I$7),
    COUNTIF(JE14,'Drop-downs'!$I$7),
    COUNTIF(JK14,'Drop-downs'!$I$7),
    COUNTIF(JQ14,'Drop-downs'!$I$7),
    COUNTIF(JW14,'Drop-downs'!$I$7),
    COUNTIF(KC14,'Drop-downs'!$I$7)
  )
  /
  (
    SUM(
      COUNTIF(G14,'Drop-downs'!$I$7),
      COUNTIF(M14,'Drop-downs'!$I$7),
      COUNTIF(S14,'Drop-downs'!$I$7),
      COUNTIF(Y14,'Drop-downs'!$I$7),
      COUNTIF(AE14,'Drop-downs'!$I$7),
      COUNTIF(AK14,'Drop-downs'!$I$7),
      COUNTIF(AQ14,'Drop-downs'!$I$7),
      COUNTIF(AW14,'Drop-downs'!$I$7),
      COUNTIF(BC14,'Drop-downs'!$I$7),
      COUNTIF(BI14,'Drop-downs'!$I$7),
      COUNTIF(BO14,'Drop-downs'!$I$7),
      COUNTIF(BU14,'Drop-downs'!$I$7),
      COUNTIF(CA14,'Drop-downs'!$I$7),
      COUNTIF(CG14,'Drop-downs'!$I$7),
      COUNTIF(CM14,'Drop-downs'!$I$7),
      COUNTIF(CS14,'Drop-downs'!$I$7),
      COUNTIF(CY14,'Drop-downs'!$I$7),
      COUNTIF(DE14,'Drop-downs'!$I$7),
      COUNTIF(DK14,'Drop-downs'!$I$7),
      COUNTIF(DQ14,'Drop-downs'!$I$7),
      COUNTIF(DW14,'Drop-downs'!$I$7),
      COUNTIF(EC14,'Drop-downs'!$I$7),
      COUNTIF(EI14,'Drop-downs'!$I$7),
      COUNTIF(EO14,'Drop-downs'!$I$7),
      COUNTIF(EU14,'Drop-downs'!$I$7),
      COUNTIF(FA14,'Drop-downs'!$I$7),
      COUNTIF(FG14,'Drop-downs'!$I$7),
      COUNTIF(FM14,'Drop-downs'!$I$7),
      COUNTIF(FS14,'Drop-downs'!$I$7),
      COUNTIF(FY14,'Drop-downs'!$I$7),
      COUNTIF(GE14,'Drop-downs'!$I$7),
      COUNTIF(GK14,'Drop-downs'!$I$7),
      COUNTIF(GQ14,'Drop-downs'!$I$7),
      COUNTIF(GW14,'Drop-downs'!$I$7),
      COUNTIF(HC14,'Drop-downs'!$I$7),
      COUNTIF(HI14,'Drop-downs'!$I$7),
      COUNTIF(HO14,'Drop-downs'!$I$7),
      COUNTIF(HU14,'Drop-downs'!$I$7),
      COUNTIF(IA14,'Drop-downs'!$I$7),
      COUNTIF(IG14,'Drop-downs'!$I$7),
      COUNTIF(IM14,'Drop-downs'!$I$7),
      COUNTIF(IS14,'Drop-downs'!$I$7),
      COUNTIF(IY14,'Drop-downs'!$I$7),
      COUNTIF(JE14,'Drop-downs'!$I$7),
      COUNTIF(JK14,'Drop-downs'!$I$7),
      COUNTIF(JQ14,'Drop-downs'!$I$7),
      COUNTIF(JW14,'Drop-downs'!$I$7),
      COUNTIF(KC14,'Drop-downs'!$I$7)
    )
    +
    SUM(
      COUNTIF(G14,'Drop-downs'!$I$8),
      COUNTIF(M14,'Drop-downs'!$I$8),
      COUNTIF(S14,'Drop-downs'!$I$8),
      COUNTIF(Y14,'Drop-downs'!$I$8),
      COUNTIF(AE14,'Drop-downs'!$I$8),
      COUNTIF(AK14,'Drop-downs'!$I$8),
      COUNTIF(AQ14,'Drop-downs'!$I$8),
      COUNTIF(AW14,'Drop-downs'!$I$8),
      COUNTIF(BC14,'Drop-downs'!$I$8),
      COUNTIF(BI14,'Drop-downs'!$I$8),
      COUNTIF(BO14,'Drop-downs'!$I$8),
      COUNTIF(BU14,'Drop-downs'!$I$8),
      COUNTIF(CA14,'Drop-downs'!$I$8),
      COUNTIF(CG14,'Drop-downs'!$I$8),
      COUNTIF(CM14,'Drop-downs'!$I$8),
      COUNTIF(CS14,'Drop-downs'!$I$8),
      COUNTIF(CY14,'Drop-downs'!$I$8),
      COUNTIF(DE14,'Drop-downs'!$I$8),
      COUNTIF(DK14,'Drop-downs'!$I$8),
      COUNTIF(DQ14,'Drop-downs'!$I$8),
      COUNTIF(DW14,'Drop-downs'!$I$8),
      COUNTIF(EC14,'Drop-downs'!$I$8),
      COUNTIF(EI14,'Drop-downs'!$I$8),
      COUNTIF(EO14,'Drop-downs'!$I$8),
      COUNTIF(EU14,'Drop-downs'!$I$8),
      COUNTIF(FA14,'Drop-downs'!$I$8),
      COUNTIF(FG14,'Drop-downs'!$I$8),
      COUNTIF(FM14,'Drop-downs'!$I$8),
      COUNTIF(FS14,'Drop-downs'!$I$8),
      COUNTIF(FY14,'Drop-downs'!$I$8),
      COUNTIF(GE14,'Drop-downs'!$I$8),
      COUNTIF(GK14,'Drop-downs'!$I$8),
      COUNTIF(GQ14,'Drop-downs'!$I$8),
      COUNTIF(GW14,'Drop-downs'!$I$8),
      COUNTIF(HC14,'Drop-downs'!$I$8),
      COUNTIF(HI14,'Drop-downs'!$I$8),
      COUNTIF(HO14,'Drop-downs'!$I$8),
      COUNTIF(HU14,'Drop-downs'!$I$8),
      COUNTIF(IA14,'Drop-downs'!$I$8),
      COUNTIF(IG14,'Drop-downs'!$I$8),
      COUNTIF(IM14,'Drop-downs'!$I$8),
      COUNTIF(IS14,'Drop-downs'!$I$8),
      COUNTIF(IY14,'Drop-downs'!$I$8),
      COUNTIF(JE14,'Drop-downs'!$I$8),
      COUNTIF(JK14,'Drop-downs'!$I$8),
      COUNTIF(JQ14,'Drop-downs'!$I$8),
      COUNTIF(JW14,'Drop-downs'!$I$8),
      COUNTIF(KC14,'Drop-downs'!$I$8)
    )
  ),
"")</f>
        <v/>
      </c>
      <c r="D14" s="36" t="str">
        <f t="shared" si="47"/>
        <v/>
      </c>
      <c r="E14" s="36" t="str">
        <f t="shared" si="48"/>
        <v/>
      </c>
      <c r="F14" s="36" t="str">
        <f t="shared" si="49"/>
        <v/>
      </c>
      <c r="G14" s="106"/>
      <c r="H14" s="104"/>
      <c r="I14" s="36" t="str">
        <f>IF(ISBLANK(H14),"",IFERROR(H14/H7,""))</f>
        <v/>
      </c>
      <c r="J14" s="104"/>
      <c r="K14" s="36" t="str">
        <f>IF(ISBLANK(J14),"",IFERROR(J14/K7,""))</f>
        <v/>
      </c>
      <c r="L14" s="36" t="str">
        <f t="shared" si="50"/>
        <v/>
      </c>
      <c r="M14" s="106"/>
      <c r="N14" s="104"/>
      <c r="O14" s="36" t="str">
        <f>IF(ISBLANK(N14),"",IFERROR(N14/N7,""))</f>
        <v/>
      </c>
      <c r="P14" s="104"/>
      <c r="Q14" s="36" t="str">
        <f>IF(ISBLANK(P14),"",IFERROR(P14/Q7,""))</f>
        <v/>
      </c>
      <c r="R14" s="36" t="str">
        <f t="shared" si="0"/>
        <v/>
      </c>
      <c r="S14" s="106"/>
      <c r="T14" s="104"/>
      <c r="U14" s="36" t="str">
        <f>IF(ISBLANK(T14),"",IFERROR(T14/T7,""))</f>
        <v/>
      </c>
      <c r="V14" s="104"/>
      <c r="W14" s="36" t="str">
        <f>IF(ISBLANK(V14),"",IFERROR(V14/W7,""))</f>
        <v/>
      </c>
      <c r="X14" s="36" t="str">
        <f t="shared" si="1"/>
        <v/>
      </c>
      <c r="Y14" s="106"/>
      <c r="Z14" s="104"/>
      <c r="AA14" s="36" t="str">
        <f>IF(ISBLANK(Z14),"",IFERROR(Z14/Z7,""))</f>
        <v/>
      </c>
      <c r="AB14" s="104"/>
      <c r="AC14" s="36" t="str">
        <f>IF(ISBLANK(AB14),"",IFERROR(AB14/AC7,""))</f>
        <v/>
      </c>
      <c r="AD14" s="36" t="str">
        <f t="shared" si="2"/>
        <v/>
      </c>
      <c r="AE14" s="106"/>
      <c r="AF14" s="104"/>
      <c r="AG14" s="36" t="str">
        <f>IF(ISBLANK(AF14),"",IFERROR(AF14/AF7,""))</f>
        <v/>
      </c>
      <c r="AH14" s="104"/>
      <c r="AI14" s="36" t="str">
        <f>IF(ISBLANK(AH14),"",IFERROR(AH14/AI7,""))</f>
        <v/>
      </c>
      <c r="AJ14" s="36" t="str">
        <f t="shared" si="3"/>
        <v/>
      </c>
      <c r="AK14" s="106"/>
      <c r="AL14" s="104"/>
      <c r="AM14" s="36" t="str">
        <f>IF(ISBLANK(AL14),"",IFERROR(AL14/AL7,""))</f>
        <v/>
      </c>
      <c r="AN14" s="104"/>
      <c r="AO14" s="36" t="str">
        <f>IF(ISBLANK(AN14),"",IFERROR(AN14/AO7,""))</f>
        <v/>
      </c>
      <c r="AP14" s="36" t="str">
        <f t="shared" si="4"/>
        <v/>
      </c>
      <c r="AQ14" s="106"/>
      <c r="AR14" s="104"/>
      <c r="AS14" s="36" t="str">
        <f>IF(ISBLANK(AR14),"",IFERROR(AR14/AR7,""))</f>
        <v/>
      </c>
      <c r="AT14" s="104"/>
      <c r="AU14" s="36" t="str">
        <f>IF(ISBLANK(AT14),"",IFERROR(AT14/AU7,""))</f>
        <v/>
      </c>
      <c r="AV14" s="36" t="str">
        <f t="shared" si="5"/>
        <v/>
      </c>
      <c r="AW14" s="106"/>
      <c r="AX14" s="104"/>
      <c r="AY14" s="36" t="str">
        <f>IF(ISBLANK(AX14),"",IFERROR(AX14/AX7,""))</f>
        <v/>
      </c>
      <c r="AZ14" s="104"/>
      <c r="BA14" s="36" t="str">
        <f>IF(ISBLANK(AZ14),"",IFERROR(AZ14/BA7,""))</f>
        <v/>
      </c>
      <c r="BB14" s="36" t="str">
        <f t="shared" si="6"/>
        <v/>
      </c>
      <c r="BC14" s="106"/>
      <c r="BD14" s="104"/>
      <c r="BE14" s="36" t="str">
        <f>IF(ISBLANK(BD14),"",IFERROR(BD14/BD7,""))</f>
        <v/>
      </c>
      <c r="BF14" s="104"/>
      <c r="BG14" s="36" t="str">
        <f>IF(ISBLANK(BF14),"",IFERROR(BF14/BG7,""))</f>
        <v/>
      </c>
      <c r="BH14" s="36" t="str">
        <f t="shared" si="7"/>
        <v/>
      </c>
      <c r="BI14" s="106"/>
      <c r="BJ14" s="104"/>
      <c r="BK14" s="36" t="str">
        <f>IF(ISBLANK(BJ14),"",IFERROR(BJ14/BJ7,""))</f>
        <v/>
      </c>
      <c r="BL14" s="104"/>
      <c r="BM14" s="36" t="str">
        <f>IF(ISBLANK(BL14),"",IFERROR(BL14/BM7,""))</f>
        <v/>
      </c>
      <c r="BN14" s="36" t="str">
        <f t="shared" si="8"/>
        <v/>
      </c>
      <c r="BO14" s="106"/>
      <c r="BP14" s="104"/>
      <c r="BQ14" s="36" t="str">
        <f>IF(ISBLANK(BP14),"",IFERROR(BP14/BP7,""))</f>
        <v/>
      </c>
      <c r="BR14" s="104"/>
      <c r="BS14" s="36" t="str">
        <f>IF(ISBLANK(BR14),"",IFERROR(BR14/BS7,""))</f>
        <v/>
      </c>
      <c r="BT14" s="36" t="str">
        <f t="shared" si="9"/>
        <v/>
      </c>
      <c r="BU14" s="106"/>
      <c r="BV14" s="104"/>
      <c r="BW14" s="36" t="str">
        <f>IF(ISBLANK(BV14),"",IFERROR(BV14/BV7,""))</f>
        <v/>
      </c>
      <c r="BX14" s="104"/>
      <c r="BY14" s="36" t="str">
        <f>IF(ISBLANK(BX14),"",IFERROR(BX14/BY7,""))</f>
        <v/>
      </c>
      <c r="BZ14" s="36" t="str">
        <f t="shared" si="10"/>
        <v/>
      </c>
      <c r="CA14" s="106"/>
      <c r="CB14" s="104"/>
      <c r="CC14" s="36" t="str">
        <f>IF(ISBLANK(CB14),"",IFERROR(CB14/CB7,""))</f>
        <v/>
      </c>
      <c r="CD14" s="104"/>
      <c r="CE14" s="36" t="str">
        <f>IF(ISBLANK(CD14),"",IFERROR(CD14/CE7,""))</f>
        <v/>
      </c>
      <c r="CF14" s="36" t="str">
        <f t="shared" si="11"/>
        <v/>
      </c>
      <c r="CG14" s="106"/>
      <c r="CH14" s="104"/>
      <c r="CI14" s="36" t="str">
        <f>IF(ISBLANK(CH14),"",IFERROR(CH14/CH7,""))</f>
        <v/>
      </c>
      <c r="CJ14" s="104"/>
      <c r="CK14" s="36" t="str">
        <f>IF(ISBLANK(CJ14),"",IFERROR(CJ14/CK7,""))</f>
        <v/>
      </c>
      <c r="CL14" s="36" t="str">
        <f t="shared" si="12"/>
        <v/>
      </c>
      <c r="CM14" s="106"/>
      <c r="CN14" s="104"/>
      <c r="CO14" s="36" t="str">
        <f>IF(ISBLANK(CN14),"",IFERROR(CN14/CN7,""))</f>
        <v/>
      </c>
      <c r="CP14" s="104"/>
      <c r="CQ14" s="36" t="str">
        <f>IF(ISBLANK(CP14),"",IFERROR(CP14/CQ7,""))</f>
        <v/>
      </c>
      <c r="CR14" s="36" t="str">
        <f t="shared" si="13"/>
        <v/>
      </c>
      <c r="CS14" s="106"/>
      <c r="CT14" s="104"/>
      <c r="CU14" s="36" t="str">
        <f>IF(ISBLANK(CT14),"",IFERROR(CT14/CT7,""))</f>
        <v/>
      </c>
      <c r="CV14" s="104"/>
      <c r="CW14" s="36" t="str">
        <f>IF(ISBLANK(CV14),"",IFERROR(CV14/CW7,""))</f>
        <v/>
      </c>
      <c r="CX14" s="36" t="str">
        <f t="shared" si="14"/>
        <v/>
      </c>
      <c r="CY14" s="106"/>
      <c r="CZ14" s="104"/>
      <c r="DA14" s="36" t="str">
        <f>IF(ISBLANK(CZ14),"",IFERROR(CZ14/CZ7,""))</f>
        <v/>
      </c>
      <c r="DB14" s="104"/>
      <c r="DC14" s="36" t="str">
        <f>IF(ISBLANK(DB14),"",IFERROR(DB14/DC7,""))</f>
        <v/>
      </c>
      <c r="DD14" s="36" t="str">
        <f t="shared" si="15"/>
        <v/>
      </c>
      <c r="DE14" s="106"/>
      <c r="DF14" s="104"/>
      <c r="DG14" s="36" t="str">
        <f>IF(ISBLANK(DF14),"",IFERROR(DF14/DF7,""))</f>
        <v/>
      </c>
      <c r="DH14" s="104"/>
      <c r="DI14" s="36" t="str">
        <f>IF(ISBLANK(DH14),"",IFERROR(DH14/DI7,""))</f>
        <v/>
      </c>
      <c r="DJ14" s="36" t="str">
        <f t="shared" si="16"/>
        <v/>
      </c>
      <c r="DK14" s="106"/>
      <c r="DL14" s="104"/>
      <c r="DM14" s="36" t="str">
        <f>IF(ISBLANK(DL14),"",IFERROR(DL14/DL7,""))</f>
        <v/>
      </c>
      <c r="DN14" s="104"/>
      <c r="DO14" s="36" t="str">
        <f>IF(ISBLANK(DN14),"",IFERROR(DN14/DO7,""))</f>
        <v/>
      </c>
      <c r="DP14" s="36" t="str">
        <f t="shared" si="17"/>
        <v/>
      </c>
      <c r="DQ14" s="106"/>
      <c r="DR14" s="104"/>
      <c r="DS14" s="36" t="str">
        <f>IF(ISBLANK(DR14),"",IFERROR(DR14/DR7,""))</f>
        <v/>
      </c>
      <c r="DT14" s="104"/>
      <c r="DU14" s="36" t="str">
        <f>IF(ISBLANK(DT14),"",IFERROR(DT14/DU7,""))</f>
        <v/>
      </c>
      <c r="DV14" s="36" t="str">
        <f t="shared" si="18"/>
        <v/>
      </c>
      <c r="DW14" s="106"/>
      <c r="DX14" s="104"/>
      <c r="DY14" s="36" t="str">
        <f>IF(ISBLANK(DX14),"",IFERROR(DX14/DX7,""))</f>
        <v/>
      </c>
      <c r="DZ14" s="104"/>
      <c r="EA14" s="36" t="str">
        <f>IF(ISBLANK(DZ14),"",IFERROR(DZ14/EA7,""))</f>
        <v/>
      </c>
      <c r="EB14" s="36" t="str">
        <f t="shared" si="19"/>
        <v/>
      </c>
      <c r="EC14" s="106"/>
      <c r="ED14" s="104"/>
      <c r="EE14" s="36" t="str">
        <f>IF(ISBLANK(ED14),"",IFERROR(ED14/ED7,""))</f>
        <v/>
      </c>
      <c r="EF14" s="104"/>
      <c r="EG14" s="36" t="str">
        <f>IF(ISBLANK(EF14),"",IFERROR(EF14/EG7,""))</f>
        <v/>
      </c>
      <c r="EH14" s="36" t="str">
        <f t="shared" si="20"/>
        <v/>
      </c>
      <c r="EI14" s="106"/>
      <c r="EJ14" s="104"/>
      <c r="EK14" s="36" t="str">
        <f>IF(ISBLANK(EJ14),"",IFERROR(EJ14/EJ7,""))</f>
        <v/>
      </c>
      <c r="EL14" s="104"/>
      <c r="EM14" s="36" t="str">
        <f>IF(ISBLANK(EL14),"",IFERROR(EL14/EM7,""))</f>
        <v/>
      </c>
      <c r="EN14" s="36" t="str">
        <f t="shared" si="21"/>
        <v/>
      </c>
      <c r="EO14" s="106"/>
      <c r="EP14" s="104"/>
      <c r="EQ14" s="36" t="str">
        <f>IF(ISBLANK(EP14),"",IFERROR(EP14/EP7,""))</f>
        <v/>
      </c>
      <c r="ER14" s="104"/>
      <c r="ES14" s="36" t="str">
        <f>IF(ISBLANK(ER14),"",IFERROR(ER14/ES7,""))</f>
        <v/>
      </c>
      <c r="ET14" s="36" t="str">
        <f t="shared" si="22"/>
        <v/>
      </c>
      <c r="EU14" s="106"/>
      <c r="EV14" s="104"/>
      <c r="EW14" s="36" t="str">
        <f>IF(ISBLANK(EV14),"",IFERROR(EV14/EV7,""))</f>
        <v/>
      </c>
      <c r="EX14" s="104"/>
      <c r="EY14" s="36" t="str">
        <f>IF(ISBLANK(EX14),"",IFERROR(EX14/EY7,""))</f>
        <v/>
      </c>
      <c r="EZ14" s="36" t="str">
        <f t="shared" si="23"/>
        <v/>
      </c>
      <c r="FA14" s="106"/>
      <c r="FB14" s="104"/>
      <c r="FC14" s="36" t="str">
        <f>IF(ISBLANK(FB14),"",IFERROR(FB14/FB7,""))</f>
        <v/>
      </c>
      <c r="FD14" s="104"/>
      <c r="FE14" s="36" t="str">
        <f>IF(ISBLANK(FD14),"",IFERROR(FD14/FE7,""))</f>
        <v/>
      </c>
      <c r="FF14" s="36" t="str">
        <f t="shared" si="24"/>
        <v/>
      </c>
      <c r="FG14" s="106"/>
      <c r="FH14" s="104"/>
      <c r="FI14" s="36" t="str">
        <f>IF(ISBLANK(FH14),"",IFERROR(FH14/FH7,""))</f>
        <v/>
      </c>
      <c r="FJ14" s="104"/>
      <c r="FK14" s="36" t="str">
        <f>IF(ISBLANK(FJ14),"",IFERROR(FJ14/FK7,""))</f>
        <v/>
      </c>
      <c r="FL14" s="36" t="str">
        <f t="shared" si="25"/>
        <v/>
      </c>
      <c r="FM14" s="106"/>
      <c r="FN14" s="104"/>
      <c r="FO14" s="36" t="str">
        <f>IF(ISBLANK(FN14),"",IFERROR(FN14/FN7,""))</f>
        <v/>
      </c>
      <c r="FP14" s="104"/>
      <c r="FQ14" s="36" t="str">
        <f>IF(ISBLANK(FP14),"",IFERROR(FP14/FQ7,""))</f>
        <v/>
      </c>
      <c r="FR14" s="36" t="str">
        <f t="shared" si="26"/>
        <v/>
      </c>
      <c r="FS14" s="106"/>
      <c r="FT14" s="104"/>
      <c r="FU14" s="36" t="str">
        <f>IF(ISBLANK(FT14),"",IFERROR(FT14/FT7,""))</f>
        <v/>
      </c>
      <c r="FV14" s="104"/>
      <c r="FW14" s="36" t="str">
        <f>IF(ISBLANK(FV14),"",IFERROR(FV14/FW7,""))</f>
        <v/>
      </c>
      <c r="FX14" s="36" t="str">
        <f t="shared" si="27"/>
        <v/>
      </c>
      <c r="FY14" s="106"/>
      <c r="FZ14" s="104"/>
      <c r="GA14" s="36" t="str">
        <f>IF(ISBLANK(FZ14),"",IFERROR(FZ14/FZ7,""))</f>
        <v/>
      </c>
      <c r="GB14" s="104"/>
      <c r="GC14" s="36" t="str">
        <f>IF(ISBLANK(GB14),"",IFERROR(GB14/GC7,""))</f>
        <v/>
      </c>
      <c r="GD14" s="36" t="str">
        <f t="shared" si="28"/>
        <v/>
      </c>
      <c r="GE14" s="106"/>
      <c r="GF14" s="104"/>
      <c r="GG14" s="36" t="str">
        <f>IF(ISBLANK(GF14),"",IFERROR(GF14/GF7,""))</f>
        <v/>
      </c>
      <c r="GH14" s="104"/>
      <c r="GI14" s="36" t="str">
        <f>IF(ISBLANK(GH14),"",IFERROR(GH14/GI7,""))</f>
        <v/>
      </c>
      <c r="GJ14" s="36" t="str">
        <f t="shared" si="29"/>
        <v/>
      </c>
      <c r="GK14" s="106"/>
      <c r="GL14" s="104"/>
      <c r="GM14" s="36" t="str">
        <f>IF(ISBLANK(GL14),"",IFERROR(GL14/GL7,""))</f>
        <v/>
      </c>
      <c r="GN14" s="104"/>
      <c r="GO14" s="36" t="str">
        <f>IF(ISBLANK(GN14),"",IFERROR(GN14/GO7,""))</f>
        <v/>
      </c>
      <c r="GP14" s="36" t="str">
        <f t="shared" si="30"/>
        <v/>
      </c>
      <c r="GQ14" s="106"/>
      <c r="GR14" s="104"/>
      <c r="GS14" s="36" t="str">
        <f>IF(ISBLANK(GR14),"",IFERROR(GR14/GR7,""))</f>
        <v/>
      </c>
      <c r="GT14" s="104"/>
      <c r="GU14" s="36" t="str">
        <f>IF(ISBLANK(GT14),"",IFERROR(GT14/GU7,""))</f>
        <v/>
      </c>
      <c r="GV14" s="36" t="str">
        <f t="shared" si="31"/>
        <v/>
      </c>
      <c r="GW14" s="106"/>
      <c r="GX14" s="104"/>
      <c r="GY14" s="36" t="str">
        <f>IF(ISBLANK(GX14),"",IFERROR(GX14/GX7,""))</f>
        <v/>
      </c>
      <c r="GZ14" s="104"/>
      <c r="HA14" s="36" t="str">
        <f>IF(ISBLANK(GZ14),"",IFERROR(GZ14/HA7,""))</f>
        <v/>
      </c>
      <c r="HB14" s="36" t="str">
        <f t="shared" si="32"/>
        <v/>
      </c>
      <c r="HC14" s="106"/>
      <c r="HD14" s="104"/>
      <c r="HE14" s="36" t="str">
        <f>IF(ISBLANK(HD14),"",IFERROR(HD14/HD7,""))</f>
        <v/>
      </c>
      <c r="HF14" s="104"/>
      <c r="HG14" s="36" t="str">
        <f>IF(ISBLANK(HF14),"",IFERROR(HF14/HG7,""))</f>
        <v/>
      </c>
      <c r="HH14" s="36" t="str">
        <f t="shared" si="33"/>
        <v/>
      </c>
      <c r="HI14" s="106"/>
      <c r="HJ14" s="104"/>
      <c r="HK14" s="36" t="str">
        <f>IF(ISBLANK(HJ14),"",IFERROR(HJ14/HJ7,""))</f>
        <v/>
      </c>
      <c r="HL14" s="104"/>
      <c r="HM14" s="36" t="str">
        <f>IF(ISBLANK(HL14),"",IFERROR(HL14/HM7,""))</f>
        <v/>
      </c>
      <c r="HN14" s="36" t="str">
        <f t="shared" si="34"/>
        <v/>
      </c>
      <c r="HO14" s="106"/>
      <c r="HP14" s="104"/>
      <c r="HQ14" s="36" t="str">
        <f>IF(ISBLANK(HP14),"",IFERROR(HP14/HP7,""))</f>
        <v/>
      </c>
      <c r="HR14" s="104"/>
      <c r="HS14" s="36" t="str">
        <f>IF(ISBLANK(HR14),"",IFERROR(HR14/HS7,""))</f>
        <v/>
      </c>
      <c r="HT14" s="36" t="str">
        <f t="shared" si="35"/>
        <v/>
      </c>
      <c r="HU14" s="106"/>
      <c r="HV14" s="104"/>
      <c r="HW14" s="36" t="str">
        <f>IF(ISBLANK(HV14),"",IFERROR(HV14/HV7,""))</f>
        <v/>
      </c>
      <c r="HX14" s="104"/>
      <c r="HY14" s="36" t="str">
        <f>IF(ISBLANK(HX14),"",IFERROR(HX14/HY7,""))</f>
        <v/>
      </c>
      <c r="HZ14" s="36" t="str">
        <f t="shared" si="36"/>
        <v/>
      </c>
      <c r="IA14" s="106"/>
      <c r="IB14" s="104"/>
      <c r="IC14" s="36" t="str">
        <f>IF(ISBLANK(IB14),"",IFERROR(IB14/IB7,""))</f>
        <v/>
      </c>
      <c r="ID14" s="104"/>
      <c r="IE14" s="36" t="str">
        <f>IF(ISBLANK(ID14),"",IFERROR(ID14/IE7,""))</f>
        <v/>
      </c>
      <c r="IF14" s="36" t="str">
        <f t="shared" si="37"/>
        <v/>
      </c>
      <c r="IG14" s="106"/>
      <c r="IH14" s="104"/>
      <c r="II14" s="36" t="str">
        <f>IF(ISBLANK(IH14),"",IFERROR(IH14/IH7,""))</f>
        <v/>
      </c>
      <c r="IJ14" s="104"/>
      <c r="IK14" s="36" t="str">
        <f>IF(ISBLANK(IJ14),"",IFERROR(IJ14/IK7,""))</f>
        <v/>
      </c>
      <c r="IL14" s="36" t="str">
        <f t="shared" si="38"/>
        <v/>
      </c>
      <c r="IM14" s="106"/>
      <c r="IN14" s="104"/>
      <c r="IO14" s="36" t="str">
        <f>IF(ISBLANK(IN14),"",IFERROR(IN14/IN7,""))</f>
        <v/>
      </c>
      <c r="IP14" s="104"/>
      <c r="IQ14" s="36" t="str">
        <f>IF(ISBLANK(IP14),"",IFERROR(IP14/IQ7,""))</f>
        <v/>
      </c>
      <c r="IR14" s="36" t="str">
        <f t="shared" si="39"/>
        <v/>
      </c>
      <c r="IS14" s="106"/>
      <c r="IT14" s="104"/>
      <c r="IU14" s="36" t="str">
        <f>IF(ISBLANK(IT14),"",IFERROR(IT14/IT7,""))</f>
        <v/>
      </c>
      <c r="IV14" s="104"/>
      <c r="IW14" s="36" t="str">
        <f>IF(ISBLANK(IV14),"",IFERROR(IV14/IW7,""))</f>
        <v/>
      </c>
      <c r="IX14" s="36" t="str">
        <f t="shared" si="40"/>
        <v/>
      </c>
      <c r="IY14" s="106"/>
      <c r="IZ14" s="104"/>
      <c r="JA14" s="36" t="str">
        <f>IF(ISBLANK(IZ14),"",IFERROR(IZ14/IZ7,""))</f>
        <v/>
      </c>
      <c r="JB14" s="104"/>
      <c r="JC14" s="36" t="str">
        <f>IF(ISBLANK(JB14),"",IFERROR(JB14/JC7,""))</f>
        <v/>
      </c>
      <c r="JD14" s="36" t="str">
        <f t="shared" si="41"/>
        <v/>
      </c>
      <c r="JE14" s="106"/>
      <c r="JF14" s="104"/>
      <c r="JG14" s="36" t="str">
        <f>IF(ISBLANK(JF14),"",IFERROR(JF14/JF7,""))</f>
        <v/>
      </c>
      <c r="JH14" s="104"/>
      <c r="JI14" s="36" t="str">
        <f>IF(ISBLANK(JH14),"",IFERROR(JH14/JI7,""))</f>
        <v/>
      </c>
      <c r="JJ14" s="36" t="str">
        <f t="shared" si="42"/>
        <v/>
      </c>
      <c r="JK14" s="106"/>
      <c r="JL14" s="104"/>
      <c r="JM14" s="36" t="str">
        <f>IF(ISBLANK(JL14),"",IFERROR(JL14/JL7,""))</f>
        <v/>
      </c>
      <c r="JN14" s="104"/>
      <c r="JO14" s="36" t="str">
        <f>IF(ISBLANK(JN14),"",IFERROR(JN14/JO7,""))</f>
        <v/>
      </c>
      <c r="JP14" s="36" t="str">
        <f t="shared" si="43"/>
        <v/>
      </c>
      <c r="JQ14" s="106"/>
      <c r="JR14" s="104"/>
      <c r="JS14" s="36" t="str">
        <f>IF(ISBLANK(JR14),"",IFERROR(JR14/JR7,""))</f>
        <v/>
      </c>
      <c r="JT14" s="104"/>
      <c r="JU14" s="36" t="str">
        <f>IF(ISBLANK(JT14),"",IFERROR(JT14/JU7,""))</f>
        <v/>
      </c>
      <c r="JV14" s="36" t="str">
        <f t="shared" si="44"/>
        <v/>
      </c>
      <c r="JW14" s="106"/>
      <c r="JX14" s="104"/>
      <c r="JY14" s="36" t="str">
        <f>IF(ISBLANK(JX14),"",IFERROR(JX14/JX7,""))</f>
        <v/>
      </c>
      <c r="JZ14" s="104"/>
      <c r="KA14" s="36" t="str">
        <f>IF(ISBLANK(JZ14),"",IFERROR(JZ14/KA7,""))</f>
        <v/>
      </c>
      <c r="KB14" s="36" t="str">
        <f t="shared" si="45"/>
        <v/>
      </c>
      <c r="KC14" s="106"/>
      <c r="KD14" s="104"/>
      <c r="KE14" s="36" t="str">
        <f>IF(ISBLANK(KD14),"",IFERROR(KD14/KD7,""))</f>
        <v/>
      </c>
      <c r="KF14" s="104"/>
      <c r="KG14" s="36" t="str">
        <f>IF(ISBLANK(KF14),"",IFERROR(KF14/KG7,""))</f>
        <v/>
      </c>
      <c r="KH14" s="36" t="str">
        <f t="shared" si="46"/>
        <v/>
      </c>
    </row>
    <row r="15" spans="1:16298">
      <c r="A15" s="35">
        <f>'Participants'' info'!A14</f>
        <v>0</v>
      </c>
      <c r="B15" s="35" t="str">
        <f>'Participants'' info'!F14</f>
        <v>?</v>
      </c>
      <c r="C15" s="36" t="str">
        <f>IFERROR(
  SUM(
    COUNTIF(G15,'Drop-downs'!$I$7),
    COUNTIF(M15,'Drop-downs'!$I$7),
    COUNTIF(S15,'Drop-downs'!$I$7),
    COUNTIF(Y15,'Drop-downs'!$I$7),
    COUNTIF(AE15,'Drop-downs'!$I$7),
    COUNTIF(AK15,'Drop-downs'!$I$7),
    COUNTIF(AQ15,'Drop-downs'!$I$7),
    COUNTIF(AW15,'Drop-downs'!$I$7),
    COUNTIF(BC15,'Drop-downs'!$I$7),
    COUNTIF(BI15,'Drop-downs'!$I$7),
    COUNTIF(BO15,'Drop-downs'!$I$7),
    COUNTIF(BU15,'Drop-downs'!$I$7),
    COUNTIF(CA15,'Drop-downs'!$I$7),
    COUNTIF(CG15,'Drop-downs'!$I$7),
    COUNTIF(CM15,'Drop-downs'!$I$7),
    COUNTIF(CS15,'Drop-downs'!$I$7),
    COUNTIF(CY15,'Drop-downs'!$I$7),
    COUNTIF(DE15,'Drop-downs'!$I$7),
    COUNTIF(DK15,'Drop-downs'!$I$7),
    COUNTIF(DQ15,'Drop-downs'!$I$7),
    COUNTIF(DW15,'Drop-downs'!$I$7),
    COUNTIF(EC15,'Drop-downs'!$I$7),
    COUNTIF(EI15,'Drop-downs'!$I$7),
    COUNTIF(EO15,'Drop-downs'!$I$7),
    COUNTIF(EU15,'Drop-downs'!$I$7),
    COUNTIF(FA15,'Drop-downs'!$I$7),
    COUNTIF(FG15,'Drop-downs'!$I$7),
    COUNTIF(FM15,'Drop-downs'!$I$7),
    COUNTIF(FS15,'Drop-downs'!$I$7),
    COUNTIF(FY15,'Drop-downs'!$I$7),
    COUNTIF(GE15,'Drop-downs'!$I$7),
    COUNTIF(GK15,'Drop-downs'!$I$7),
    COUNTIF(GQ15,'Drop-downs'!$I$7),
    COUNTIF(GW15,'Drop-downs'!$I$7),
    COUNTIF(HC15,'Drop-downs'!$I$7),
    COUNTIF(HI15,'Drop-downs'!$I$7),
    COUNTIF(HO15,'Drop-downs'!$I$7),
    COUNTIF(HU15,'Drop-downs'!$I$7),
    COUNTIF(IA15,'Drop-downs'!$I$7),
    COUNTIF(IG15,'Drop-downs'!$I$7),
    COUNTIF(IM15,'Drop-downs'!$I$7),
    COUNTIF(IS15,'Drop-downs'!$I$7),
    COUNTIF(IY15,'Drop-downs'!$I$7),
    COUNTIF(JE15,'Drop-downs'!$I$7),
    COUNTIF(JK15,'Drop-downs'!$I$7),
    COUNTIF(JQ15,'Drop-downs'!$I$7),
    COUNTIF(JW15,'Drop-downs'!$I$7),
    COUNTIF(KC15,'Drop-downs'!$I$7)
  )
  /
  (
    SUM(
      COUNTIF(G15,'Drop-downs'!$I$7),
      COUNTIF(M15,'Drop-downs'!$I$7),
      COUNTIF(S15,'Drop-downs'!$I$7),
      COUNTIF(Y15,'Drop-downs'!$I$7),
      COUNTIF(AE15,'Drop-downs'!$I$7),
      COUNTIF(AK15,'Drop-downs'!$I$7),
      COUNTIF(AQ15,'Drop-downs'!$I$7),
      COUNTIF(AW15,'Drop-downs'!$I$7),
      COUNTIF(BC15,'Drop-downs'!$I$7),
      COUNTIF(BI15,'Drop-downs'!$I$7),
      COUNTIF(BO15,'Drop-downs'!$I$7),
      COUNTIF(BU15,'Drop-downs'!$I$7),
      COUNTIF(CA15,'Drop-downs'!$I$7),
      COUNTIF(CG15,'Drop-downs'!$I$7),
      COUNTIF(CM15,'Drop-downs'!$I$7),
      COUNTIF(CS15,'Drop-downs'!$I$7),
      COUNTIF(CY15,'Drop-downs'!$I$7),
      COUNTIF(DE15,'Drop-downs'!$I$7),
      COUNTIF(DK15,'Drop-downs'!$I$7),
      COUNTIF(DQ15,'Drop-downs'!$I$7),
      COUNTIF(DW15,'Drop-downs'!$I$7),
      COUNTIF(EC15,'Drop-downs'!$I$7),
      COUNTIF(EI15,'Drop-downs'!$I$7),
      COUNTIF(EO15,'Drop-downs'!$I$7),
      COUNTIF(EU15,'Drop-downs'!$I$7),
      COUNTIF(FA15,'Drop-downs'!$I$7),
      COUNTIF(FG15,'Drop-downs'!$I$7),
      COUNTIF(FM15,'Drop-downs'!$I$7),
      COUNTIF(FS15,'Drop-downs'!$I$7),
      COUNTIF(FY15,'Drop-downs'!$I$7),
      COUNTIF(GE15,'Drop-downs'!$I$7),
      COUNTIF(GK15,'Drop-downs'!$I$7),
      COUNTIF(GQ15,'Drop-downs'!$I$7),
      COUNTIF(GW15,'Drop-downs'!$I$7),
      COUNTIF(HC15,'Drop-downs'!$I$7),
      COUNTIF(HI15,'Drop-downs'!$I$7),
      COUNTIF(HO15,'Drop-downs'!$I$7),
      COUNTIF(HU15,'Drop-downs'!$I$7),
      COUNTIF(IA15,'Drop-downs'!$I$7),
      COUNTIF(IG15,'Drop-downs'!$I$7),
      COUNTIF(IM15,'Drop-downs'!$I$7),
      COUNTIF(IS15,'Drop-downs'!$I$7),
      COUNTIF(IY15,'Drop-downs'!$I$7),
      COUNTIF(JE15,'Drop-downs'!$I$7),
      COUNTIF(JK15,'Drop-downs'!$I$7),
      COUNTIF(JQ15,'Drop-downs'!$I$7),
      COUNTIF(JW15,'Drop-downs'!$I$7),
      COUNTIF(KC15,'Drop-downs'!$I$7)
    )
    +
    SUM(
      COUNTIF(G15,'Drop-downs'!$I$8),
      COUNTIF(M15,'Drop-downs'!$I$8),
      COUNTIF(S15,'Drop-downs'!$I$8),
      COUNTIF(Y15,'Drop-downs'!$I$8),
      COUNTIF(AE15,'Drop-downs'!$I$8),
      COUNTIF(AK15,'Drop-downs'!$I$8),
      COUNTIF(AQ15,'Drop-downs'!$I$8),
      COUNTIF(AW15,'Drop-downs'!$I$8),
      COUNTIF(BC15,'Drop-downs'!$I$8),
      COUNTIF(BI15,'Drop-downs'!$I$8),
      COUNTIF(BO15,'Drop-downs'!$I$8),
      COUNTIF(BU15,'Drop-downs'!$I$8),
      COUNTIF(CA15,'Drop-downs'!$I$8),
      COUNTIF(CG15,'Drop-downs'!$I$8),
      COUNTIF(CM15,'Drop-downs'!$I$8),
      COUNTIF(CS15,'Drop-downs'!$I$8),
      COUNTIF(CY15,'Drop-downs'!$I$8),
      COUNTIF(DE15,'Drop-downs'!$I$8),
      COUNTIF(DK15,'Drop-downs'!$I$8),
      COUNTIF(DQ15,'Drop-downs'!$I$8),
      COUNTIF(DW15,'Drop-downs'!$I$8),
      COUNTIF(EC15,'Drop-downs'!$I$8),
      COUNTIF(EI15,'Drop-downs'!$I$8),
      COUNTIF(EO15,'Drop-downs'!$I$8),
      COUNTIF(EU15,'Drop-downs'!$I$8),
      COUNTIF(FA15,'Drop-downs'!$I$8),
      COUNTIF(FG15,'Drop-downs'!$I$8),
      COUNTIF(FM15,'Drop-downs'!$I$8),
      COUNTIF(FS15,'Drop-downs'!$I$8),
      COUNTIF(FY15,'Drop-downs'!$I$8),
      COUNTIF(GE15,'Drop-downs'!$I$8),
      COUNTIF(GK15,'Drop-downs'!$I$8),
      COUNTIF(GQ15,'Drop-downs'!$I$8),
      COUNTIF(GW15,'Drop-downs'!$I$8),
      COUNTIF(HC15,'Drop-downs'!$I$8),
      COUNTIF(HI15,'Drop-downs'!$I$8),
      COUNTIF(HO15,'Drop-downs'!$I$8),
      COUNTIF(HU15,'Drop-downs'!$I$8),
      COUNTIF(IA15,'Drop-downs'!$I$8),
      COUNTIF(IG15,'Drop-downs'!$I$8),
      COUNTIF(IM15,'Drop-downs'!$I$8),
      COUNTIF(IS15,'Drop-downs'!$I$8),
      COUNTIF(IY15,'Drop-downs'!$I$8),
      COUNTIF(JE15,'Drop-downs'!$I$8),
      COUNTIF(JK15,'Drop-downs'!$I$8),
      COUNTIF(JQ15,'Drop-downs'!$I$8),
      COUNTIF(JW15,'Drop-downs'!$I$8),
      COUNTIF(KC15,'Drop-downs'!$I$8)
    )
  ),
"")</f>
        <v/>
      </c>
      <c r="D15" s="36" t="str">
        <f t="shared" si="47"/>
        <v/>
      </c>
      <c r="E15" s="36" t="str">
        <f t="shared" si="48"/>
        <v/>
      </c>
      <c r="F15" s="36" t="str">
        <f t="shared" si="49"/>
        <v/>
      </c>
      <c r="G15" s="106"/>
      <c r="H15" s="104"/>
      <c r="I15" s="36" t="str">
        <f>IF(ISBLANK(H15),"",IFERROR(H15/H7,""))</f>
        <v/>
      </c>
      <c r="J15" s="104"/>
      <c r="K15" s="36" t="str">
        <f>IF(ISBLANK(J15),"",IFERROR(J15/K7,""))</f>
        <v/>
      </c>
      <c r="L15" s="36" t="str">
        <f t="shared" si="50"/>
        <v/>
      </c>
      <c r="M15" s="106"/>
      <c r="N15" s="104"/>
      <c r="O15" s="36" t="str">
        <f>IF(ISBLANK(N15),"",IFERROR(N15/N7,""))</f>
        <v/>
      </c>
      <c r="P15" s="104"/>
      <c r="Q15" s="36" t="str">
        <f>IF(ISBLANK(P15),"",IFERROR(P15/Q7,""))</f>
        <v/>
      </c>
      <c r="R15" s="36" t="str">
        <f t="shared" si="0"/>
        <v/>
      </c>
      <c r="S15" s="106"/>
      <c r="T15" s="104"/>
      <c r="U15" s="36" t="str">
        <f>IF(ISBLANK(T15),"",IFERROR(T15/T7,""))</f>
        <v/>
      </c>
      <c r="V15" s="104"/>
      <c r="W15" s="36" t="str">
        <f>IF(ISBLANK(V15),"",IFERROR(V15/W7,""))</f>
        <v/>
      </c>
      <c r="X15" s="36" t="str">
        <f t="shared" si="1"/>
        <v/>
      </c>
      <c r="Y15" s="106"/>
      <c r="Z15" s="104"/>
      <c r="AA15" s="36" t="str">
        <f>IF(ISBLANK(Z15),"",IFERROR(Z15/Z7,""))</f>
        <v/>
      </c>
      <c r="AB15" s="104"/>
      <c r="AC15" s="36" t="str">
        <f>IF(ISBLANK(AB15),"",IFERROR(AB15/AC7,""))</f>
        <v/>
      </c>
      <c r="AD15" s="36" t="str">
        <f t="shared" si="2"/>
        <v/>
      </c>
      <c r="AE15" s="106"/>
      <c r="AF15" s="104"/>
      <c r="AG15" s="36" t="str">
        <f>IF(ISBLANK(AF15),"",IFERROR(AF15/AF7,""))</f>
        <v/>
      </c>
      <c r="AH15" s="104"/>
      <c r="AI15" s="36" t="str">
        <f>IF(ISBLANK(AH15),"",IFERROR(AH15/AI7,""))</f>
        <v/>
      </c>
      <c r="AJ15" s="36" t="str">
        <f t="shared" si="3"/>
        <v/>
      </c>
      <c r="AK15" s="106"/>
      <c r="AL15" s="104"/>
      <c r="AM15" s="36" t="str">
        <f>IF(ISBLANK(AL15),"",IFERROR(AL15/AL7,""))</f>
        <v/>
      </c>
      <c r="AN15" s="104"/>
      <c r="AO15" s="36" t="str">
        <f>IF(ISBLANK(AN15),"",IFERROR(AN15/AO7,""))</f>
        <v/>
      </c>
      <c r="AP15" s="36" t="str">
        <f t="shared" si="4"/>
        <v/>
      </c>
      <c r="AQ15" s="106"/>
      <c r="AR15" s="104"/>
      <c r="AS15" s="36" t="str">
        <f>IF(ISBLANK(AR15),"",IFERROR(AR15/AR7,""))</f>
        <v/>
      </c>
      <c r="AT15" s="104"/>
      <c r="AU15" s="36" t="str">
        <f>IF(ISBLANK(AT15),"",IFERROR(AT15/AU7,""))</f>
        <v/>
      </c>
      <c r="AV15" s="36" t="str">
        <f t="shared" si="5"/>
        <v/>
      </c>
      <c r="AW15" s="106"/>
      <c r="AX15" s="104"/>
      <c r="AY15" s="36" t="str">
        <f>IF(ISBLANK(AX15),"",IFERROR(AX15/AX7,""))</f>
        <v/>
      </c>
      <c r="AZ15" s="104"/>
      <c r="BA15" s="36" t="str">
        <f>IF(ISBLANK(AZ15),"",IFERROR(AZ15/BA7,""))</f>
        <v/>
      </c>
      <c r="BB15" s="36" t="str">
        <f t="shared" si="6"/>
        <v/>
      </c>
      <c r="BC15" s="106"/>
      <c r="BD15" s="104"/>
      <c r="BE15" s="36" t="str">
        <f>IF(ISBLANK(BD15),"",IFERROR(BD15/BD7,""))</f>
        <v/>
      </c>
      <c r="BF15" s="104"/>
      <c r="BG15" s="36" t="str">
        <f>IF(ISBLANK(BF15),"",IFERROR(BF15/BG7,""))</f>
        <v/>
      </c>
      <c r="BH15" s="36" t="str">
        <f t="shared" si="7"/>
        <v/>
      </c>
      <c r="BI15" s="106"/>
      <c r="BJ15" s="104"/>
      <c r="BK15" s="36" t="str">
        <f>IF(ISBLANK(BJ15),"",IFERROR(BJ15/BJ7,""))</f>
        <v/>
      </c>
      <c r="BL15" s="104"/>
      <c r="BM15" s="36" t="str">
        <f>IF(ISBLANK(BL15),"",IFERROR(BL15/BM7,""))</f>
        <v/>
      </c>
      <c r="BN15" s="36" t="str">
        <f t="shared" si="8"/>
        <v/>
      </c>
      <c r="BO15" s="106"/>
      <c r="BP15" s="104"/>
      <c r="BQ15" s="36" t="str">
        <f>IF(ISBLANK(BP15),"",IFERROR(BP15/BP7,""))</f>
        <v/>
      </c>
      <c r="BR15" s="104"/>
      <c r="BS15" s="36" t="str">
        <f>IF(ISBLANK(BR15),"",IFERROR(BR15/BS7,""))</f>
        <v/>
      </c>
      <c r="BT15" s="36" t="str">
        <f t="shared" si="9"/>
        <v/>
      </c>
      <c r="BU15" s="106"/>
      <c r="BV15" s="104"/>
      <c r="BW15" s="36" t="str">
        <f>IF(ISBLANK(BV15),"",IFERROR(BV15/BV7,""))</f>
        <v/>
      </c>
      <c r="BX15" s="104"/>
      <c r="BY15" s="36" t="str">
        <f>IF(ISBLANK(BX15),"",IFERROR(BX15/BY7,""))</f>
        <v/>
      </c>
      <c r="BZ15" s="36" t="str">
        <f t="shared" si="10"/>
        <v/>
      </c>
      <c r="CA15" s="106"/>
      <c r="CB15" s="104"/>
      <c r="CC15" s="36" t="str">
        <f>IF(ISBLANK(CB15),"",IFERROR(CB15/CB7,""))</f>
        <v/>
      </c>
      <c r="CD15" s="104"/>
      <c r="CE15" s="36" t="str">
        <f>IF(ISBLANK(CD15),"",IFERROR(CD15/CE7,""))</f>
        <v/>
      </c>
      <c r="CF15" s="36" t="str">
        <f t="shared" si="11"/>
        <v/>
      </c>
      <c r="CG15" s="106"/>
      <c r="CH15" s="104"/>
      <c r="CI15" s="36" t="str">
        <f>IF(ISBLANK(CH15),"",IFERROR(CH15/CH7,""))</f>
        <v/>
      </c>
      <c r="CJ15" s="104"/>
      <c r="CK15" s="36" t="str">
        <f>IF(ISBLANK(CJ15),"",IFERROR(CJ15/CK7,""))</f>
        <v/>
      </c>
      <c r="CL15" s="36" t="str">
        <f t="shared" si="12"/>
        <v/>
      </c>
      <c r="CM15" s="106"/>
      <c r="CN15" s="104"/>
      <c r="CO15" s="36" t="str">
        <f>IF(ISBLANK(CN15),"",IFERROR(CN15/CN7,""))</f>
        <v/>
      </c>
      <c r="CP15" s="104"/>
      <c r="CQ15" s="36" t="str">
        <f>IF(ISBLANK(CP15),"",IFERROR(CP15/CQ7,""))</f>
        <v/>
      </c>
      <c r="CR15" s="36" t="str">
        <f t="shared" si="13"/>
        <v/>
      </c>
      <c r="CS15" s="106"/>
      <c r="CT15" s="104"/>
      <c r="CU15" s="36" t="str">
        <f>IF(ISBLANK(CT15),"",IFERROR(CT15/CT7,""))</f>
        <v/>
      </c>
      <c r="CV15" s="104"/>
      <c r="CW15" s="36" t="str">
        <f>IF(ISBLANK(CV15),"",IFERROR(CV15/CW7,""))</f>
        <v/>
      </c>
      <c r="CX15" s="36" t="str">
        <f t="shared" si="14"/>
        <v/>
      </c>
      <c r="CY15" s="106"/>
      <c r="CZ15" s="104"/>
      <c r="DA15" s="36" t="str">
        <f>IF(ISBLANK(CZ15),"",IFERROR(CZ15/CZ7,""))</f>
        <v/>
      </c>
      <c r="DB15" s="104"/>
      <c r="DC15" s="36" t="str">
        <f>IF(ISBLANK(DB15),"",IFERROR(DB15/DC7,""))</f>
        <v/>
      </c>
      <c r="DD15" s="36" t="str">
        <f t="shared" si="15"/>
        <v/>
      </c>
      <c r="DE15" s="106"/>
      <c r="DF15" s="104"/>
      <c r="DG15" s="36" t="str">
        <f>IF(ISBLANK(DF15),"",IFERROR(DF15/DF7,""))</f>
        <v/>
      </c>
      <c r="DH15" s="104"/>
      <c r="DI15" s="36" t="str">
        <f>IF(ISBLANK(DH15),"",IFERROR(DH15/DI7,""))</f>
        <v/>
      </c>
      <c r="DJ15" s="36" t="str">
        <f t="shared" si="16"/>
        <v/>
      </c>
      <c r="DK15" s="106"/>
      <c r="DL15" s="104"/>
      <c r="DM15" s="36" t="str">
        <f>IF(ISBLANK(DL15),"",IFERROR(DL15/DL7,""))</f>
        <v/>
      </c>
      <c r="DN15" s="104"/>
      <c r="DO15" s="36" t="str">
        <f>IF(ISBLANK(DN15),"",IFERROR(DN15/DO7,""))</f>
        <v/>
      </c>
      <c r="DP15" s="36" t="str">
        <f t="shared" si="17"/>
        <v/>
      </c>
      <c r="DQ15" s="106"/>
      <c r="DR15" s="104"/>
      <c r="DS15" s="36" t="str">
        <f>IF(ISBLANK(DR15),"",IFERROR(DR15/DR7,""))</f>
        <v/>
      </c>
      <c r="DT15" s="104"/>
      <c r="DU15" s="36" t="str">
        <f>IF(ISBLANK(DT15),"",IFERROR(DT15/DU7,""))</f>
        <v/>
      </c>
      <c r="DV15" s="36" t="str">
        <f t="shared" si="18"/>
        <v/>
      </c>
      <c r="DW15" s="106"/>
      <c r="DX15" s="104"/>
      <c r="DY15" s="36" t="str">
        <f>IF(ISBLANK(DX15),"",IFERROR(DX15/DX7,""))</f>
        <v/>
      </c>
      <c r="DZ15" s="104"/>
      <c r="EA15" s="36" t="str">
        <f>IF(ISBLANK(DZ15),"",IFERROR(DZ15/EA7,""))</f>
        <v/>
      </c>
      <c r="EB15" s="36" t="str">
        <f t="shared" si="19"/>
        <v/>
      </c>
      <c r="EC15" s="106"/>
      <c r="ED15" s="104"/>
      <c r="EE15" s="36" t="str">
        <f>IF(ISBLANK(ED15),"",IFERROR(ED15/ED7,""))</f>
        <v/>
      </c>
      <c r="EF15" s="104"/>
      <c r="EG15" s="36" t="str">
        <f>IF(ISBLANK(EF15),"",IFERROR(EF15/EG7,""))</f>
        <v/>
      </c>
      <c r="EH15" s="36" t="str">
        <f t="shared" si="20"/>
        <v/>
      </c>
      <c r="EI15" s="106"/>
      <c r="EJ15" s="104"/>
      <c r="EK15" s="36" t="str">
        <f>IF(ISBLANK(EJ15),"",IFERROR(EJ15/EJ7,""))</f>
        <v/>
      </c>
      <c r="EL15" s="104"/>
      <c r="EM15" s="36" t="str">
        <f>IF(ISBLANK(EL15),"",IFERROR(EL15/EM7,""))</f>
        <v/>
      </c>
      <c r="EN15" s="36" t="str">
        <f t="shared" si="21"/>
        <v/>
      </c>
      <c r="EO15" s="106"/>
      <c r="EP15" s="104"/>
      <c r="EQ15" s="36" t="str">
        <f>IF(ISBLANK(EP15),"",IFERROR(EP15/EP7,""))</f>
        <v/>
      </c>
      <c r="ER15" s="104"/>
      <c r="ES15" s="36" t="str">
        <f>IF(ISBLANK(ER15),"",IFERROR(ER15/ES7,""))</f>
        <v/>
      </c>
      <c r="ET15" s="36" t="str">
        <f t="shared" si="22"/>
        <v/>
      </c>
      <c r="EU15" s="106"/>
      <c r="EV15" s="104"/>
      <c r="EW15" s="36" t="str">
        <f>IF(ISBLANK(EV15),"",IFERROR(EV15/EV7,""))</f>
        <v/>
      </c>
      <c r="EX15" s="104"/>
      <c r="EY15" s="36" t="str">
        <f>IF(ISBLANK(EX15),"",IFERROR(EX15/EY7,""))</f>
        <v/>
      </c>
      <c r="EZ15" s="36" t="str">
        <f t="shared" si="23"/>
        <v/>
      </c>
      <c r="FA15" s="106"/>
      <c r="FB15" s="104"/>
      <c r="FC15" s="36" t="str">
        <f>IF(ISBLANK(FB15),"",IFERROR(FB15/FB7,""))</f>
        <v/>
      </c>
      <c r="FD15" s="104"/>
      <c r="FE15" s="36" t="str">
        <f>IF(ISBLANK(FD15),"",IFERROR(FD15/FE7,""))</f>
        <v/>
      </c>
      <c r="FF15" s="36" t="str">
        <f t="shared" si="24"/>
        <v/>
      </c>
      <c r="FG15" s="106"/>
      <c r="FH15" s="104"/>
      <c r="FI15" s="36" t="str">
        <f>IF(ISBLANK(FH15),"",IFERROR(FH15/FH7,""))</f>
        <v/>
      </c>
      <c r="FJ15" s="104"/>
      <c r="FK15" s="36" t="str">
        <f>IF(ISBLANK(FJ15),"",IFERROR(FJ15/FK7,""))</f>
        <v/>
      </c>
      <c r="FL15" s="36" t="str">
        <f t="shared" si="25"/>
        <v/>
      </c>
      <c r="FM15" s="106"/>
      <c r="FN15" s="104"/>
      <c r="FO15" s="36" t="str">
        <f>IF(ISBLANK(FN15),"",IFERROR(FN15/FN7,""))</f>
        <v/>
      </c>
      <c r="FP15" s="104"/>
      <c r="FQ15" s="36" t="str">
        <f>IF(ISBLANK(FP15),"",IFERROR(FP15/FQ7,""))</f>
        <v/>
      </c>
      <c r="FR15" s="36" t="str">
        <f t="shared" si="26"/>
        <v/>
      </c>
      <c r="FS15" s="106"/>
      <c r="FT15" s="104"/>
      <c r="FU15" s="36" t="str">
        <f>IF(ISBLANK(FT15),"",IFERROR(FT15/FT7,""))</f>
        <v/>
      </c>
      <c r="FV15" s="104"/>
      <c r="FW15" s="36" t="str">
        <f>IF(ISBLANK(FV15),"",IFERROR(FV15/FW7,""))</f>
        <v/>
      </c>
      <c r="FX15" s="36" t="str">
        <f t="shared" si="27"/>
        <v/>
      </c>
      <c r="FY15" s="106"/>
      <c r="FZ15" s="104"/>
      <c r="GA15" s="36" t="str">
        <f>IF(ISBLANK(FZ15),"",IFERROR(FZ15/FZ7,""))</f>
        <v/>
      </c>
      <c r="GB15" s="104"/>
      <c r="GC15" s="36" t="str">
        <f>IF(ISBLANK(GB15),"",IFERROR(GB15/GC7,""))</f>
        <v/>
      </c>
      <c r="GD15" s="36" t="str">
        <f t="shared" si="28"/>
        <v/>
      </c>
      <c r="GE15" s="106"/>
      <c r="GF15" s="104"/>
      <c r="GG15" s="36" t="str">
        <f>IF(ISBLANK(GF15),"",IFERROR(GF15/GF7,""))</f>
        <v/>
      </c>
      <c r="GH15" s="104"/>
      <c r="GI15" s="36" t="str">
        <f>IF(ISBLANK(GH15),"",IFERROR(GH15/GI7,""))</f>
        <v/>
      </c>
      <c r="GJ15" s="36" t="str">
        <f t="shared" si="29"/>
        <v/>
      </c>
      <c r="GK15" s="106"/>
      <c r="GL15" s="104"/>
      <c r="GM15" s="36" t="str">
        <f>IF(ISBLANK(GL15),"",IFERROR(GL15/GL7,""))</f>
        <v/>
      </c>
      <c r="GN15" s="104"/>
      <c r="GO15" s="36" t="str">
        <f>IF(ISBLANK(GN15),"",IFERROR(GN15/GO7,""))</f>
        <v/>
      </c>
      <c r="GP15" s="36" t="str">
        <f t="shared" si="30"/>
        <v/>
      </c>
      <c r="GQ15" s="106"/>
      <c r="GR15" s="104"/>
      <c r="GS15" s="36" t="str">
        <f>IF(ISBLANK(GR15),"",IFERROR(GR15/GR7,""))</f>
        <v/>
      </c>
      <c r="GT15" s="104"/>
      <c r="GU15" s="36" t="str">
        <f>IF(ISBLANK(GT15),"",IFERROR(GT15/GU7,""))</f>
        <v/>
      </c>
      <c r="GV15" s="36" t="str">
        <f t="shared" si="31"/>
        <v/>
      </c>
      <c r="GW15" s="106"/>
      <c r="GX15" s="104"/>
      <c r="GY15" s="36" t="str">
        <f>IF(ISBLANK(GX15),"",IFERROR(GX15/GX7,""))</f>
        <v/>
      </c>
      <c r="GZ15" s="104"/>
      <c r="HA15" s="36" t="str">
        <f>IF(ISBLANK(GZ15),"",IFERROR(GZ15/HA7,""))</f>
        <v/>
      </c>
      <c r="HB15" s="36" t="str">
        <f t="shared" si="32"/>
        <v/>
      </c>
      <c r="HC15" s="106"/>
      <c r="HD15" s="104"/>
      <c r="HE15" s="36" t="str">
        <f>IF(ISBLANK(HD15),"",IFERROR(HD15/HD7,""))</f>
        <v/>
      </c>
      <c r="HF15" s="104"/>
      <c r="HG15" s="36" t="str">
        <f>IF(ISBLANK(HF15),"",IFERROR(HF15/HG7,""))</f>
        <v/>
      </c>
      <c r="HH15" s="36" t="str">
        <f t="shared" si="33"/>
        <v/>
      </c>
      <c r="HI15" s="106"/>
      <c r="HJ15" s="104"/>
      <c r="HK15" s="36" t="str">
        <f>IF(ISBLANK(HJ15),"",IFERROR(HJ15/HJ7,""))</f>
        <v/>
      </c>
      <c r="HL15" s="104"/>
      <c r="HM15" s="36" t="str">
        <f>IF(ISBLANK(HL15),"",IFERROR(HL15/HM7,""))</f>
        <v/>
      </c>
      <c r="HN15" s="36" t="str">
        <f t="shared" si="34"/>
        <v/>
      </c>
      <c r="HO15" s="106"/>
      <c r="HP15" s="104"/>
      <c r="HQ15" s="36" t="str">
        <f>IF(ISBLANK(HP15),"",IFERROR(HP15/HP7,""))</f>
        <v/>
      </c>
      <c r="HR15" s="104"/>
      <c r="HS15" s="36" t="str">
        <f>IF(ISBLANK(HR15),"",IFERROR(HR15/HS7,""))</f>
        <v/>
      </c>
      <c r="HT15" s="36" t="str">
        <f t="shared" si="35"/>
        <v/>
      </c>
      <c r="HU15" s="106"/>
      <c r="HV15" s="104"/>
      <c r="HW15" s="36" t="str">
        <f>IF(ISBLANK(HV15),"",IFERROR(HV15/HV7,""))</f>
        <v/>
      </c>
      <c r="HX15" s="104"/>
      <c r="HY15" s="36" t="str">
        <f>IF(ISBLANK(HX15),"",IFERROR(HX15/HY7,""))</f>
        <v/>
      </c>
      <c r="HZ15" s="36" t="str">
        <f t="shared" si="36"/>
        <v/>
      </c>
      <c r="IA15" s="106"/>
      <c r="IB15" s="104"/>
      <c r="IC15" s="36" t="str">
        <f>IF(ISBLANK(IB15),"",IFERROR(IB15/IB7,""))</f>
        <v/>
      </c>
      <c r="ID15" s="104"/>
      <c r="IE15" s="36" t="str">
        <f>IF(ISBLANK(ID15),"",IFERROR(ID15/IE7,""))</f>
        <v/>
      </c>
      <c r="IF15" s="36" t="str">
        <f t="shared" si="37"/>
        <v/>
      </c>
      <c r="IG15" s="106"/>
      <c r="IH15" s="104"/>
      <c r="II15" s="36" t="str">
        <f>IF(ISBLANK(IH15),"",IFERROR(IH15/IH7,""))</f>
        <v/>
      </c>
      <c r="IJ15" s="104"/>
      <c r="IK15" s="36" t="str">
        <f>IF(ISBLANK(IJ15),"",IFERROR(IJ15/IK7,""))</f>
        <v/>
      </c>
      <c r="IL15" s="36" t="str">
        <f t="shared" si="38"/>
        <v/>
      </c>
      <c r="IM15" s="106"/>
      <c r="IN15" s="104"/>
      <c r="IO15" s="36" t="str">
        <f>IF(ISBLANK(IN15),"",IFERROR(IN15/IN7,""))</f>
        <v/>
      </c>
      <c r="IP15" s="104"/>
      <c r="IQ15" s="36" t="str">
        <f>IF(ISBLANK(IP15),"",IFERROR(IP15/IQ7,""))</f>
        <v/>
      </c>
      <c r="IR15" s="36" t="str">
        <f t="shared" si="39"/>
        <v/>
      </c>
      <c r="IS15" s="106"/>
      <c r="IT15" s="104"/>
      <c r="IU15" s="36" t="str">
        <f>IF(ISBLANK(IT15),"",IFERROR(IT15/IT7,""))</f>
        <v/>
      </c>
      <c r="IV15" s="104"/>
      <c r="IW15" s="36" t="str">
        <f>IF(ISBLANK(IV15),"",IFERROR(IV15/IW7,""))</f>
        <v/>
      </c>
      <c r="IX15" s="36" t="str">
        <f t="shared" si="40"/>
        <v/>
      </c>
      <c r="IY15" s="106"/>
      <c r="IZ15" s="104"/>
      <c r="JA15" s="36" t="str">
        <f>IF(ISBLANK(IZ15),"",IFERROR(IZ15/IZ7,""))</f>
        <v/>
      </c>
      <c r="JB15" s="104"/>
      <c r="JC15" s="36" t="str">
        <f>IF(ISBLANK(JB15),"",IFERROR(JB15/JC7,""))</f>
        <v/>
      </c>
      <c r="JD15" s="36" t="str">
        <f t="shared" si="41"/>
        <v/>
      </c>
      <c r="JE15" s="106"/>
      <c r="JF15" s="104"/>
      <c r="JG15" s="36" t="str">
        <f>IF(ISBLANK(JF15),"",IFERROR(JF15/JF7,""))</f>
        <v/>
      </c>
      <c r="JH15" s="104"/>
      <c r="JI15" s="36" t="str">
        <f>IF(ISBLANK(JH15),"",IFERROR(JH15/JI7,""))</f>
        <v/>
      </c>
      <c r="JJ15" s="36" t="str">
        <f t="shared" si="42"/>
        <v/>
      </c>
      <c r="JK15" s="106"/>
      <c r="JL15" s="104"/>
      <c r="JM15" s="36" t="str">
        <f>IF(ISBLANK(JL15),"",IFERROR(JL15/JL7,""))</f>
        <v/>
      </c>
      <c r="JN15" s="104"/>
      <c r="JO15" s="36" t="str">
        <f>IF(ISBLANK(JN15),"",IFERROR(JN15/JO7,""))</f>
        <v/>
      </c>
      <c r="JP15" s="36" t="str">
        <f t="shared" si="43"/>
        <v/>
      </c>
      <c r="JQ15" s="106"/>
      <c r="JR15" s="104"/>
      <c r="JS15" s="36" t="str">
        <f>IF(ISBLANK(JR15),"",IFERROR(JR15/JR7,""))</f>
        <v/>
      </c>
      <c r="JT15" s="104"/>
      <c r="JU15" s="36" t="str">
        <f>IF(ISBLANK(JT15),"",IFERROR(JT15/JU7,""))</f>
        <v/>
      </c>
      <c r="JV15" s="36" t="str">
        <f t="shared" si="44"/>
        <v/>
      </c>
      <c r="JW15" s="106"/>
      <c r="JX15" s="104"/>
      <c r="JY15" s="36" t="str">
        <f>IF(ISBLANK(JX15),"",IFERROR(JX15/JX7,""))</f>
        <v/>
      </c>
      <c r="JZ15" s="104"/>
      <c r="KA15" s="36" t="str">
        <f>IF(ISBLANK(JZ15),"",IFERROR(JZ15/KA7,""))</f>
        <v/>
      </c>
      <c r="KB15" s="36" t="str">
        <f t="shared" si="45"/>
        <v/>
      </c>
      <c r="KC15" s="106"/>
      <c r="KD15" s="104"/>
      <c r="KE15" s="36" t="str">
        <f>IF(ISBLANK(KD15),"",IFERROR(KD15/KD7,""))</f>
        <v/>
      </c>
      <c r="KF15" s="104"/>
      <c r="KG15" s="36" t="str">
        <f>IF(ISBLANK(KF15),"",IFERROR(KF15/KG7,""))</f>
        <v/>
      </c>
      <c r="KH15" s="36" t="str">
        <f t="shared" si="46"/>
        <v/>
      </c>
    </row>
    <row r="16" spans="1:16298">
      <c r="A16" s="35">
        <f>'Participants'' info'!A15</f>
        <v>0</v>
      </c>
      <c r="B16" s="35" t="str">
        <f>'Participants'' info'!F15</f>
        <v>?</v>
      </c>
      <c r="C16" s="36" t="str">
        <f>IFERROR(
  SUM(
    COUNTIF(G16,'Drop-downs'!$I$7),
    COUNTIF(M16,'Drop-downs'!$I$7),
    COUNTIF(S16,'Drop-downs'!$I$7),
    COUNTIF(Y16,'Drop-downs'!$I$7),
    COUNTIF(AE16,'Drop-downs'!$I$7),
    COUNTIF(AK16,'Drop-downs'!$I$7),
    COUNTIF(AQ16,'Drop-downs'!$I$7),
    COUNTIF(AW16,'Drop-downs'!$I$7),
    COUNTIF(BC16,'Drop-downs'!$I$7),
    COUNTIF(BI16,'Drop-downs'!$I$7),
    COUNTIF(BO16,'Drop-downs'!$I$7),
    COUNTIF(BU16,'Drop-downs'!$I$7),
    COUNTIF(CA16,'Drop-downs'!$I$7),
    COUNTIF(CG16,'Drop-downs'!$I$7),
    COUNTIF(CM16,'Drop-downs'!$I$7),
    COUNTIF(CS16,'Drop-downs'!$I$7),
    COUNTIF(CY16,'Drop-downs'!$I$7),
    COUNTIF(DE16,'Drop-downs'!$I$7),
    COUNTIF(DK16,'Drop-downs'!$I$7),
    COUNTIF(DQ16,'Drop-downs'!$I$7),
    COUNTIF(DW16,'Drop-downs'!$I$7),
    COUNTIF(EC16,'Drop-downs'!$I$7),
    COUNTIF(EI16,'Drop-downs'!$I$7),
    COUNTIF(EO16,'Drop-downs'!$I$7),
    COUNTIF(EU16,'Drop-downs'!$I$7),
    COUNTIF(FA16,'Drop-downs'!$I$7),
    COUNTIF(FG16,'Drop-downs'!$I$7),
    COUNTIF(FM16,'Drop-downs'!$I$7),
    COUNTIF(FS16,'Drop-downs'!$I$7),
    COUNTIF(FY16,'Drop-downs'!$I$7),
    COUNTIF(GE16,'Drop-downs'!$I$7),
    COUNTIF(GK16,'Drop-downs'!$I$7),
    COUNTIF(GQ16,'Drop-downs'!$I$7),
    COUNTIF(GW16,'Drop-downs'!$I$7),
    COUNTIF(HC16,'Drop-downs'!$I$7),
    COUNTIF(HI16,'Drop-downs'!$I$7),
    COUNTIF(HO16,'Drop-downs'!$I$7),
    COUNTIF(HU16,'Drop-downs'!$I$7),
    COUNTIF(IA16,'Drop-downs'!$I$7),
    COUNTIF(IG16,'Drop-downs'!$I$7),
    COUNTIF(IM16,'Drop-downs'!$I$7),
    COUNTIF(IS16,'Drop-downs'!$I$7),
    COUNTIF(IY16,'Drop-downs'!$I$7),
    COUNTIF(JE16,'Drop-downs'!$I$7),
    COUNTIF(JK16,'Drop-downs'!$I$7),
    COUNTIF(JQ16,'Drop-downs'!$I$7),
    COUNTIF(JW16,'Drop-downs'!$I$7),
    COUNTIF(KC16,'Drop-downs'!$I$7)
  )
  /
  (
    SUM(
      COUNTIF(G16,'Drop-downs'!$I$7),
      COUNTIF(M16,'Drop-downs'!$I$7),
      COUNTIF(S16,'Drop-downs'!$I$7),
      COUNTIF(Y16,'Drop-downs'!$I$7),
      COUNTIF(AE16,'Drop-downs'!$I$7),
      COUNTIF(AK16,'Drop-downs'!$I$7),
      COUNTIF(AQ16,'Drop-downs'!$I$7),
      COUNTIF(AW16,'Drop-downs'!$I$7),
      COUNTIF(BC16,'Drop-downs'!$I$7),
      COUNTIF(BI16,'Drop-downs'!$I$7),
      COUNTIF(BO16,'Drop-downs'!$I$7),
      COUNTIF(BU16,'Drop-downs'!$I$7),
      COUNTIF(CA16,'Drop-downs'!$I$7),
      COUNTIF(CG16,'Drop-downs'!$I$7),
      COUNTIF(CM16,'Drop-downs'!$I$7),
      COUNTIF(CS16,'Drop-downs'!$I$7),
      COUNTIF(CY16,'Drop-downs'!$I$7),
      COUNTIF(DE16,'Drop-downs'!$I$7),
      COUNTIF(DK16,'Drop-downs'!$I$7),
      COUNTIF(DQ16,'Drop-downs'!$I$7),
      COUNTIF(DW16,'Drop-downs'!$I$7),
      COUNTIF(EC16,'Drop-downs'!$I$7),
      COUNTIF(EI16,'Drop-downs'!$I$7),
      COUNTIF(EO16,'Drop-downs'!$I$7),
      COUNTIF(EU16,'Drop-downs'!$I$7),
      COUNTIF(FA16,'Drop-downs'!$I$7),
      COUNTIF(FG16,'Drop-downs'!$I$7),
      COUNTIF(FM16,'Drop-downs'!$I$7),
      COUNTIF(FS16,'Drop-downs'!$I$7),
      COUNTIF(FY16,'Drop-downs'!$I$7),
      COUNTIF(GE16,'Drop-downs'!$I$7),
      COUNTIF(GK16,'Drop-downs'!$I$7),
      COUNTIF(GQ16,'Drop-downs'!$I$7),
      COUNTIF(GW16,'Drop-downs'!$I$7),
      COUNTIF(HC16,'Drop-downs'!$I$7),
      COUNTIF(HI16,'Drop-downs'!$I$7),
      COUNTIF(HO16,'Drop-downs'!$I$7),
      COUNTIF(HU16,'Drop-downs'!$I$7),
      COUNTIF(IA16,'Drop-downs'!$I$7),
      COUNTIF(IG16,'Drop-downs'!$I$7),
      COUNTIF(IM16,'Drop-downs'!$I$7),
      COUNTIF(IS16,'Drop-downs'!$I$7),
      COUNTIF(IY16,'Drop-downs'!$I$7),
      COUNTIF(JE16,'Drop-downs'!$I$7),
      COUNTIF(JK16,'Drop-downs'!$I$7),
      COUNTIF(JQ16,'Drop-downs'!$I$7),
      COUNTIF(JW16,'Drop-downs'!$I$7),
      COUNTIF(KC16,'Drop-downs'!$I$7)
    )
    +
    SUM(
      COUNTIF(G16,'Drop-downs'!$I$8),
      COUNTIF(M16,'Drop-downs'!$I$8),
      COUNTIF(S16,'Drop-downs'!$I$8),
      COUNTIF(Y16,'Drop-downs'!$I$8),
      COUNTIF(AE16,'Drop-downs'!$I$8),
      COUNTIF(AK16,'Drop-downs'!$I$8),
      COUNTIF(AQ16,'Drop-downs'!$I$8),
      COUNTIF(AW16,'Drop-downs'!$I$8),
      COUNTIF(BC16,'Drop-downs'!$I$8),
      COUNTIF(BI16,'Drop-downs'!$I$8),
      COUNTIF(BO16,'Drop-downs'!$I$8),
      COUNTIF(BU16,'Drop-downs'!$I$8),
      COUNTIF(CA16,'Drop-downs'!$I$8),
      COUNTIF(CG16,'Drop-downs'!$I$8),
      COUNTIF(CM16,'Drop-downs'!$I$8),
      COUNTIF(CS16,'Drop-downs'!$I$8),
      COUNTIF(CY16,'Drop-downs'!$I$8),
      COUNTIF(DE16,'Drop-downs'!$I$8),
      COUNTIF(DK16,'Drop-downs'!$I$8),
      COUNTIF(DQ16,'Drop-downs'!$I$8),
      COUNTIF(DW16,'Drop-downs'!$I$8),
      COUNTIF(EC16,'Drop-downs'!$I$8),
      COUNTIF(EI16,'Drop-downs'!$I$8),
      COUNTIF(EO16,'Drop-downs'!$I$8),
      COUNTIF(EU16,'Drop-downs'!$I$8),
      COUNTIF(FA16,'Drop-downs'!$I$8),
      COUNTIF(FG16,'Drop-downs'!$I$8),
      COUNTIF(FM16,'Drop-downs'!$I$8),
      COUNTIF(FS16,'Drop-downs'!$I$8),
      COUNTIF(FY16,'Drop-downs'!$I$8),
      COUNTIF(GE16,'Drop-downs'!$I$8),
      COUNTIF(GK16,'Drop-downs'!$I$8),
      COUNTIF(GQ16,'Drop-downs'!$I$8),
      COUNTIF(GW16,'Drop-downs'!$I$8),
      COUNTIF(HC16,'Drop-downs'!$I$8),
      COUNTIF(HI16,'Drop-downs'!$I$8),
      COUNTIF(HO16,'Drop-downs'!$I$8),
      COUNTIF(HU16,'Drop-downs'!$I$8),
      COUNTIF(IA16,'Drop-downs'!$I$8),
      COUNTIF(IG16,'Drop-downs'!$I$8),
      COUNTIF(IM16,'Drop-downs'!$I$8),
      COUNTIF(IS16,'Drop-downs'!$I$8),
      COUNTIF(IY16,'Drop-downs'!$I$8),
      COUNTIF(JE16,'Drop-downs'!$I$8),
      COUNTIF(JK16,'Drop-downs'!$I$8),
      COUNTIF(JQ16,'Drop-downs'!$I$8),
      COUNTIF(JW16,'Drop-downs'!$I$8),
      COUNTIF(KC16,'Drop-downs'!$I$8)
    )
  ),
"")</f>
        <v/>
      </c>
      <c r="D16" s="36" t="str">
        <f t="shared" si="47"/>
        <v/>
      </c>
      <c r="E16" s="36" t="str">
        <f t="shared" si="48"/>
        <v/>
      </c>
      <c r="F16" s="36" t="str">
        <f t="shared" si="49"/>
        <v/>
      </c>
      <c r="G16" s="106"/>
      <c r="H16" s="104"/>
      <c r="I16" s="36" t="str">
        <f>IF(ISBLANK(H16),"",IFERROR(H16/H7,""))</f>
        <v/>
      </c>
      <c r="J16" s="104"/>
      <c r="K16" s="36" t="str">
        <f>IF(ISBLANK(J16),"",IFERROR(J16/K7,""))</f>
        <v/>
      </c>
      <c r="L16" s="36" t="str">
        <f t="shared" si="50"/>
        <v/>
      </c>
      <c r="M16" s="106"/>
      <c r="N16" s="104"/>
      <c r="O16" s="36" t="str">
        <f>IF(ISBLANK(N16),"",IFERROR(N16/N7,""))</f>
        <v/>
      </c>
      <c r="P16" s="104"/>
      <c r="Q16" s="36" t="str">
        <f>IF(ISBLANK(P16),"",IFERROR(P16/Q7,""))</f>
        <v/>
      </c>
      <c r="R16" s="36" t="str">
        <f t="shared" si="0"/>
        <v/>
      </c>
      <c r="S16" s="106"/>
      <c r="T16" s="104"/>
      <c r="U16" s="36" t="str">
        <f>IF(ISBLANK(T16),"",IFERROR(T16/T7,""))</f>
        <v/>
      </c>
      <c r="V16" s="104"/>
      <c r="W16" s="36" t="str">
        <f>IF(ISBLANK(V16),"",IFERROR(V16/W7,""))</f>
        <v/>
      </c>
      <c r="X16" s="36" t="str">
        <f t="shared" si="1"/>
        <v/>
      </c>
      <c r="Y16" s="106"/>
      <c r="Z16" s="104"/>
      <c r="AA16" s="36" t="str">
        <f>IF(ISBLANK(Z16),"",IFERROR(Z16/Z7,""))</f>
        <v/>
      </c>
      <c r="AB16" s="104"/>
      <c r="AC16" s="36" t="str">
        <f>IF(ISBLANK(AB16),"",IFERROR(AB16/AC7,""))</f>
        <v/>
      </c>
      <c r="AD16" s="36" t="str">
        <f t="shared" si="2"/>
        <v/>
      </c>
      <c r="AE16" s="106"/>
      <c r="AF16" s="104"/>
      <c r="AG16" s="36" t="str">
        <f>IF(ISBLANK(AF16),"",IFERROR(AF16/AF7,""))</f>
        <v/>
      </c>
      <c r="AH16" s="104"/>
      <c r="AI16" s="36" t="str">
        <f>IF(ISBLANK(AH16),"",IFERROR(AH16/AI7,""))</f>
        <v/>
      </c>
      <c r="AJ16" s="36" t="str">
        <f t="shared" si="3"/>
        <v/>
      </c>
      <c r="AK16" s="106"/>
      <c r="AL16" s="104"/>
      <c r="AM16" s="36" t="str">
        <f>IF(ISBLANK(AL16),"",IFERROR(AL16/AL7,""))</f>
        <v/>
      </c>
      <c r="AN16" s="104"/>
      <c r="AO16" s="36" t="str">
        <f>IF(ISBLANK(AN16),"",IFERROR(AN16/AO7,""))</f>
        <v/>
      </c>
      <c r="AP16" s="36" t="str">
        <f t="shared" si="4"/>
        <v/>
      </c>
      <c r="AQ16" s="106"/>
      <c r="AR16" s="104"/>
      <c r="AS16" s="36" t="str">
        <f>IF(ISBLANK(AR16),"",IFERROR(AR16/AR7,""))</f>
        <v/>
      </c>
      <c r="AT16" s="104"/>
      <c r="AU16" s="36" t="str">
        <f>IF(ISBLANK(AT16),"",IFERROR(AT16/AU7,""))</f>
        <v/>
      </c>
      <c r="AV16" s="36" t="str">
        <f t="shared" si="5"/>
        <v/>
      </c>
      <c r="AW16" s="106"/>
      <c r="AX16" s="104"/>
      <c r="AY16" s="36" t="str">
        <f>IF(ISBLANK(AX16),"",IFERROR(AX16/AX7,""))</f>
        <v/>
      </c>
      <c r="AZ16" s="104"/>
      <c r="BA16" s="36" t="str">
        <f>IF(ISBLANK(AZ16),"",IFERROR(AZ16/BA7,""))</f>
        <v/>
      </c>
      <c r="BB16" s="36" t="str">
        <f t="shared" si="6"/>
        <v/>
      </c>
      <c r="BC16" s="106"/>
      <c r="BD16" s="104"/>
      <c r="BE16" s="36" t="str">
        <f>IF(ISBLANK(BD16),"",IFERROR(BD16/BD7,""))</f>
        <v/>
      </c>
      <c r="BF16" s="104"/>
      <c r="BG16" s="36" t="str">
        <f>IF(ISBLANK(BF16),"",IFERROR(BF16/BG7,""))</f>
        <v/>
      </c>
      <c r="BH16" s="36" t="str">
        <f t="shared" si="7"/>
        <v/>
      </c>
      <c r="BI16" s="106"/>
      <c r="BJ16" s="104"/>
      <c r="BK16" s="36" t="str">
        <f>IF(ISBLANK(BJ16),"",IFERROR(BJ16/BJ7,""))</f>
        <v/>
      </c>
      <c r="BL16" s="104"/>
      <c r="BM16" s="36" t="str">
        <f>IF(ISBLANK(BL16),"",IFERROR(BL16/BM7,""))</f>
        <v/>
      </c>
      <c r="BN16" s="36" t="str">
        <f t="shared" si="8"/>
        <v/>
      </c>
      <c r="BO16" s="106"/>
      <c r="BP16" s="104"/>
      <c r="BQ16" s="36" t="str">
        <f>IF(ISBLANK(BP16),"",IFERROR(BP16/BP7,""))</f>
        <v/>
      </c>
      <c r="BR16" s="104"/>
      <c r="BS16" s="36" t="str">
        <f>IF(ISBLANK(BR16),"",IFERROR(BR16/BS7,""))</f>
        <v/>
      </c>
      <c r="BT16" s="36" t="str">
        <f t="shared" si="9"/>
        <v/>
      </c>
      <c r="BU16" s="106"/>
      <c r="BV16" s="104"/>
      <c r="BW16" s="36" t="str">
        <f>IF(ISBLANK(BV16),"",IFERROR(BV16/BV7,""))</f>
        <v/>
      </c>
      <c r="BX16" s="104"/>
      <c r="BY16" s="36" t="str">
        <f>IF(ISBLANK(BX16),"",IFERROR(BX16/BY7,""))</f>
        <v/>
      </c>
      <c r="BZ16" s="36" t="str">
        <f t="shared" si="10"/>
        <v/>
      </c>
      <c r="CA16" s="106"/>
      <c r="CB16" s="104"/>
      <c r="CC16" s="36" t="str">
        <f>IF(ISBLANK(CB16),"",IFERROR(CB16/CB7,""))</f>
        <v/>
      </c>
      <c r="CD16" s="104"/>
      <c r="CE16" s="36" t="str">
        <f>IF(ISBLANK(CD16),"",IFERROR(CD16/CE7,""))</f>
        <v/>
      </c>
      <c r="CF16" s="36" t="str">
        <f t="shared" si="11"/>
        <v/>
      </c>
      <c r="CG16" s="106"/>
      <c r="CH16" s="104"/>
      <c r="CI16" s="36" t="str">
        <f>IF(ISBLANK(CH16),"",IFERROR(CH16/CH7,""))</f>
        <v/>
      </c>
      <c r="CJ16" s="104"/>
      <c r="CK16" s="36" t="str">
        <f>IF(ISBLANK(CJ16),"",IFERROR(CJ16/CK7,""))</f>
        <v/>
      </c>
      <c r="CL16" s="36" t="str">
        <f t="shared" si="12"/>
        <v/>
      </c>
      <c r="CM16" s="106"/>
      <c r="CN16" s="104"/>
      <c r="CO16" s="36" t="str">
        <f>IF(ISBLANK(CN16),"",IFERROR(CN16/CN7,""))</f>
        <v/>
      </c>
      <c r="CP16" s="104"/>
      <c r="CQ16" s="36" t="str">
        <f>IF(ISBLANK(CP16),"",IFERROR(CP16/CQ7,""))</f>
        <v/>
      </c>
      <c r="CR16" s="36" t="str">
        <f t="shared" si="13"/>
        <v/>
      </c>
      <c r="CS16" s="106"/>
      <c r="CT16" s="104"/>
      <c r="CU16" s="36" t="str">
        <f>IF(ISBLANK(CT16),"",IFERROR(CT16/CT7,""))</f>
        <v/>
      </c>
      <c r="CV16" s="104"/>
      <c r="CW16" s="36" t="str">
        <f>IF(ISBLANK(CV16),"",IFERROR(CV16/CW7,""))</f>
        <v/>
      </c>
      <c r="CX16" s="36" t="str">
        <f t="shared" si="14"/>
        <v/>
      </c>
      <c r="CY16" s="106"/>
      <c r="CZ16" s="104"/>
      <c r="DA16" s="36" t="str">
        <f>IF(ISBLANK(CZ16),"",IFERROR(CZ16/CZ7,""))</f>
        <v/>
      </c>
      <c r="DB16" s="104"/>
      <c r="DC16" s="36" t="str">
        <f>IF(ISBLANK(DB16),"",IFERROR(DB16/DC7,""))</f>
        <v/>
      </c>
      <c r="DD16" s="36" t="str">
        <f t="shared" si="15"/>
        <v/>
      </c>
      <c r="DE16" s="106"/>
      <c r="DF16" s="104"/>
      <c r="DG16" s="36" t="str">
        <f>IF(ISBLANK(DF16),"",IFERROR(DF16/DF7,""))</f>
        <v/>
      </c>
      <c r="DH16" s="104"/>
      <c r="DI16" s="36" t="str">
        <f>IF(ISBLANK(DH16),"",IFERROR(DH16/DI7,""))</f>
        <v/>
      </c>
      <c r="DJ16" s="36" t="str">
        <f t="shared" si="16"/>
        <v/>
      </c>
      <c r="DK16" s="106"/>
      <c r="DL16" s="104"/>
      <c r="DM16" s="36" t="str">
        <f>IF(ISBLANK(DL16),"",IFERROR(DL16/DL7,""))</f>
        <v/>
      </c>
      <c r="DN16" s="104"/>
      <c r="DO16" s="36" t="str">
        <f>IF(ISBLANK(DN16),"",IFERROR(DN16/DO7,""))</f>
        <v/>
      </c>
      <c r="DP16" s="36" t="str">
        <f t="shared" si="17"/>
        <v/>
      </c>
      <c r="DQ16" s="106"/>
      <c r="DR16" s="104"/>
      <c r="DS16" s="36" t="str">
        <f>IF(ISBLANK(DR16),"",IFERROR(DR16/DR7,""))</f>
        <v/>
      </c>
      <c r="DT16" s="104"/>
      <c r="DU16" s="36" t="str">
        <f>IF(ISBLANK(DT16),"",IFERROR(DT16/DU7,""))</f>
        <v/>
      </c>
      <c r="DV16" s="36" t="str">
        <f t="shared" si="18"/>
        <v/>
      </c>
      <c r="DW16" s="106"/>
      <c r="DX16" s="104"/>
      <c r="DY16" s="36" t="str">
        <f>IF(ISBLANK(DX16),"",IFERROR(DX16/DX7,""))</f>
        <v/>
      </c>
      <c r="DZ16" s="104"/>
      <c r="EA16" s="36" t="str">
        <f>IF(ISBLANK(DZ16),"",IFERROR(DZ16/EA7,""))</f>
        <v/>
      </c>
      <c r="EB16" s="36" t="str">
        <f t="shared" si="19"/>
        <v/>
      </c>
      <c r="EC16" s="106"/>
      <c r="ED16" s="104"/>
      <c r="EE16" s="36" t="str">
        <f>IF(ISBLANK(ED16),"",IFERROR(ED16/ED7,""))</f>
        <v/>
      </c>
      <c r="EF16" s="104"/>
      <c r="EG16" s="36" t="str">
        <f>IF(ISBLANK(EF16),"",IFERROR(EF16/EG7,""))</f>
        <v/>
      </c>
      <c r="EH16" s="36" t="str">
        <f t="shared" si="20"/>
        <v/>
      </c>
      <c r="EI16" s="106"/>
      <c r="EJ16" s="104"/>
      <c r="EK16" s="36" t="str">
        <f>IF(ISBLANK(EJ16),"",IFERROR(EJ16/EJ7,""))</f>
        <v/>
      </c>
      <c r="EL16" s="104"/>
      <c r="EM16" s="36" t="str">
        <f>IF(ISBLANK(EL16),"",IFERROR(EL16/EM7,""))</f>
        <v/>
      </c>
      <c r="EN16" s="36" t="str">
        <f t="shared" si="21"/>
        <v/>
      </c>
      <c r="EO16" s="106"/>
      <c r="EP16" s="104"/>
      <c r="EQ16" s="36" t="str">
        <f>IF(ISBLANK(EP16),"",IFERROR(EP16/EP7,""))</f>
        <v/>
      </c>
      <c r="ER16" s="104"/>
      <c r="ES16" s="36" t="str">
        <f>IF(ISBLANK(ER16),"",IFERROR(ER16/ES7,""))</f>
        <v/>
      </c>
      <c r="ET16" s="36" t="str">
        <f t="shared" si="22"/>
        <v/>
      </c>
      <c r="EU16" s="106"/>
      <c r="EV16" s="104"/>
      <c r="EW16" s="36" t="str">
        <f>IF(ISBLANK(EV16),"",IFERROR(EV16/EV7,""))</f>
        <v/>
      </c>
      <c r="EX16" s="104"/>
      <c r="EY16" s="36" t="str">
        <f>IF(ISBLANK(EX16),"",IFERROR(EX16/EY7,""))</f>
        <v/>
      </c>
      <c r="EZ16" s="36" t="str">
        <f t="shared" si="23"/>
        <v/>
      </c>
      <c r="FA16" s="106"/>
      <c r="FB16" s="104"/>
      <c r="FC16" s="36" t="str">
        <f>IF(ISBLANK(FB16),"",IFERROR(FB16/FB7,""))</f>
        <v/>
      </c>
      <c r="FD16" s="104"/>
      <c r="FE16" s="36" t="str">
        <f>IF(ISBLANK(FD16),"",IFERROR(FD16/FE7,""))</f>
        <v/>
      </c>
      <c r="FF16" s="36" t="str">
        <f t="shared" si="24"/>
        <v/>
      </c>
      <c r="FG16" s="106"/>
      <c r="FH16" s="104"/>
      <c r="FI16" s="36" t="str">
        <f>IF(ISBLANK(FH16),"",IFERROR(FH16/FH7,""))</f>
        <v/>
      </c>
      <c r="FJ16" s="104"/>
      <c r="FK16" s="36" t="str">
        <f>IF(ISBLANK(FJ16),"",IFERROR(FJ16/FK7,""))</f>
        <v/>
      </c>
      <c r="FL16" s="36" t="str">
        <f t="shared" si="25"/>
        <v/>
      </c>
      <c r="FM16" s="106"/>
      <c r="FN16" s="104"/>
      <c r="FO16" s="36" t="str">
        <f>IF(ISBLANK(FN16),"",IFERROR(FN16/FN7,""))</f>
        <v/>
      </c>
      <c r="FP16" s="104"/>
      <c r="FQ16" s="36" t="str">
        <f>IF(ISBLANK(FP16),"",IFERROR(FP16/FQ7,""))</f>
        <v/>
      </c>
      <c r="FR16" s="36" t="str">
        <f t="shared" si="26"/>
        <v/>
      </c>
      <c r="FS16" s="106"/>
      <c r="FT16" s="104"/>
      <c r="FU16" s="36" t="str">
        <f>IF(ISBLANK(FT16),"",IFERROR(FT16/FT7,""))</f>
        <v/>
      </c>
      <c r="FV16" s="104"/>
      <c r="FW16" s="36" t="str">
        <f>IF(ISBLANK(FV16),"",IFERROR(FV16/FW7,""))</f>
        <v/>
      </c>
      <c r="FX16" s="36" t="str">
        <f t="shared" si="27"/>
        <v/>
      </c>
      <c r="FY16" s="106"/>
      <c r="FZ16" s="104"/>
      <c r="GA16" s="36" t="str">
        <f>IF(ISBLANK(FZ16),"",IFERROR(FZ16/FZ7,""))</f>
        <v/>
      </c>
      <c r="GB16" s="104"/>
      <c r="GC16" s="36" t="str">
        <f>IF(ISBLANK(GB16),"",IFERROR(GB16/GC7,""))</f>
        <v/>
      </c>
      <c r="GD16" s="36" t="str">
        <f t="shared" si="28"/>
        <v/>
      </c>
      <c r="GE16" s="106"/>
      <c r="GF16" s="104"/>
      <c r="GG16" s="36" t="str">
        <f>IF(ISBLANK(GF16),"",IFERROR(GF16/GF7,""))</f>
        <v/>
      </c>
      <c r="GH16" s="104"/>
      <c r="GI16" s="36" t="str">
        <f>IF(ISBLANK(GH16),"",IFERROR(GH16/GI7,""))</f>
        <v/>
      </c>
      <c r="GJ16" s="36" t="str">
        <f t="shared" si="29"/>
        <v/>
      </c>
      <c r="GK16" s="106"/>
      <c r="GL16" s="104"/>
      <c r="GM16" s="36" t="str">
        <f>IF(ISBLANK(GL16),"",IFERROR(GL16/GL7,""))</f>
        <v/>
      </c>
      <c r="GN16" s="104"/>
      <c r="GO16" s="36" t="str">
        <f>IF(ISBLANK(GN16),"",IFERROR(GN16/GO7,""))</f>
        <v/>
      </c>
      <c r="GP16" s="36" t="str">
        <f t="shared" si="30"/>
        <v/>
      </c>
      <c r="GQ16" s="106"/>
      <c r="GR16" s="104"/>
      <c r="GS16" s="36" t="str">
        <f>IF(ISBLANK(GR16),"",IFERROR(GR16/GR7,""))</f>
        <v/>
      </c>
      <c r="GT16" s="104"/>
      <c r="GU16" s="36" t="str">
        <f>IF(ISBLANK(GT16),"",IFERROR(GT16/GU7,""))</f>
        <v/>
      </c>
      <c r="GV16" s="36" t="str">
        <f t="shared" si="31"/>
        <v/>
      </c>
      <c r="GW16" s="106"/>
      <c r="GX16" s="104"/>
      <c r="GY16" s="36" t="str">
        <f>IF(ISBLANK(GX16),"",IFERROR(GX16/GX7,""))</f>
        <v/>
      </c>
      <c r="GZ16" s="104"/>
      <c r="HA16" s="36" t="str">
        <f>IF(ISBLANK(GZ16),"",IFERROR(GZ16/HA7,""))</f>
        <v/>
      </c>
      <c r="HB16" s="36" t="str">
        <f t="shared" si="32"/>
        <v/>
      </c>
      <c r="HC16" s="106"/>
      <c r="HD16" s="104"/>
      <c r="HE16" s="36" t="str">
        <f>IF(ISBLANK(HD16),"",IFERROR(HD16/HD7,""))</f>
        <v/>
      </c>
      <c r="HF16" s="104"/>
      <c r="HG16" s="36" t="str">
        <f>IF(ISBLANK(HF16),"",IFERROR(HF16/HG7,""))</f>
        <v/>
      </c>
      <c r="HH16" s="36" t="str">
        <f t="shared" si="33"/>
        <v/>
      </c>
      <c r="HI16" s="106"/>
      <c r="HJ16" s="104"/>
      <c r="HK16" s="36" t="str">
        <f>IF(ISBLANK(HJ16),"",IFERROR(HJ16/HJ7,""))</f>
        <v/>
      </c>
      <c r="HL16" s="104"/>
      <c r="HM16" s="36" t="str">
        <f>IF(ISBLANK(HL16),"",IFERROR(HL16/HM7,""))</f>
        <v/>
      </c>
      <c r="HN16" s="36" t="str">
        <f t="shared" si="34"/>
        <v/>
      </c>
      <c r="HO16" s="106"/>
      <c r="HP16" s="104"/>
      <c r="HQ16" s="36" t="str">
        <f>IF(ISBLANK(HP16),"",IFERROR(HP16/HP7,""))</f>
        <v/>
      </c>
      <c r="HR16" s="104"/>
      <c r="HS16" s="36" t="str">
        <f>IF(ISBLANK(HR16),"",IFERROR(HR16/HS7,""))</f>
        <v/>
      </c>
      <c r="HT16" s="36" t="str">
        <f t="shared" si="35"/>
        <v/>
      </c>
      <c r="HU16" s="106"/>
      <c r="HV16" s="104"/>
      <c r="HW16" s="36" t="str">
        <f>IF(ISBLANK(HV16),"",IFERROR(HV16/HV7,""))</f>
        <v/>
      </c>
      <c r="HX16" s="104"/>
      <c r="HY16" s="36" t="str">
        <f>IF(ISBLANK(HX16),"",IFERROR(HX16/HY7,""))</f>
        <v/>
      </c>
      <c r="HZ16" s="36" t="str">
        <f t="shared" si="36"/>
        <v/>
      </c>
      <c r="IA16" s="106"/>
      <c r="IB16" s="104"/>
      <c r="IC16" s="36" t="str">
        <f>IF(ISBLANK(IB16),"",IFERROR(IB16/IB7,""))</f>
        <v/>
      </c>
      <c r="ID16" s="104"/>
      <c r="IE16" s="36" t="str">
        <f>IF(ISBLANK(ID16),"",IFERROR(ID16/IE7,""))</f>
        <v/>
      </c>
      <c r="IF16" s="36" t="str">
        <f t="shared" si="37"/>
        <v/>
      </c>
      <c r="IG16" s="106"/>
      <c r="IH16" s="104"/>
      <c r="II16" s="36" t="str">
        <f>IF(ISBLANK(IH16),"",IFERROR(IH16/IH7,""))</f>
        <v/>
      </c>
      <c r="IJ16" s="104"/>
      <c r="IK16" s="36" t="str">
        <f>IF(ISBLANK(IJ16),"",IFERROR(IJ16/IK7,""))</f>
        <v/>
      </c>
      <c r="IL16" s="36" t="str">
        <f t="shared" si="38"/>
        <v/>
      </c>
      <c r="IM16" s="106"/>
      <c r="IN16" s="104"/>
      <c r="IO16" s="36" t="str">
        <f>IF(ISBLANK(IN16),"",IFERROR(IN16/IN7,""))</f>
        <v/>
      </c>
      <c r="IP16" s="104"/>
      <c r="IQ16" s="36" t="str">
        <f>IF(ISBLANK(IP16),"",IFERROR(IP16/IQ7,""))</f>
        <v/>
      </c>
      <c r="IR16" s="36" t="str">
        <f t="shared" si="39"/>
        <v/>
      </c>
      <c r="IS16" s="106"/>
      <c r="IT16" s="104"/>
      <c r="IU16" s="36" t="str">
        <f>IF(ISBLANK(IT16),"",IFERROR(IT16/IT7,""))</f>
        <v/>
      </c>
      <c r="IV16" s="104"/>
      <c r="IW16" s="36" t="str">
        <f>IF(ISBLANK(IV16),"",IFERROR(IV16/IW7,""))</f>
        <v/>
      </c>
      <c r="IX16" s="36" t="str">
        <f t="shared" si="40"/>
        <v/>
      </c>
      <c r="IY16" s="106"/>
      <c r="IZ16" s="104"/>
      <c r="JA16" s="36" t="str">
        <f>IF(ISBLANK(IZ16),"",IFERROR(IZ16/IZ7,""))</f>
        <v/>
      </c>
      <c r="JB16" s="104"/>
      <c r="JC16" s="36" t="str">
        <f>IF(ISBLANK(JB16),"",IFERROR(JB16/JC7,""))</f>
        <v/>
      </c>
      <c r="JD16" s="36" t="str">
        <f t="shared" si="41"/>
        <v/>
      </c>
      <c r="JE16" s="106"/>
      <c r="JF16" s="104"/>
      <c r="JG16" s="36" t="str">
        <f>IF(ISBLANK(JF16),"",IFERROR(JF16/JF7,""))</f>
        <v/>
      </c>
      <c r="JH16" s="104"/>
      <c r="JI16" s="36" t="str">
        <f>IF(ISBLANK(JH16),"",IFERROR(JH16/JI7,""))</f>
        <v/>
      </c>
      <c r="JJ16" s="36" t="str">
        <f t="shared" si="42"/>
        <v/>
      </c>
      <c r="JK16" s="106"/>
      <c r="JL16" s="104"/>
      <c r="JM16" s="36" t="str">
        <f>IF(ISBLANK(JL16),"",IFERROR(JL16/JL7,""))</f>
        <v/>
      </c>
      <c r="JN16" s="104"/>
      <c r="JO16" s="36" t="str">
        <f>IF(ISBLANK(JN16),"",IFERROR(JN16/JO7,""))</f>
        <v/>
      </c>
      <c r="JP16" s="36" t="str">
        <f t="shared" si="43"/>
        <v/>
      </c>
      <c r="JQ16" s="106"/>
      <c r="JR16" s="104"/>
      <c r="JS16" s="36" t="str">
        <f>IF(ISBLANK(JR16),"",IFERROR(JR16/JR7,""))</f>
        <v/>
      </c>
      <c r="JT16" s="104"/>
      <c r="JU16" s="36" t="str">
        <f>IF(ISBLANK(JT16),"",IFERROR(JT16/JU7,""))</f>
        <v/>
      </c>
      <c r="JV16" s="36" t="str">
        <f t="shared" si="44"/>
        <v/>
      </c>
      <c r="JW16" s="106"/>
      <c r="JX16" s="104"/>
      <c r="JY16" s="36" t="str">
        <f>IF(ISBLANK(JX16),"",IFERROR(JX16/JX7,""))</f>
        <v/>
      </c>
      <c r="JZ16" s="104"/>
      <c r="KA16" s="36" t="str">
        <f>IF(ISBLANK(JZ16),"",IFERROR(JZ16/KA7,""))</f>
        <v/>
      </c>
      <c r="KB16" s="36" t="str">
        <f t="shared" si="45"/>
        <v/>
      </c>
      <c r="KC16" s="106"/>
      <c r="KD16" s="104"/>
      <c r="KE16" s="36" t="str">
        <f>IF(ISBLANK(KD16),"",IFERROR(KD16/KD7,""))</f>
        <v/>
      </c>
      <c r="KF16" s="104"/>
      <c r="KG16" s="36" t="str">
        <f>IF(ISBLANK(KF16),"",IFERROR(KF16/KG7,""))</f>
        <v/>
      </c>
      <c r="KH16" s="36" t="str">
        <f t="shared" si="46"/>
        <v/>
      </c>
    </row>
    <row r="17" spans="1:294">
      <c r="A17" s="35">
        <f>'Participants'' info'!A16</f>
        <v>0</v>
      </c>
      <c r="B17" s="35" t="str">
        <f>'Participants'' info'!F16</f>
        <v>?</v>
      </c>
      <c r="C17" s="36" t="str">
        <f>IFERROR(
  SUM(
    COUNTIF(G17,'Drop-downs'!$I$7),
    COUNTIF(M17,'Drop-downs'!$I$7),
    COUNTIF(S17,'Drop-downs'!$I$7),
    COUNTIF(Y17,'Drop-downs'!$I$7),
    COUNTIF(AE17,'Drop-downs'!$I$7),
    COUNTIF(AK17,'Drop-downs'!$I$7),
    COUNTIF(AQ17,'Drop-downs'!$I$7),
    COUNTIF(AW17,'Drop-downs'!$I$7),
    COUNTIF(BC17,'Drop-downs'!$I$7),
    COUNTIF(BI17,'Drop-downs'!$I$7),
    COUNTIF(BO17,'Drop-downs'!$I$7),
    COUNTIF(BU17,'Drop-downs'!$I$7),
    COUNTIF(CA17,'Drop-downs'!$I$7),
    COUNTIF(CG17,'Drop-downs'!$I$7),
    COUNTIF(CM17,'Drop-downs'!$I$7),
    COUNTIF(CS17,'Drop-downs'!$I$7),
    COUNTIF(CY17,'Drop-downs'!$I$7),
    COUNTIF(DE17,'Drop-downs'!$I$7),
    COUNTIF(DK17,'Drop-downs'!$I$7),
    COUNTIF(DQ17,'Drop-downs'!$I$7),
    COUNTIF(DW17,'Drop-downs'!$I$7),
    COUNTIF(EC17,'Drop-downs'!$I$7),
    COUNTIF(EI17,'Drop-downs'!$I$7),
    COUNTIF(EO17,'Drop-downs'!$I$7),
    COUNTIF(EU17,'Drop-downs'!$I$7),
    COUNTIF(FA17,'Drop-downs'!$I$7),
    COUNTIF(FG17,'Drop-downs'!$I$7),
    COUNTIF(FM17,'Drop-downs'!$I$7),
    COUNTIF(FS17,'Drop-downs'!$I$7),
    COUNTIF(FY17,'Drop-downs'!$I$7),
    COUNTIF(GE17,'Drop-downs'!$I$7),
    COUNTIF(GK17,'Drop-downs'!$I$7),
    COUNTIF(GQ17,'Drop-downs'!$I$7),
    COUNTIF(GW17,'Drop-downs'!$I$7),
    COUNTIF(HC17,'Drop-downs'!$I$7),
    COUNTIF(HI17,'Drop-downs'!$I$7),
    COUNTIF(HO17,'Drop-downs'!$I$7),
    COUNTIF(HU17,'Drop-downs'!$I$7),
    COUNTIF(IA17,'Drop-downs'!$I$7),
    COUNTIF(IG17,'Drop-downs'!$I$7),
    COUNTIF(IM17,'Drop-downs'!$I$7),
    COUNTIF(IS17,'Drop-downs'!$I$7),
    COUNTIF(IY17,'Drop-downs'!$I$7),
    COUNTIF(JE17,'Drop-downs'!$I$7),
    COUNTIF(JK17,'Drop-downs'!$I$7),
    COUNTIF(JQ17,'Drop-downs'!$I$7),
    COUNTIF(JW17,'Drop-downs'!$I$7),
    COUNTIF(KC17,'Drop-downs'!$I$7)
  )
  /
  (
    SUM(
      COUNTIF(G17,'Drop-downs'!$I$7),
      COUNTIF(M17,'Drop-downs'!$I$7),
      COUNTIF(S17,'Drop-downs'!$I$7),
      COUNTIF(Y17,'Drop-downs'!$I$7),
      COUNTIF(AE17,'Drop-downs'!$I$7),
      COUNTIF(AK17,'Drop-downs'!$I$7),
      COUNTIF(AQ17,'Drop-downs'!$I$7),
      COUNTIF(AW17,'Drop-downs'!$I$7),
      COUNTIF(BC17,'Drop-downs'!$I$7),
      COUNTIF(BI17,'Drop-downs'!$I$7),
      COUNTIF(BO17,'Drop-downs'!$I$7),
      COUNTIF(BU17,'Drop-downs'!$I$7),
      COUNTIF(CA17,'Drop-downs'!$I$7),
      COUNTIF(CG17,'Drop-downs'!$I$7),
      COUNTIF(CM17,'Drop-downs'!$I$7),
      COUNTIF(CS17,'Drop-downs'!$I$7),
      COUNTIF(CY17,'Drop-downs'!$I$7),
      COUNTIF(DE17,'Drop-downs'!$I$7),
      COUNTIF(DK17,'Drop-downs'!$I$7),
      COUNTIF(DQ17,'Drop-downs'!$I$7),
      COUNTIF(DW17,'Drop-downs'!$I$7),
      COUNTIF(EC17,'Drop-downs'!$I$7),
      COUNTIF(EI17,'Drop-downs'!$I$7),
      COUNTIF(EO17,'Drop-downs'!$I$7),
      COUNTIF(EU17,'Drop-downs'!$I$7),
      COUNTIF(FA17,'Drop-downs'!$I$7),
      COUNTIF(FG17,'Drop-downs'!$I$7),
      COUNTIF(FM17,'Drop-downs'!$I$7),
      COUNTIF(FS17,'Drop-downs'!$I$7),
      COUNTIF(FY17,'Drop-downs'!$I$7),
      COUNTIF(GE17,'Drop-downs'!$I$7),
      COUNTIF(GK17,'Drop-downs'!$I$7),
      COUNTIF(GQ17,'Drop-downs'!$I$7),
      COUNTIF(GW17,'Drop-downs'!$I$7),
      COUNTIF(HC17,'Drop-downs'!$I$7),
      COUNTIF(HI17,'Drop-downs'!$I$7),
      COUNTIF(HO17,'Drop-downs'!$I$7),
      COUNTIF(HU17,'Drop-downs'!$I$7),
      COUNTIF(IA17,'Drop-downs'!$I$7),
      COUNTIF(IG17,'Drop-downs'!$I$7),
      COUNTIF(IM17,'Drop-downs'!$I$7),
      COUNTIF(IS17,'Drop-downs'!$I$7),
      COUNTIF(IY17,'Drop-downs'!$I$7),
      COUNTIF(JE17,'Drop-downs'!$I$7),
      COUNTIF(JK17,'Drop-downs'!$I$7),
      COUNTIF(JQ17,'Drop-downs'!$I$7),
      COUNTIF(JW17,'Drop-downs'!$I$7),
      COUNTIF(KC17,'Drop-downs'!$I$7)
    )
    +
    SUM(
      COUNTIF(G17,'Drop-downs'!$I$8),
      COUNTIF(M17,'Drop-downs'!$I$8),
      COUNTIF(S17,'Drop-downs'!$I$8),
      COUNTIF(Y17,'Drop-downs'!$I$8),
      COUNTIF(AE17,'Drop-downs'!$I$8),
      COUNTIF(AK17,'Drop-downs'!$I$8),
      COUNTIF(AQ17,'Drop-downs'!$I$8),
      COUNTIF(AW17,'Drop-downs'!$I$8),
      COUNTIF(BC17,'Drop-downs'!$I$8),
      COUNTIF(BI17,'Drop-downs'!$I$8),
      COUNTIF(BO17,'Drop-downs'!$I$8),
      COUNTIF(BU17,'Drop-downs'!$I$8),
      COUNTIF(CA17,'Drop-downs'!$I$8),
      COUNTIF(CG17,'Drop-downs'!$I$8),
      COUNTIF(CM17,'Drop-downs'!$I$8),
      COUNTIF(CS17,'Drop-downs'!$I$8),
      COUNTIF(CY17,'Drop-downs'!$I$8),
      COUNTIF(DE17,'Drop-downs'!$I$8),
      COUNTIF(DK17,'Drop-downs'!$I$8),
      COUNTIF(DQ17,'Drop-downs'!$I$8),
      COUNTIF(DW17,'Drop-downs'!$I$8),
      COUNTIF(EC17,'Drop-downs'!$I$8),
      COUNTIF(EI17,'Drop-downs'!$I$8),
      COUNTIF(EO17,'Drop-downs'!$I$8),
      COUNTIF(EU17,'Drop-downs'!$I$8),
      COUNTIF(FA17,'Drop-downs'!$I$8),
      COUNTIF(FG17,'Drop-downs'!$I$8),
      COUNTIF(FM17,'Drop-downs'!$I$8),
      COUNTIF(FS17,'Drop-downs'!$I$8),
      COUNTIF(FY17,'Drop-downs'!$I$8),
      COUNTIF(GE17,'Drop-downs'!$I$8),
      COUNTIF(GK17,'Drop-downs'!$I$8),
      COUNTIF(GQ17,'Drop-downs'!$I$8),
      COUNTIF(GW17,'Drop-downs'!$I$8),
      COUNTIF(HC17,'Drop-downs'!$I$8),
      COUNTIF(HI17,'Drop-downs'!$I$8),
      COUNTIF(HO17,'Drop-downs'!$I$8),
      COUNTIF(HU17,'Drop-downs'!$I$8),
      COUNTIF(IA17,'Drop-downs'!$I$8),
      COUNTIF(IG17,'Drop-downs'!$I$8),
      COUNTIF(IM17,'Drop-downs'!$I$8),
      COUNTIF(IS17,'Drop-downs'!$I$8),
      COUNTIF(IY17,'Drop-downs'!$I$8),
      COUNTIF(JE17,'Drop-downs'!$I$8),
      COUNTIF(JK17,'Drop-downs'!$I$8),
      COUNTIF(JQ17,'Drop-downs'!$I$8),
      COUNTIF(JW17,'Drop-downs'!$I$8),
      COUNTIF(KC17,'Drop-downs'!$I$8)
    )
  ),
"")</f>
        <v/>
      </c>
      <c r="D17" s="36" t="str">
        <f t="shared" si="47"/>
        <v/>
      </c>
      <c r="E17" s="36" t="str">
        <f t="shared" si="48"/>
        <v/>
      </c>
      <c r="F17" s="36" t="str">
        <f t="shared" si="49"/>
        <v/>
      </c>
      <c r="G17" s="106"/>
      <c r="H17" s="104"/>
      <c r="I17" s="36" t="str">
        <f>IF(ISBLANK(H17),"",IFERROR(H17/H7,""))</f>
        <v/>
      </c>
      <c r="J17" s="104"/>
      <c r="K17" s="36" t="str">
        <f>IF(ISBLANK(J17),"",IFERROR(J17/K7,""))</f>
        <v/>
      </c>
      <c r="L17" s="36" t="str">
        <f t="shared" si="50"/>
        <v/>
      </c>
      <c r="M17" s="106"/>
      <c r="N17" s="104"/>
      <c r="O17" s="36" t="str">
        <f>IF(ISBLANK(N17),"",IFERROR(N17/N7,""))</f>
        <v/>
      </c>
      <c r="P17" s="104"/>
      <c r="Q17" s="36" t="str">
        <f>IF(ISBLANK(P17),"",IFERROR(P17/Q7,""))</f>
        <v/>
      </c>
      <c r="R17" s="36" t="str">
        <f t="shared" si="0"/>
        <v/>
      </c>
      <c r="S17" s="106"/>
      <c r="T17" s="104"/>
      <c r="U17" s="36" t="str">
        <f>IF(ISBLANK(T17),"",IFERROR(T17/T7,""))</f>
        <v/>
      </c>
      <c r="V17" s="104"/>
      <c r="W17" s="36" t="str">
        <f>IF(ISBLANK(V17),"",IFERROR(V17/W7,""))</f>
        <v/>
      </c>
      <c r="X17" s="36" t="str">
        <f t="shared" si="1"/>
        <v/>
      </c>
      <c r="Y17" s="106"/>
      <c r="Z17" s="104"/>
      <c r="AA17" s="36" t="str">
        <f>IF(ISBLANK(Z17),"",IFERROR(Z17/Z7,""))</f>
        <v/>
      </c>
      <c r="AB17" s="104"/>
      <c r="AC17" s="36" t="str">
        <f>IF(ISBLANK(AB17),"",IFERROR(AB17/AC7,""))</f>
        <v/>
      </c>
      <c r="AD17" s="36" t="str">
        <f t="shared" si="2"/>
        <v/>
      </c>
      <c r="AE17" s="106"/>
      <c r="AF17" s="104"/>
      <c r="AG17" s="36" t="str">
        <f>IF(ISBLANK(AF17),"",IFERROR(AF17/AF7,""))</f>
        <v/>
      </c>
      <c r="AH17" s="104"/>
      <c r="AI17" s="36" t="str">
        <f>IF(ISBLANK(AH17),"",IFERROR(AH17/AI7,""))</f>
        <v/>
      </c>
      <c r="AJ17" s="36" t="str">
        <f t="shared" si="3"/>
        <v/>
      </c>
      <c r="AK17" s="106"/>
      <c r="AL17" s="104"/>
      <c r="AM17" s="36" t="str">
        <f>IF(ISBLANK(AL17),"",IFERROR(AL17/AL7,""))</f>
        <v/>
      </c>
      <c r="AN17" s="104"/>
      <c r="AO17" s="36" t="str">
        <f>IF(ISBLANK(AN17),"",IFERROR(AN17/AO7,""))</f>
        <v/>
      </c>
      <c r="AP17" s="36" t="str">
        <f t="shared" si="4"/>
        <v/>
      </c>
      <c r="AQ17" s="106"/>
      <c r="AR17" s="104"/>
      <c r="AS17" s="36" t="str">
        <f>IF(ISBLANK(AR17),"",IFERROR(AR17/AR7,""))</f>
        <v/>
      </c>
      <c r="AT17" s="104"/>
      <c r="AU17" s="36" t="str">
        <f>IF(ISBLANK(AT17),"",IFERROR(AT17/AU7,""))</f>
        <v/>
      </c>
      <c r="AV17" s="36" t="str">
        <f t="shared" si="5"/>
        <v/>
      </c>
      <c r="AW17" s="106"/>
      <c r="AX17" s="104"/>
      <c r="AY17" s="36" t="str">
        <f>IF(ISBLANK(AX17),"",IFERROR(AX17/AX7,""))</f>
        <v/>
      </c>
      <c r="AZ17" s="104"/>
      <c r="BA17" s="36" t="str">
        <f>IF(ISBLANK(AZ17),"",IFERROR(AZ17/BA7,""))</f>
        <v/>
      </c>
      <c r="BB17" s="36" t="str">
        <f t="shared" si="6"/>
        <v/>
      </c>
      <c r="BC17" s="106"/>
      <c r="BD17" s="104"/>
      <c r="BE17" s="36" t="str">
        <f>IF(ISBLANK(BD17),"",IFERROR(BD17/BD7,""))</f>
        <v/>
      </c>
      <c r="BF17" s="104"/>
      <c r="BG17" s="36" t="str">
        <f>IF(ISBLANK(BF17),"",IFERROR(BF17/BG7,""))</f>
        <v/>
      </c>
      <c r="BH17" s="36" t="str">
        <f t="shared" si="7"/>
        <v/>
      </c>
      <c r="BI17" s="106"/>
      <c r="BJ17" s="104"/>
      <c r="BK17" s="36" t="str">
        <f>IF(ISBLANK(BJ17),"",IFERROR(BJ17/BJ7,""))</f>
        <v/>
      </c>
      <c r="BL17" s="104"/>
      <c r="BM17" s="36" t="str">
        <f>IF(ISBLANK(BL17),"",IFERROR(BL17/BM7,""))</f>
        <v/>
      </c>
      <c r="BN17" s="36" t="str">
        <f t="shared" si="8"/>
        <v/>
      </c>
      <c r="BO17" s="106"/>
      <c r="BP17" s="104"/>
      <c r="BQ17" s="36" t="str">
        <f>IF(ISBLANK(BP17),"",IFERROR(BP17/BP7,""))</f>
        <v/>
      </c>
      <c r="BR17" s="104"/>
      <c r="BS17" s="36" t="str">
        <f>IF(ISBLANK(BR17),"",IFERROR(BR17/BS7,""))</f>
        <v/>
      </c>
      <c r="BT17" s="36" t="str">
        <f t="shared" si="9"/>
        <v/>
      </c>
      <c r="BU17" s="106"/>
      <c r="BV17" s="104"/>
      <c r="BW17" s="36" t="str">
        <f>IF(ISBLANK(BV17),"",IFERROR(BV17/BV7,""))</f>
        <v/>
      </c>
      <c r="BX17" s="104"/>
      <c r="BY17" s="36" t="str">
        <f>IF(ISBLANK(BX17),"",IFERROR(BX17/BY7,""))</f>
        <v/>
      </c>
      <c r="BZ17" s="36" t="str">
        <f t="shared" si="10"/>
        <v/>
      </c>
      <c r="CA17" s="106"/>
      <c r="CB17" s="104"/>
      <c r="CC17" s="36" t="str">
        <f>IF(ISBLANK(CB17),"",IFERROR(CB17/CB7,""))</f>
        <v/>
      </c>
      <c r="CD17" s="104"/>
      <c r="CE17" s="36" t="str">
        <f>IF(ISBLANK(CD17),"",IFERROR(CD17/CE7,""))</f>
        <v/>
      </c>
      <c r="CF17" s="36" t="str">
        <f t="shared" si="11"/>
        <v/>
      </c>
      <c r="CG17" s="106"/>
      <c r="CH17" s="104"/>
      <c r="CI17" s="36" t="str">
        <f>IF(ISBLANK(CH17),"",IFERROR(CH17/CH7,""))</f>
        <v/>
      </c>
      <c r="CJ17" s="104"/>
      <c r="CK17" s="36" t="str">
        <f>IF(ISBLANK(CJ17),"",IFERROR(CJ17/CK7,""))</f>
        <v/>
      </c>
      <c r="CL17" s="36" t="str">
        <f t="shared" si="12"/>
        <v/>
      </c>
      <c r="CM17" s="106"/>
      <c r="CN17" s="104"/>
      <c r="CO17" s="36" t="str">
        <f>IF(ISBLANK(CN17),"",IFERROR(CN17/CN7,""))</f>
        <v/>
      </c>
      <c r="CP17" s="104"/>
      <c r="CQ17" s="36" t="str">
        <f>IF(ISBLANK(CP17),"",IFERROR(CP17/CQ7,""))</f>
        <v/>
      </c>
      <c r="CR17" s="36" t="str">
        <f t="shared" si="13"/>
        <v/>
      </c>
      <c r="CS17" s="106"/>
      <c r="CT17" s="104"/>
      <c r="CU17" s="36" t="str">
        <f>IF(ISBLANK(CT17),"",IFERROR(CT17/CT7,""))</f>
        <v/>
      </c>
      <c r="CV17" s="104"/>
      <c r="CW17" s="36" t="str">
        <f>IF(ISBLANK(CV17),"",IFERROR(CV17/CW7,""))</f>
        <v/>
      </c>
      <c r="CX17" s="36" t="str">
        <f t="shared" si="14"/>
        <v/>
      </c>
      <c r="CY17" s="106"/>
      <c r="CZ17" s="104"/>
      <c r="DA17" s="36" t="str">
        <f>IF(ISBLANK(CZ17),"",IFERROR(CZ17/CZ7,""))</f>
        <v/>
      </c>
      <c r="DB17" s="104"/>
      <c r="DC17" s="36" t="str">
        <f>IF(ISBLANK(DB17),"",IFERROR(DB17/DC7,""))</f>
        <v/>
      </c>
      <c r="DD17" s="36" t="str">
        <f t="shared" si="15"/>
        <v/>
      </c>
      <c r="DE17" s="106"/>
      <c r="DF17" s="104"/>
      <c r="DG17" s="36" t="str">
        <f>IF(ISBLANK(DF17),"",IFERROR(DF17/DF7,""))</f>
        <v/>
      </c>
      <c r="DH17" s="104"/>
      <c r="DI17" s="36" t="str">
        <f>IF(ISBLANK(DH17),"",IFERROR(DH17/DI7,""))</f>
        <v/>
      </c>
      <c r="DJ17" s="36" t="str">
        <f t="shared" si="16"/>
        <v/>
      </c>
      <c r="DK17" s="106"/>
      <c r="DL17" s="104"/>
      <c r="DM17" s="36" t="str">
        <f>IF(ISBLANK(DL17),"",IFERROR(DL17/DL7,""))</f>
        <v/>
      </c>
      <c r="DN17" s="104"/>
      <c r="DO17" s="36" t="str">
        <f>IF(ISBLANK(DN17),"",IFERROR(DN17/DO7,""))</f>
        <v/>
      </c>
      <c r="DP17" s="36" t="str">
        <f t="shared" si="17"/>
        <v/>
      </c>
      <c r="DQ17" s="106"/>
      <c r="DR17" s="104"/>
      <c r="DS17" s="36" t="str">
        <f>IF(ISBLANK(DR17),"",IFERROR(DR17/DR7,""))</f>
        <v/>
      </c>
      <c r="DT17" s="104"/>
      <c r="DU17" s="36" t="str">
        <f>IF(ISBLANK(DT17),"",IFERROR(DT17/DU7,""))</f>
        <v/>
      </c>
      <c r="DV17" s="36" t="str">
        <f t="shared" si="18"/>
        <v/>
      </c>
      <c r="DW17" s="106"/>
      <c r="DX17" s="104"/>
      <c r="DY17" s="36" t="str">
        <f>IF(ISBLANK(DX17),"",IFERROR(DX17/DX7,""))</f>
        <v/>
      </c>
      <c r="DZ17" s="104"/>
      <c r="EA17" s="36" t="str">
        <f>IF(ISBLANK(DZ17),"",IFERROR(DZ17/EA7,""))</f>
        <v/>
      </c>
      <c r="EB17" s="36" t="str">
        <f t="shared" si="19"/>
        <v/>
      </c>
      <c r="EC17" s="106"/>
      <c r="ED17" s="104"/>
      <c r="EE17" s="36" t="str">
        <f>IF(ISBLANK(ED17),"",IFERROR(ED17/ED7,""))</f>
        <v/>
      </c>
      <c r="EF17" s="104"/>
      <c r="EG17" s="36" t="str">
        <f>IF(ISBLANK(EF17),"",IFERROR(EF17/EG7,""))</f>
        <v/>
      </c>
      <c r="EH17" s="36" t="str">
        <f t="shared" si="20"/>
        <v/>
      </c>
      <c r="EI17" s="106"/>
      <c r="EJ17" s="104"/>
      <c r="EK17" s="36" t="str">
        <f>IF(ISBLANK(EJ17),"",IFERROR(EJ17/EJ7,""))</f>
        <v/>
      </c>
      <c r="EL17" s="104"/>
      <c r="EM17" s="36" t="str">
        <f>IF(ISBLANK(EL17),"",IFERROR(EL17/EM7,""))</f>
        <v/>
      </c>
      <c r="EN17" s="36" t="str">
        <f t="shared" si="21"/>
        <v/>
      </c>
      <c r="EO17" s="106"/>
      <c r="EP17" s="104"/>
      <c r="EQ17" s="36" t="str">
        <f>IF(ISBLANK(EP17),"",IFERROR(EP17/EP7,""))</f>
        <v/>
      </c>
      <c r="ER17" s="104"/>
      <c r="ES17" s="36" t="str">
        <f>IF(ISBLANK(ER17),"",IFERROR(ER17/ES7,""))</f>
        <v/>
      </c>
      <c r="ET17" s="36" t="str">
        <f t="shared" si="22"/>
        <v/>
      </c>
      <c r="EU17" s="106"/>
      <c r="EV17" s="104"/>
      <c r="EW17" s="36" t="str">
        <f>IF(ISBLANK(EV17),"",IFERROR(EV17/EV7,""))</f>
        <v/>
      </c>
      <c r="EX17" s="104"/>
      <c r="EY17" s="36" t="str">
        <f>IF(ISBLANK(EX17),"",IFERROR(EX17/EY7,""))</f>
        <v/>
      </c>
      <c r="EZ17" s="36" t="str">
        <f t="shared" si="23"/>
        <v/>
      </c>
      <c r="FA17" s="106"/>
      <c r="FB17" s="104"/>
      <c r="FC17" s="36" t="str">
        <f>IF(ISBLANK(FB17),"",IFERROR(FB17/FB7,""))</f>
        <v/>
      </c>
      <c r="FD17" s="104"/>
      <c r="FE17" s="36" t="str">
        <f>IF(ISBLANK(FD17),"",IFERROR(FD17/FE7,""))</f>
        <v/>
      </c>
      <c r="FF17" s="36" t="str">
        <f t="shared" si="24"/>
        <v/>
      </c>
      <c r="FG17" s="106"/>
      <c r="FH17" s="104"/>
      <c r="FI17" s="36" t="str">
        <f>IF(ISBLANK(FH17),"",IFERROR(FH17/FH7,""))</f>
        <v/>
      </c>
      <c r="FJ17" s="104"/>
      <c r="FK17" s="36" t="str">
        <f>IF(ISBLANK(FJ17),"",IFERROR(FJ17/FK7,""))</f>
        <v/>
      </c>
      <c r="FL17" s="36" t="str">
        <f t="shared" si="25"/>
        <v/>
      </c>
      <c r="FM17" s="106"/>
      <c r="FN17" s="104"/>
      <c r="FO17" s="36" t="str">
        <f>IF(ISBLANK(FN17),"",IFERROR(FN17/FN7,""))</f>
        <v/>
      </c>
      <c r="FP17" s="104"/>
      <c r="FQ17" s="36" t="str">
        <f>IF(ISBLANK(FP17),"",IFERROR(FP17/FQ7,""))</f>
        <v/>
      </c>
      <c r="FR17" s="36" t="str">
        <f t="shared" si="26"/>
        <v/>
      </c>
      <c r="FS17" s="106"/>
      <c r="FT17" s="104"/>
      <c r="FU17" s="36" t="str">
        <f>IF(ISBLANK(FT17),"",IFERROR(FT17/FT7,""))</f>
        <v/>
      </c>
      <c r="FV17" s="104"/>
      <c r="FW17" s="36" t="str">
        <f>IF(ISBLANK(FV17),"",IFERROR(FV17/FW7,""))</f>
        <v/>
      </c>
      <c r="FX17" s="36" t="str">
        <f t="shared" si="27"/>
        <v/>
      </c>
      <c r="FY17" s="106"/>
      <c r="FZ17" s="104"/>
      <c r="GA17" s="36" t="str">
        <f>IF(ISBLANK(FZ17),"",IFERROR(FZ17/FZ7,""))</f>
        <v/>
      </c>
      <c r="GB17" s="104"/>
      <c r="GC17" s="36" t="str">
        <f>IF(ISBLANK(GB17),"",IFERROR(GB17/GC7,""))</f>
        <v/>
      </c>
      <c r="GD17" s="36" t="str">
        <f t="shared" si="28"/>
        <v/>
      </c>
      <c r="GE17" s="106"/>
      <c r="GF17" s="104"/>
      <c r="GG17" s="36" t="str">
        <f>IF(ISBLANK(GF17),"",IFERROR(GF17/GF7,""))</f>
        <v/>
      </c>
      <c r="GH17" s="104"/>
      <c r="GI17" s="36" t="str">
        <f>IF(ISBLANK(GH17),"",IFERROR(GH17/GI7,""))</f>
        <v/>
      </c>
      <c r="GJ17" s="36" t="str">
        <f t="shared" si="29"/>
        <v/>
      </c>
      <c r="GK17" s="106"/>
      <c r="GL17" s="104"/>
      <c r="GM17" s="36" t="str">
        <f>IF(ISBLANK(GL17),"",IFERROR(GL17/GL7,""))</f>
        <v/>
      </c>
      <c r="GN17" s="104"/>
      <c r="GO17" s="36" t="str">
        <f>IF(ISBLANK(GN17),"",IFERROR(GN17/GO7,""))</f>
        <v/>
      </c>
      <c r="GP17" s="36" t="str">
        <f t="shared" si="30"/>
        <v/>
      </c>
      <c r="GQ17" s="106"/>
      <c r="GR17" s="104"/>
      <c r="GS17" s="36" t="str">
        <f>IF(ISBLANK(GR17),"",IFERROR(GR17/GR7,""))</f>
        <v/>
      </c>
      <c r="GT17" s="104"/>
      <c r="GU17" s="36" t="str">
        <f>IF(ISBLANK(GT17),"",IFERROR(GT17/GU7,""))</f>
        <v/>
      </c>
      <c r="GV17" s="36" t="str">
        <f t="shared" si="31"/>
        <v/>
      </c>
      <c r="GW17" s="106"/>
      <c r="GX17" s="104"/>
      <c r="GY17" s="36" t="str">
        <f>IF(ISBLANK(GX17),"",IFERROR(GX17/GX7,""))</f>
        <v/>
      </c>
      <c r="GZ17" s="104"/>
      <c r="HA17" s="36" t="str">
        <f>IF(ISBLANK(GZ17),"",IFERROR(GZ17/HA7,""))</f>
        <v/>
      </c>
      <c r="HB17" s="36" t="str">
        <f t="shared" si="32"/>
        <v/>
      </c>
      <c r="HC17" s="106"/>
      <c r="HD17" s="104"/>
      <c r="HE17" s="36" t="str">
        <f>IF(ISBLANK(HD17),"",IFERROR(HD17/HD7,""))</f>
        <v/>
      </c>
      <c r="HF17" s="104"/>
      <c r="HG17" s="36" t="str">
        <f>IF(ISBLANK(HF17),"",IFERROR(HF17/HG7,""))</f>
        <v/>
      </c>
      <c r="HH17" s="36" t="str">
        <f t="shared" si="33"/>
        <v/>
      </c>
      <c r="HI17" s="106"/>
      <c r="HJ17" s="104"/>
      <c r="HK17" s="36" t="str">
        <f>IF(ISBLANK(HJ17),"",IFERROR(HJ17/HJ7,""))</f>
        <v/>
      </c>
      <c r="HL17" s="104"/>
      <c r="HM17" s="36" t="str">
        <f>IF(ISBLANK(HL17),"",IFERROR(HL17/HM7,""))</f>
        <v/>
      </c>
      <c r="HN17" s="36" t="str">
        <f t="shared" si="34"/>
        <v/>
      </c>
      <c r="HO17" s="106"/>
      <c r="HP17" s="104"/>
      <c r="HQ17" s="36" t="str">
        <f>IF(ISBLANK(HP17),"",IFERROR(HP17/HP7,""))</f>
        <v/>
      </c>
      <c r="HR17" s="104"/>
      <c r="HS17" s="36" t="str">
        <f>IF(ISBLANK(HR17),"",IFERROR(HR17/HS7,""))</f>
        <v/>
      </c>
      <c r="HT17" s="36" t="str">
        <f t="shared" si="35"/>
        <v/>
      </c>
      <c r="HU17" s="106"/>
      <c r="HV17" s="104"/>
      <c r="HW17" s="36" t="str">
        <f>IF(ISBLANK(HV17),"",IFERROR(HV17/HV7,""))</f>
        <v/>
      </c>
      <c r="HX17" s="104"/>
      <c r="HY17" s="36" t="str">
        <f>IF(ISBLANK(HX17),"",IFERROR(HX17/HY7,""))</f>
        <v/>
      </c>
      <c r="HZ17" s="36" t="str">
        <f t="shared" si="36"/>
        <v/>
      </c>
      <c r="IA17" s="106"/>
      <c r="IB17" s="104"/>
      <c r="IC17" s="36" t="str">
        <f>IF(ISBLANK(IB17),"",IFERROR(IB17/IB7,""))</f>
        <v/>
      </c>
      <c r="ID17" s="104"/>
      <c r="IE17" s="36" t="str">
        <f>IF(ISBLANK(ID17),"",IFERROR(ID17/IE7,""))</f>
        <v/>
      </c>
      <c r="IF17" s="36" t="str">
        <f t="shared" si="37"/>
        <v/>
      </c>
      <c r="IG17" s="106"/>
      <c r="IH17" s="104"/>
      <c r="II17" s="36" t="str">
        <f>IF(ISBLANK(IH17),"",IFERROR(IH17/IH7,""))</f>
        <v/>
      </c>
      <c r="IJ17" s="104"/>
      <c r="IK17" s="36" t="str">
        <f>IF(ISBLANK(IJ17),"",IFERROR(IJ17/IK7,""))</f>
        <v/>
      </c>
      <c r="IL17" s="36" t="str">
        <f t="shared" si="38"/>
        <v/>
      </c>
      <c r="IM17" s="106"/>
      <c r="IN17" s="104"/>
      <c r="IO17" s="36" t="str">
        <f>IF(ISBLANK(IN17),"",IFERROR(IN17/IN7,""))</f>
        <v/>
      </c>
      <c r="IP17" s="104"/>
      <c r="IQ17" s="36" t="str">
        <f>IF(ISBLANK(IP17),"",IFERROR(IP17/IQ7,""))</f>
        <v/>
      </c>
      <c r="IR17" s="36" t="str">
        <f t="shared" si="39"/>
        <v/>
      </c>
      <c r="IS17" s="106"/>
      <c r="IT17" s="104"/>
      <c r="IU17" s="36" t="str">
        <f>IF(ISBLANK(IT17),"",IFERROR(IT17/IT7,""))</f>
        <v/>
      </c>
      <c r="IV17" s="104"/>
      <c r="IW17" s="36" t="str">
        <f>IF(ISBLANK(IV17),"",IFERROR(IV17/IW7,""))</f>
        <v/>
      </c>
      <c r="IX17" s="36" t="str">
        <f t="shared" si="40"/>
        <v/>
      </c>
      <c r="IY17" s="106"/>
      <c r="IZ17" s="104"/>
      <c r="JA17" s="36" t="str">
        <f>IF(ISBLANK(IZ17),"",IFERROR(IZ17/IZ7,""))</f>
        <v/>
      </c>
      <c r="JB17" s="104"/>
      <c r="JC17" s="36" t="str">
        <f>IF(ISBLANK(JB17),"",IFERROR(JB17/JC7,""))</f>
        <v/>
      </c>
      <c r="JD17" s="36" t="str">
        <f t="shared" si="41"/>
        <v/>
      </c>
      <c r="JE17" s="106"/>
      <c r="JF17" s="104"/>
      <c r="JG17" s="36" t="str">
        <f>IF(ISBLANK(JF17),"",IFERROR(JF17/JF7,""))</f>
        <v/>
      </c>
      <c r="JH17" s="104"/>
      <c r="JI17" s="36" t="str">
        <f>IF(ISBLANK(JH17),"",IFERROR(JH17/JI7,""))</f>
        <v/>
      </c>
      <c r="JJ17" s="36" t="str">
        <f t="shared" si="42"/>
        <v/>
      </c>
      <c r="JK17" s="106"/>
      <c r="JL17" s="104"/>
      <c r="JM17" s="36" t="str">
        <f>IF(ISBLANK(JL17),"",IFERROR(JL17/JL7,""))</f>
        <v/>
      </c>
      <c r="JN17" s="104"/>
      <c r="JO17" s="36" t="str">
        <f>IF(ISBLANK(JN17),"",IFERROR(JN17/JO7,""))</f>
        <v/>
      </c>
      <c r="JP17" s="36" t="str">
        <f t="shared" si="43"/>
        <v/>
      </c>
      <c r="JQ17" s="106"/>
      <c r="JR17" s="104"/>
      <c r="JS17" s="36" t="str">
        <f>IF(ISBLANK(JR17),"",IFERROR(JR17/JR7,""))</f>
        <v/>
      </c>
      <c r="JT17" s="104"/>
      <c r="JU17" s="36" t="str">
        <f>IF(ISBLANK(JT17),"",IFERROR(JT17/JU7,""))</f>
        <v/>
      </c>
      <c r="JV17" s="36" t="str">
        <f t="shared" si="44"/>
        <v/>
      </c>
      <c r="JW17" s="106"/>
      <c r="JX17" s="104"/>
      <c r="JY17" s="36" t="str">
        <f>IF(ISBLANK(JX17),"",IFERROR(JX17/JX7,""))</f>
        <v/>
      </c>
      <c r="JZ17" s="104"/>
      <c r="KA17" s="36" t="str">
        <f>IF(ISBLANK(JZ17),"",IFERROR(JZ17/KA7,""))</f>
        <v/>
      </c>
      <c r="KB17" s="36" t="str">
        <f t="shared" si="45"/>
        <v/>
      </c>
      <c r="KC17" s="106"/>
      <c r="KD17" s="104"/>
      <c r="KE17" s="36" t="str">
        <f>IF(ISBLANK(KD17),"",IFERROR(KD17/KD7,""))</f>
        <v/>
      </c>
      <c r="KF17" s="104"/>
      <c r="KG17" s="36" t="str">
        <f>IF(ISBLANK(KF17),"",IFERROR(KF17/KG7,""))</f>
        <v/>
      </c>
      <c r="KH17" s="36" t="str">
        <f t="shared" si="46"/>
        <v/>
      </c>
    </row>
    <row r="18" spans="1:294">
      <c r="A18" s="35">
        <f>'Participants'' info'!A17</f>
        <v>0</v>
      </c>
      <c r="B18" s="35" t="str">
        <f>'Participants'' info'!F17</f>
        <v>?</v>
      </c>
      <c r="C18" s="36" t="str">
        <f>IFERROR(
  SUM(
    COUNTIF(G18,'Drop-downs'!$I$7),
    COUNTIF(M18,'Drop-downs'!$I$7),
    COUNTIF(S18,'Drop-downs'!$I$7),
    COUNTIF(Y18,'Drop-downs'!$I$7),
    COUNTIF(AE18,'Drop-downs'!$I$7),
    COUNTIF(AK18,'Drop-downs'!$I$7),
    COUNTIF(AQ18,'Drop-downs'!$I$7),
    COUNTIF(AW18,'Drop-downs'!$I$7),
    COUNTIF(BC18,'Drop-downs'!$I$7),
    COUNTIF(BI18,'Drop-downs'!$I$7),
    COUNTIF(BO18,'Drop-downs'!$I$7),
    COUNTIF(BU18,'Drop-downs'!$I$7),
    COUNTIF(CA18,'Drop-downs'!$I$7),
    COUNTIF(CG18,'Drop-downs'!$I$7),
    COUNTIF(CM18,'Drop-downs'!$I$7),
    COUNTIF(CS18,'Drop-downs'!$I$7),
    COUNTIF(CY18,'Drop-downs'!$I$7),
    COUNTIF(DE18,'Drop-downs'!$I$7),
    COUNTIF(DK18,'Drop-downs'!$I$7),
    COUNTIF(DQ18,'Drop-downs'!$I$7),
    COUNTIF(DW18,'Drop-downs'!$I$7),
    COUNTIF(EC18,'Drop-downs'!$I$7),
    COUNTIF(EI18,'Drop-downs'!$I$7),
    COUNTIF(EO18,'Drop-downs'!$I$7),
    COUNTIF(EU18,'Drop-downs'!$I$7),
    COUNTIF(FA18,'Drop-downs'!$I$7),
    COUNTIF(FG18,'Drop-downs'!$I$7),
    COUNTIF(FM18,'Drop-downs'!$I$7),
    COUNTIF(FS18,'Drop-downs'!$I$7),
    COUNTIF(FY18,'Drop-downs'!$I$7),
    COUNTIF(GE18,'Drop-downs'!$I$7),
    COUNTIF(GK18,'Drop-downs'!$I$7),
    COUNTIF(GQ18,'Drop-downs'!$I$7),
    COUNTIF(GW18,'Drop-downs'!$I$7),
    COUNTIF(HC18,'Drop-downs'!$I$7),
    COUNTIF(HI18,'Drop-downs'!$I$7),
    COUNTIF(HO18,'Drop-downs'!$I$7),
    COUNTIF(HU18,'Drop-downs'!$I$7),
    COUNTIF(IA18,'Drop-downs'!$I$7),
    COUNTIF(IG18,'Drop-downs'!$I$7),
    COUNTIF(IM18,'Drop-downs'!$I$7),
    COUNTIF(IS18,'Drop-downs'!$I$7),
    COUNTIF(IY18,'Drop-downs'!$I$7),
    COUNTIF(JE18,'Drop-downs'!$I$7),
    COUNTIF(JK18,'Drop-downs'!$I$7),
    COUNTIF(JQ18,'Drop-downs'!$I$7),
    COUNTIF(JW18,'Drop-downs'!$I$7),
    COUNTIF(KC18,'Drop-downs'!$I$7)
  )
  /
  (
    SUM(
      COUNTIF(G18,'Drop-downs'!$I$7),
      COUNTIF(M18,'Drop-downs'!$I$7),
      COUNTIF(S18,'Drop-downs'!$I$7),
      COUNTIF(Y18,'Drop-downs'!$I$7),
      COUNTIF(AE18,'Drop-downs'!$I$7),
      COUNTIF(AK18,'Drop-downs'!$I$7),
      COUNTIF(AQ18,'Drop-downs'!$I$7),
      COUNTIF(AW18,'Drop-downs'!$I$7),
      COUNTIF(BC18,'Drop-downs'!$I$7),
      COUNTIF(BI18,'Drop-downs'!$I$7),
      COUNTIF(BO18,'Drop-downs'!$I$7),
      COUNTIF(BU18,'Drop-downs'!$I$7),
      COUNTIF(CA18,'Drop-downs'!$I$7),
      COUNTIF(CG18,'Drop-downs'!$I$7),
      COUNTIF(CM18,'Drop-downs'!$I$7),
      COUNTIF(CS18,'Drop-downs'!$I$7),
      COUNTIF(CY18,'Drop-downs'!$I$7),
      COUNTIF(DE18,'Drop-downs'!$I$7),
      COUNTIF(DK18,'Drop-downs'!$I$7),
      COUNTIF(DQ18,'Drop-downs'!$I$7),
      COUNTIF(DW18,'Drop-downs'!$I$7),
      COUNTIF(EC18,'Drop-downs'!$I$7),
      COUNTIF(EI18,'Drop-downs'!$I$7),
      COUNTIF(EO18,'Drop-downs'!$I$7),
      COUNTIF(EU18,'Drop-downs'!$I$7),
      COUNTIF(FA18,'Drop-downs'!$I$7),
      COUNTIF(FG18,'Drop-downs'!$I$7),
      COUNTIF(FM18,'Drop-downs'!$I$7),
      COUNTIF(FS18,'Drop-downs'!$I$7),
      COUNTIF(FY18,'Drop-downs'!$I$7),
      COUNTIF(GE18,'Drop-downs'!$I$7),
      COUNTIF(GK18,'Drop-downs'!$I$7),
      COUNTIF(GQ18,'Drop-downs'!$I$7),
      COUNTIF(GW18,'Drop-downs'!$I$7),
      COUNTIF(HC18,'Drop-downs'!$I$7),
      COUNTIF(HI18,'Drop-downs'!$I$7),
      COUNTIF(HO18,'Drop-downs'!$I$7),
      COUNTIF(HU18,'Drop-downs'!$I$7),
      COUNTIF(IA18,'Drop-downs'!$I$7),
      COUNTIF(IG18,'Drop-downs'!$I$7),
      COUNTIF(IM18,'Drop-downs'!$I$7),
      COUNTIF(IS18,'Drop-downs'!$I$7),
      COUNTIF(IY18,'Drop-downs'!$I$7),
      COUNTIF(JE18,'Drop-downs'!$I$7),
      COUNTIF(JK18,'Drop-downs'!$I$7),
      COUNTIF(JQ18,'Drop-downs'!$I$7),
      COUNTIF(JW18,'Drop-downs'!$I$7),
      COUNTIF(KC18,'Drop-downs'!$I$7)
    )
    +
    SUM(
      COUNTIF(G18,'Drop-downs'!$I$8),
      COUNTIF(M18,'Drop-downs'!$I$8),
      COUNTIF(S18,'Drop-downs'!$I$8),
      COUNTIF(Y18,'Drop-downs'!$I$8),
      COUNTIF(AE18,'Drop-downs'!$I$8),
      COUNTIF(AK18,'Drop-downs'!$I$8),
      COUNTIF(AQ18,'Drop-downs'!$I$8),
      COUNTIF(AW18,'Drop-downs'!$I$8),
      COUNTIF(BC18,'Drop-downs'!$I$8),
      COUNTIF(BI18,'Drop-downs'!$I$8),
      COUNTIF(BO18,'Drop-downs'!$I$8),
      COUNTIF(BU18,'Drop-downs'!$I$8),
      COUNTIF(CA18,'Drop-downs'!$I$8),
      COUNTIF(CG18,'Drop-downs'!$I$8),
      COUNTIF(CM18,'Drop-downs'!$I$8),
      COUNTIF(CS18,'Drop-downs'!$I$8),
      COUNTIF(CY18,'Drop-downs'!$I$8),
      COUNTIF(DE18,'Drop-downs'!$I$8),
      COUNTIF(DK18,'Drop-downs'!$I$8),
      COUNTIF(DQ18,'Drop-downs'!$I$8),
      COUNTIF(DW18,'Drop-downs'!$I$8),
      COUNTIF(EC18,'Drop-downs'!$I$8),
      COUNTIF(EI18,'Drop-downs'!$I$8),
      COUNTIF(EO18,'Drop-downs'!$I$8),
      COUNTIF(EU18,'Drop-downs'!$I$8),
      COUNTIF(FA18,'Drop-downs'!$I$8),
      COUNTIF(FG18,'Drop-downs'!$I$8),
      COUNTIF(FM18,'Drop-downs'!$I$8),
      COUNTIF(FS18,'Drop-downs'!$I$8),
      COUNTIF(FY18,'Drop-downs'!$I$8),
      COUNTIF(GE18,'Drop-downs'!$I$8),
      COUNTIF(GK18,'Drop-downs'!$I$8),
      COUNTIF(GQ18,'Drop-downs'!$I$8),
      COUNTIF(GW18,'Drop-downs'!$I$8),
      COUNTIF(HC18,'Drop-downs'!$I$8),
      COUNTIF(HI18,'Drop-downs'!$I$8),
      COUNTIF(HO18,'Drop-downs'!$I$8),
      COUNTIF(HU18,'Drop-downs'!$I$8),
      COUNTIF(IA18,'Drop-downs'!$I$8),
      COUNTIF(IG18,'Drop-downs'!$I$8),
      COUNTIF(IM18,'Drop-downs'!$I$8),
      COUNTIF(IS18,'Drop-downs'!$I$8),
      COUNTIF(IY18,'Drop-downs'!$I$8),
      COUNTIF(JE18,'Drop-downs'!$I$8),
      COUNTIF(JK18,'Drop-downs'!$I$8),
      COUNTIF(JQ18,'Drop-downs'!$I$8),
      COUNTIF(JW18,'Drop-downs'!$I$8),
      COUNTIF(KC18,'Drop-downs'!$I$8)
    )
  ),
"")</f>
        <v/>
      </c>
      <c r="D18" s="36" t="str">
        <f t="shared" si="47"/>
        <v/>
      </c>
      <c r="E18" s="36" t="str">
        <f t="shared" si="48"/>
        <v/>
      </c>
      <c r="F18" s="36" t="str">
        <f t="shared" si="49"/>
        <v/>
      </c>
      <c r="G18" s="106"/>
      <c r="H18" s="104"/>
      <c r="I18" s="36" t="str">
        <f>IF(ISBLANK(H18),"",IFERROR(H18/H7,""))</f>
        <v/>
      </c>
      <c r="J18" s="104"/>
      <c r="K18" s="36" t="str">
        <f>IF(ISBLANK(J18),"",IFERROR(J18/K7,""))</f>
        <v/>
      </c>
      <c r="L18" s="36" t="str">
        <f t="shared" si="50"/>
        <v/>
      </c>
      <c r="M18" s="106"/>
      <c r="N18" s="104"/>
      <c r="O18" s="36" t="str">
        <f>IF(ISBLANK(N18),"",IFERROR(N18/N7,""))</f>
        <v/>
      </c>
      <c r="P18" s="104"/>
      <c r="Q18" s="36" t="str">
        <f>IF(ISBLANK(P18),"",IFERROR(P18/Q7,""))</f>
        <v/>
      </c>
      <c r="R18" s="36" t="str">
        <f t="shared" si="0"/>
        <v/>
      </c>
      <c r="S18" s="106"/>
      <c r="T18" s="104"/>
      <c r="U18" s="36" t="str">
        <f>IF(ISBLANK(T18),"",IFERROR(T18/T7,""))</f>
        <v/>
      </c>
      <c r="V18" s="104"/>
      <c r="W18" s="36" t="str">
        <f>IF(ISBLANK(V18),"",IFERROR(V18/W7,""))</f>
        <v/>
      </c>
      <c r="X18" s="36" t="str">
        <f t="shared" si="1"/>
        <v/>
      </c>
      <c r="Y18" s="106"/>
      <c r="Z18" s="104"/>
      <c r="AA18" s="36" t="str">
        <f>IF(ISBLANK(Z18),"",IFERROR(Z18/Z7,""))</f>
        <v/>
      </c>
      <c r="AB18" s="104"/>
      <c r="AC18" s="36" t="str">
        <f>IF(ISBLANK(AB18),"",IFERROR(AB18/AC7,""))</f>
        <v/>
      </c>
      <c r="AD18" s="36" t="str">
        <f t="shared" si="2"/>
        <v/>
      </c>
      <c r="AE18" s="106"/>
      <c r="AF18" s="104"/>
      <c r="AG18" s="36" t="str">
        <f>IF(ISBLANK(AF18),"",IFERROR(AF18/AF7,""))</f>
        <v/>
      </c>
      <c r="AH18" s="104"/>
      <c r="AI18" s="36" t="str">
        <f>IF(ISBLANK(AH18),"",IFERROR(AH18/AI7,""))</f>
        <v/>
      </c>
      <c r="AJ18" s="36" t="str">
        <f t="shared" si="3"/>
        <v/>
      </c>
      <c r="AK18" s="106"/>
      <c r="AL18" s="104"/>
      <c r="AM18" s="36" t="str">
        <f>IF(ISBLANK(AL18),"",IFERROR(AL18/AL7,""))</f>
        <v/>
      </c>
      <c r="AN18" s="104"/>
      <c r="AO18" s="36" t="str">
        <f>IF(ISBLANK(AN18),"",IFERROR(AN18/AO7,""))</f>
        <v/>
      </c>
      <c r="AP18" s="36" t="str">
        <f t="shared" si="4"/>
        <v/>
      </c>
      <c r="AQ18" s="106"/>
      <c r="AR18" s="104"/>
      <c r="AS18" s="36" t="str">
        <f>IF(ISBLANK(AR18),"",IFERROR(AR18/AR7,""))</f>
        <v/>
      </c>
      <c r="AT18" s="104"/>
      <c r="AU18" s="36" t="str">
        <f>IF(ISBLANK(AT18),"",IFERROR(AT18/AU7,""))</f>
        <v/>
      </c>
      <c r="AV18" s="36" t="str">
        <f t="shared" si="5"/>
        <v/>
      </c>
      <c r="AW18" s="106"/>
      <c r="AX18" s="104"/>
      <c r="AY18" s="36" t="str">
        <f>IF(ISBLANK(AX18),"",IFERROR(AX18/AX7,""))</f>
        <v/>
      </c>
      <c r="AZ18" s="104"/>
      <c r="BA18" s="36" t="str">
        <f>IF(ISBLANK(AZ18),"",IFERROR(AZ18/BA7,""))</f>
        <v/>
      </c>
      <c r="BB18" s="36" t="str">
        <f t="shared" si="6"/>
        <v/>
      </c>
      <c r="BC18" s="106"/>
      <c r="BD18" s="104"/>
      <c r="BE18" s="36" t="str">
        <f>IF(ISBLANK(BD18),"",IFERROR(BD18/BD7,""))</f>
        <v/>
      </c>
      <c r="BF18" s="104"/>
      <c r="BG18" s="36" t="str">
        <f>IF(ISBLANK(BF18),"",IFERROR(BF18/BG7,""))</f>
        <v/>
      </c>
      <c r="BH18" s="36" t="str">
        <f t="shared" si="7"/>
        <v/>
      </c>
      <c r="BI18" s="106"/>
      <c r="BJ18" s="104"/>
      <c r="BK18" s="36" t="str">
        <f>IF(ISBLANK(BJ18),"",IFERROR(BJ18/BJ7,""))</f>
        <v/>
      </c>
      <c r="BL18" s="104"/>
      <c r="BM18" s="36" t="str">
        <f>IF(ISBLANK(BL18),"",IFERROR(BL18/BM7,""))</f>
        <v/>
      </c>
      <c r="BN18" s="36" t="str">
        <f t="shared" si="8"/>
        <v/>
      </c>
      <c r="BO18" s="106"/>
      <c r="BP18" s="104"/>
      <c r="BQ18" s="36" t="str">
        <f>IF(ISBLANK(BP18),"",IFERROR(BP18/BP7,""))</f>
        <v/>
      </c>
      <c r="BR18" s="104"/>
      <c r="BS18" s="36" t="str">
        <f>IF(ISBLANK(BR18),"",IFERROR(BR18/BS7,""))</f>
        <v/>
      </c>
      <c r="BT18" s="36" t="str">
        <f t="shared" si="9"/>
        <v/>
      </c>
      <c r="BU18" s="106"/>
      <c r="BV18" s="104"/>
      <c r="BW18" s="36" t="str">
        <f>IF(ISBLANK(BV18),"",IFERROR(BV18/BV7,""))</f>
        <v/>
      </c>
      <c r="BX18" s="104"/>
      <c r="BY18" s="36" t="str">
        <f>IF(ISBLANK(BX18),"",IFERROR(BX18/BY7,""))</f>
        <v/>
      </c>
      <c r="BZ18" s="36" t="str">
        <f t="shared" si="10"/>
        <v/>
      </c>
      <c r="CA18" s="106"/>
      <c r="CB18" s="104"/>
      <c r="CC18" s="36" t="str">
        <f>IF(ISBLANK(CB18),"",IFERROR(CB18/CB7,""))</f>
        <v/>
      </c>
      <c r="CD18" s="104"/>
      <c r="CE18" s="36" t="str">
        <f>IF(ISBLANK(CD18),"",IFERROR(CD18/CE7,""))</f>
        <v/>
      </c>
      <c r="CF18" s="36" t="str">
        <f t="shared" si="11"/>
        <v/>
      </c>
      <c r="CG18" s="106"/>
      <c r="CH18" s="104"/>
      <c r="CI18" s="36" t="str">
        <f>IF(ISBLANK(CH18),"",IFERROR(CH18/CH7,""))</f>
        <v/>
      </c>
      <c r="CJ18" s="104"/>
      <c r="CK18" s="36" t="str">
        <f>IF(ISBLANK(CJ18),"",IFERROR(CJ18/CK7,""))</f>
        <v/>
      </c>
      <c r="CL18" s="36" t="str">
        <f t="shared" si="12"/>
        <v/>
      </c>
      <c r="CM18" s="106"/>
      <c r="CN18" s="104"/>
      <c r="CO18" s="36" t="str">
        <f>IF(ISBLANK(CN18),"",IFERROR(CN18/CN7,""))</f>
        <v/>
      </c>
      <c r="CP18" s="104"/>
      <c r="CQ18" s="36" t="str">
        <f>IF(ISBLANK(CP18),"",IFERROR(CP18/CQ7,""))</f>
        <v/>
      </c>
      <c r="CR18" s="36" t="str">
        <f t="shared" si="13"/>
        <v/>
      </c>
      <c r="CS18" s="106"/>
      <c r="CT18" s="104"/>
      <c r="CU18" s="36" t="str">
        <f>IF(ISBLANK(CT18),"",IFERROR(CT18/CT7,""))</f>
        <v/>
      </c>
      <c r="CV18" s="104"/>
      <c r="CW18" s="36" t="str">
        <f>IF(ISBLANK(CV18),"",IFERROR(CV18/CW7,""))</f>
        <v/>
      </c>
      <c r="CX18" s="36" t="str">
        <f t="shared" si="14"/>
        <v/>
      </c>
      <c r="CY18" s="106"/>
      <c r="CZ18" s="104"/>
      <c r="DA18" s="36" t="str">
        <f>IF(ISBLANK(CZ18),"",IFERROR(CZ18/CZ7,""))</f>
        <v/>
      </c>
      <c r="DB18" s="104"/>
      <c r="DC18" s="36" t="str">
        <f>IF(ISBLANK(DB18),"",IFERROR(DB18/DC7,""))</f>
        <v/>
      </c>
      <c r="DD18" s="36" t="str">
        <f t="shared" si="15"/>
        <v/>
      </c>
      <c r="DE18" s="106"/>
      <c r="DF18" s="104"/>
      <c r="DG18" s="36" t="str">
        <f>IF(ISBLANK(DF18),"",IFERROR(DF18/DF7,""))</f>
        <v/>
      </c>
      <c r="DH18" s="104"/>
      <c r="DI18" s="36" t="str">
        <f>IF(ISBLANK(DH18),"",IFERROR(DH18/DI7,""))</f>
        <v/>
      </c>
      <c r="DJ18" s="36" t="str">
        <f t="shared" si="16"/>
        <v/>
      </c>
      <c r="DK18" s="106"/>
      <c r="DL18" s="104"/>
      <c r="DM18" s="36" t="str">
        <f>IF(ISBLANK(DL18),"",IFERROR(DL18/DL7,""))</f>
        <v/>
      </c>
      <c r="DN18" s="104"/>
      <c r="DO18" s="36" t="str">
        <f>IF(ISBLANK(DN18),"",IFERROR(DN18/DO7,""))</f>
        <v/>
      </c>
      <c r="DP18" s="36" t="str">
        <f t="shared" si="17"/>
        <v/>
      </c>
      <c r="DQ18" s="106"/>
      <c r="DR18" s="104"/>
      <c r="DS18" s="36" t="str">
        <f>IF(ISBLANK(DR18),"",IFERROR(DR18/DR7,""))</f>
        <v/>
      </c>
      <c r="DT18" s="104"/>
      <c r="DU18" s="36" t="str">
        <f>IF(ISBLANK(DT18),"",IFERROR(DT18/DU7,""))</f>
        <v/>
      </c>
      <c r="DV18" s="36" t="str">
        <f t="shared" si="18"/>
        <v/>
      </c>
      <c r="DW18" s="106"/>
      <c r="DX18" s="104"/>
      <c r="DY18" s="36" t="str">
        <f>IF(ISBLANK(DX18),"",IFERROR(DX18/DX7,""))</f>
        <v/>
      </c>
      <c r="DZ18" s="104"/>
      <c r="EA18" s="36" t="str">
        <f>IF(ISBLANK(DZ18),"",IFERROR(DZ18/EA7,""))</f>
        <v/>
      </c>
      <c r="EB18" s="36" t="str">
        <f t="shared" si="19"/>
        <v/>
      </c>
      <c r="EC18" s="106"/>
      <c r="ED18" s="104"/>
      <c r="EE18" s="36" t="str">
        <f>IF(ISBLANK(ED18),"",IFERROR(ED18/ED7,""))</f>
        <v/>
      </c>
      <c r="EF18" s="104"/>
      <c r="EG18" s="36" t="str">
        <f>IF(ISBLANK(EF18),"",IFERROR(EF18/EG7,""))</f>
        <v/>
      </c>
      <c r="EH18" s="36" t="str">
        <f t="shared" si="20"/>
        <v/>
      </c>
      <c r="EI18" s="106"/>
      <c r="EJ18" s="104"/>
      <c r="EK18" s="36" t="str">
        <f>IF(ISBLANK(EJ18),"",IFERROR(EJ18/EJ7,""))</f>
        <v/>
      </c>
      <c r="EL18" s="104"/>
      <c r="EM18" s="36" t="str">
        <f>IF(ISBLANK(EL18),"",IFERROR(EL18/EM7,""))</f>
        <v/>
      </c>
      <c r="EN18" s="36" t="str">
        <f t="shared" si="21"/>
        <v/>
      </c>
      <c r="EO18" s="106"/>
      <c r="EP18" s="104"/>
      <c r="EQ18" s="36" t="str">
        <f>IF(ISBLANK(EP18),"",IFERROR(EP18/EP7,""))</f>
        <v/>
      </c>
      <c r="ER18" s="104"/>
      <c r="ES18" s="36" t="str">
        <f>IF(ISBLANK(ER18),"",IFERROR(ER18/ES7,""))</f>
        <v/>
      </c>
      <c r="ET18" s="36" t="str">
        <f t="shared" si="22"/>
        <v/>
      </c>
      <c r="EU18" s="106"/>
      <c r="EV18" s="104"/>
      <c r="EW18" s="36" t="str">
        <f>IF(ISBLANK(EV18),"",IFERROR(EV18/EV7,""))</f>
        <v/>
      </c>
      <c r="EX18" s="104"/>
      <c r="EY18" s="36" t="str">
        <f>IF(ISBLANK(EX18),"",IFERROR(EX18/EY7,""))</f>
        <v/>
      </c>
      <c r="EZ18" s="36" t="str">
        <f t="shared" si="23"/>
        <v/>
      </c>
      <c r="FA18" s="106"/>
      <c r="FB18" s="104"/>
      <c r="FC18" s="36" t="str">
        <f>IF(ISBLANK(FB18),"",IFERROR(FB18/FB7,""))</f>
        <v/>
      </c>
      <c r="FD18" s="104"/>
      <c r="FE18" s="36" t="str">
        <f>IF(ISBLANK(FD18),"",IFERROR(FD18/FE7,""))</f>
        <v/>
      </c>
      <c r="FF18" s="36" t="str">
        <f t="shared" si="24"/>
        <v/>
      </c>
      <c r="FG18" s="106"/>
      <c r="FH18" s="104"/>
      <c r="FI18" s="36" t="str">
        <f>IF(ISBLANK(FH18),"",IFERROR(FH18/FH7,""))</f>
        <v/>
      </c>
      <c r="FJ18" s="104"/>
      <c r="FK18" s="36" t="str">
        <f>IF(ISBLANK(FJ18),"",IFERROR(FJ18/FK7,""))</f>
        <v/>
      </c>
      <c r="FL18" s="36" t="str">
        <f t="shared" si="25"/>
        <v/>
      </c>
      <c r="FM18" s="106"/>
      <c r="FN18" s="104"/>
      <c r="FO18" s="36" t="str">
        <f>IF(ISBLANK(FN18),"",IFERROR(FN18/FN7,""))</f>
        <v/>
      </c>
      <c r="FP18" s="104"/>
      <c r="FQ18" s="36" t="str">
        <f>IF(ISBLANK(FP18),"",IFERROR(FP18/FQ7,""))</f>
        <v/>
      </c>
      <c r="FR18" s="36" t="str">
        <f t="shared" si="26"/>
        <v/>
      </c>
      <c r="FS18" s="106"/>
      <c r="FT18" s="104"/>
      <c r="FU18" s="36" t="str">
        <f>IF(ISBLANK(FT18),"",IFERROR(FT18/FT7,""))</f>
        <v/>
      </c>
      <c r="FV18" s="104"/>
      <c r="FW18" s="36" t="str">
        <f>IF(ISBLANK(FV18),"",IFERROR(FV18/FW7,""))</f>
        <v/>
      </c>
      <c r="FX18" s="36" t="str">
        <f t="shared" si="27"/>
        <v/>
      </c>
      <c r="FY18" s="106"/>
      <c r="FZ18" s="104"/>
      <c r="GA18" s="36" t="str">
        <f>IF(ISBLANK(FZ18),"",IFERROR(FZ18/FZ7,""))</f>
        <v/>
      </c>
      <c r="GB18" s="104"/>
      <c r="GC18" s="36" t="str">
        <f>IF(ISBLANK(GB18),"",IFERROR(GB18/GC7,""))</f>
        <v/>
      </c>
      <c r="GD18" s="36" t="str">
        <f t="shared" si="28"/>
        <v/>
      </c>
      <c r="GE18" s="106"/>
      <c r="GF18" s="104"/>
      <c r="GG18" s="36" t="str">
        <f>IF(ISBLANK(GF18),"",IFERROR(GF18/GF7,""))</f>
        <v/>
      </c>
      <c r="GH18" s="104"/>
      <c r="GI18" s="36" t="str">
        <f>IF(ISBLANK(GH18),"",IFERROR(GH18/GI7,""))</f>
        <v/>
      </c>
      <c r="GJ18" s="36" t="str">
        <f t="shared" si="29"/>
        <v/>
      </c>
      <c r="GK18" s="106"/>
      <c r="GL18" s="104"/>
      <c r="GM18" s="36" t="str">
        <f>IF(ISBLANK(GL18),"",IFERROR(GL18/GL7,""))</f>
        <v/>
      </c>
      <c r="GN18" s="104"/>
      <c r="GO18" s="36" t="str">
        <f>IF(ISBLANK(GN18),"",IFERROR(GN18/GO7,""))</f>
        <v/>
      </c>
      <c r="GP18" s="36" t="str">
        <f t="shared" si="30"/>
        <v/>
      </c>
      <c r="GQ18" s="106"/>
      <c r="GR18" s="104"/>
      <c r="GS18" s="36" t="str">
        <f>IF(ISBLANK(GR18),"",IFERROR(GR18/GR7,""))</f>
        <v/>
      </c>
      <c r="GT18" s="104"/>
      <c r="GU18" s="36" t="str">
        <f>IF(ISBLANK(GT18),"",IFERROR(GT18/GU7,""))</f>
        <v/>
      </c>
      <c r="GV18" s="36" t="str">
        <f t="shared" si="31"/>
        <v/>
      </c>
      <c r="GW18" s="106"/>
      <c r="GX18" s="104"/>
      <c r="GY18" s="36" t="str">
        <f>IF(ISBLANK(GX18),"",IFERROR(GX18/GX7,""))</f>
        <v/>
      </c>
      <c r="GZ18" s="104"/>
      <c r="HA18" s="36" t="str">
        <f>IF(ISBLANK(GZ18),"",IFERROR(GZ18/HA7,""))</f>
        <v/>
      </c>
      <c r="HB18" s="36" t="str">
        <f t="shared" si="32"/>
        <v/>
      </c>
      <c r="HC18" s="106"/>
      <c r="HD18" s="104"/>
      <c r="HE18" s="36" t="str">
        <f>IF(ISBLANK(HD18),"",IFERROR(HD18/HD7,""))</f>
        <v/>
      </c>
      <c r="HF18" s="104"/>
      <c r="HG18" s="36" t="str">
        <f>IF(ISBLANK(HF18),"",IFERROR(HF18/HG7,""))</f>
        <v/>
      </c>
      <c r="HH18" s="36" t="str">
        <f t="shared" si="33"/>
        <v/>
      </c>
      <c r="HI18" s="106"/>
      <c r="HJ18" s="104"/>
      <c r="HK18" s="36" t="str">
        <f>IF(ISBLANK(HJ18),"",IFERROR(HJ18/HJ7,""))</f>
        <v/>
      </c>
      <c r="HL18" s="104"/>
      <c r="HM18" s="36" t="str">
        <f>IF(ISBLANK(HL18),"",IFERROR(HL18/HM7,""))</f>
        <v/>
      </c>
      <c r="HN18" s="36" t="str">
        <f t="shared" si="34"/>
        <v/>
      </c>
      <c r="HO18" s="106"/>
      <c r="HP18" s="104"/>
      <c r="HQ18" s="36" t="str">
        <f>IF(ISBLANK(HP18),"",IFERROR(HP18/HP7,""))</f>
        <v/>
      </c>
      <c r="HR18" s="104"/>
      <c r="HS18" s="36" t="str">
        <f>IF(ISBLANK(HR18),"",IFERROR(HR18/HS7,""))</f>
        <v/>
      </c>
      <c r="HT18" s="36" t="str">
        <f t="shared" si="35"/>
        <v/>
      </c>
      <c r="HU18" s="106"/>
      <c r="HV18" s="104"/>
      <c r="HW18" s="36" t="str">
        <f>IF(ISBLANK(HV18),"",IFERROR(HV18/HV7,""))</f>
        <v/>
      </c>
      <c r="HX18" s="104"/>
      <c r="HY18" s="36" t="str">
        <f>IF(ISBLANK(HX18),"",IFERROR(HX18/HY7,""))</f>
        <v/>
      </c>
      <c r="HZ18" s="36" t="str">
        <f t="shared" si="36"/>
        <v/>
      </c>
      <c r="IA18" s="106"/>
      <c r="IB18" s="104"/>
      <c r="IC18" s="36" t="str">
        <f>IF(ISBLANK(IB18),"",IFERROR(IB18/IB7,""))</f>
        <v/>
      </c>
      <c r="ID18" s="104"/>
      <c r="IE18" s="36" t="str">
        <f>IF(ISBLANK(ID18),"",IFERROR(ID18/IE7,""))</f>
        <v/>
      </c>
      <c r="IF18" s="36" t="str">
        <f t="shared" si="37"/>
        <v/>
      </c>
      <c r="IG18" s="106"/>
      <c r="IH18" s="104"/>
      <c r="II18" s="36" t="str">
        <f>IF(ISBLANK(IH18),"",IFERROR(IH18/IH7,""))</f>
        <v/>
      </c>
      <c r="IJ18" s="104"/>
      <c r="IK18" s="36" t="str">
        <f>IF(ISBLANK(IJ18),"",IFERROR(IJ18/IK7,""))</f>
        <v/>
      </c>
      <c r="IL18" s="36" t="str">
        <f t="shared" si="38"/>
        <v/>
      </c>
      <c r="IM18" s="106"/>
      <c r="IN18" s="104"/>
      <c r="IO18" s="36" t="str">
        <f>IF(ISBLANK(IN18),"",IFERROR(IN18/IN7,""))</f>
        <v/>
      </c>
      <c r="IP18" s="104"/>
      <c r="IQ18" s="36" t="str">
        <f>IF(ISBLANK(IP18),"",IFERROR(IP18/IQ7,""))</f>
        <v/>
      </c>
      <c r="IR18" s="36" t="str">
        <f t="shared" si="39"/>
        <v/>
      </c>
      <c r="IS18" s="106"/>
      <c r="IT18" s="104"/>
      <c r="IU18" s="36" t="str">
        <f>IF(ISBLANK(IT18),"",IFERROR(IT18/IT7,""))</f>
        <v/>
      </c>
      <c r="IV18" s="104"/>
      <c r="IW18" s="36" t="str">
        <f>IF(ISBLANK(IV18),"",IFERROR(IV18/IW7,""))</f>
        <v/>
      </c>
      <c r="IX18" s="36" t="str">
        <f t="shared" si="40"/>
        <v/>
      </c>
      <c r="IY18" s="106"/>
      <c r="IZ18" s="104"/>
      <c r="JA18" s="36" t="str">
        <f>IF(ISBLANK(IZ18),"",IFERROR(IZ18/IZ7,""))</f>
        <v/>
      </c>
      <c r="JB18" s="104"/>
      <c r="JC18" s="36" t="str">
        <f>IF(ISBLANK(JB18),"",IFERROR(JB18/JC7,""))</f>
        <v/>
      </c>
      <c r="JD18" s="36" t="str">
        <f t="shared" si="41"/>
        <v/>
      </c>
      <c r="JE18" s="106"/>
      <c r="JF18" s="104"/>
      <c r="JG18" s="36" t="str">
        <f>IF(ISBLANK(JF18),"",IFERROR(JF18/JF7,""))</f>
        <v/>
      </c>
      <c r="JH18" s="104"/>
      <c r="JI18" s="36" t="str">
        <f>IF(ISBLANK(JH18),"",IFERROR(JH18/JI7,""))</f>
        <v/>
      </c>
      <c r="JJ18" s="36" t="str">
        <f t="shared" si="42"/>
        <v/>
      </c>
      <c r="JK18" s="106"/>
      <c r="JL18" s="104"/>
      <c r="JM18" s="36" t="str">
        <f>IF(ISBLANK(JL18),"",IFERROR(JL18/JL7,""))</f>
        <v/>
      </c>
      <c r="JN18" s="104"/>
      <c r="JO18" s="36" t="str">
        <f>IF(ISBLANK(JN18),"",IFERROR(JN18/JO7,""))</f>
        <v/>
      </c>
      <c r="JP18" s="36" t="str">
        <f t="shared" si="43"/>
        <v/>
      </c>
      <c r="JQ18" s="106"/>
      <c r="JR18" s="104"/>
      <c r="JS18" s="36" t="str">
        <f>IF(ISBLANK(JR18),"",IFERROR(JR18/JR7,""))</f>
        <v/>
      </c>
      <c r="JT18" s="104"/>
      <c r="JU18" s="36" t="str">
        <f>IF(ISBLANK(JT18),"",IFERROR(JT18/JU7,""))</f>
        <v/>
      </c>
      <c r="JV18" s="36" t="str">
        <f t="shared" si="44"/>
        <v/>
      </c>
      <c r="JW18" s="106"/>
      <c r="JX18" s="104"/>
      <c r="JY18" s="36" t="str">
        <f>IF(ISBLANK(JX18),"",IFERROR(JX18/JX7,""))</f>
        <v/>
      </c>
      <c r="JZ18" s="104"/>
      <c r="KA18" s="36" t="str">
        <f>IF(ISBLANK(JZ18),"",IFERROR(JZ18/KA7,""))</f>
        <v/>
      </c>
      <c r="KB18" s="36" t="str">
        <f t="shared" si="45"/>
        <v/>
      </c>
      <c r="KC18" s="106"/>
      <c r="KD18" s="104"/>
      <c r="KE18" s="36" t="str">
        <f>IF(ISBLANK(KD18),"",IFERROR(KD18/KD7,""))</f>
        <v/>
      </c>
      <c r="KF18" s="104"/>
      <c r="KG18" s="36" t="str">
        <f>IF(ISBLANK(KF18),"",IFERROR(KF18/KG7,""))</f>
        <v/>
      </c>
      <c r="KH18" s="36" t="str">
        <f t="shared" si="46"/>
        <v/>
      </c>
    </row>
    <row r="19" spans="1:294">
      <c r="A19" s="35">
        <f>'Participants'' info'!A18</f>
        <v>0</v>
      </c>
      <c r="B19" s="35" t="str">
        <f>'Participants'' info'!F18</f>
        <v>?</v>
      </c>
      <c r="C19" s="36" t="str">
        <f>IFERROR(
  SUM(
    COUNTIF(G19,'Drop-downs'!$I$7),
    COUNTIF(M19,'Drop-downs'!$I$7),
    COUNTIF(S19,'Drop-downs'!$I$7),
    COUNTIF(Y19,'Drop-downs'!$I$7),
    COUNTIF(AE19,'Drop-downs'!$I$7),
    COUNTIF(AK19,'Drop-downs'!$I$7),
    COUNTIF(AQ19,'Drop-downs'!$I$7),
    COUNTIF(AW19,'Drop-downs'!$I$7),
    COUNTIF(BC19,'Drop-downs'!$I$7),
    COUNTIF(BI19,'Drop-downs'!$I$7),
    COUNTIF(BO19,'Drop-downs'!$I$7),
    COUNTIF(BU19,'Drop-downs'!$I$7),
    COUNTIF(CA19,'Drop-downs'!$I$7),
    COUNTIF(CG19,'Drop-downs'!$I$7),
    COUNTIF(CM19,'Drop-downs'!$I$7),
    COUNTIF(CS19,'Drop-downs'!$I$7),
    COUNTIF(CY19,'Drop-downs'!$I$7),
    COUNTIF(DE19,'Drop-downs'!$I$7),
    COUNTIF(DK19,'Drop-downs'!$I$7),
    COUNTIF(DQ19,'Drop-downs'!$I$7),
    COUNTIF(DW19,'Drop-downs'!$I$7),
    COUNTIF(EC19,'Drop-downs'!$I$7),
    COUNTIF(EI19,'Drop-downs'!$I$7),
    COUNTIF(EO19,'Drop-downs'!$I$7),
    COUNTIF(EU19,'Drop-downs'!$I$7),
    COUNTIF(FA19,'Drop-downs'!$I$7),
    COUNTIF(FG19,'Drop-downs'!$I$7),
    COUNTIF(FM19,'Drop-downs'!$I$7),
    COUNTIF(FS19,'Drop-downs'!$I$7),
    COUNTIF(FY19,'Drop-downs'!$I$7),
    COUNTIF(GE19,'Drop-downs'!$I$7),
    COUNTIF(GK19,'Drop-downs'!$I$7),
    COUNTIF(GQ19,'Drop-downs'!$I$7),
    COUNTIF(GW19,'Drop-downs'!$I$7),
    COUNTIF(HC19,'Drop-downs'!$I$7),
    COUNTIF(HI19,'Drop-downs'!$I$7),
    COUNTIF(HO19,'Drop-downs'!$I$7),
    COUNTIF(HU19,'Drop-downs'!$I$7),
    COUNTIF(IA19,'Drop-downs'!$I$7),
    COUNTIF(IG19,'Drop-downs'!$I$7),
    COUNTIF(IM19,'Drop-downs'!$I$7),
    COUNTIF(IS19,'Drop-downs'!$I$7),
    COUNTIF(IY19,'Drop-downs'!$I$7),
    COUNTIF(JE19,'Drop-downs'!$I$7),
    COUNTIF(JK19,'Drop-downs'!$I$7),
    COUNTIF(JQ19,'Drop-downs'!$I$7),
    COUNTIF(JW19,'Drop-downs'!$I$7),
    COUNTIF(KC19,'Drop-downs'!$I$7)
  )
  /
  (
    SUM(
      COUNTIF(G19,'Drop-downs'!$I$7),
      COUNTIF(M19,'Drop-downs'!$I$7),
      COUNTIF(S19,'Drop-downs'!$I$7),
      COUNTIF(Y19,'Drop-downs'!$I$7),
      COUNTIF(AE19,'Drop-downs'!$I$7),
      COUNTIF(AK19,'Drop-downs'!$I$7),
      COUNTIF(AQ19,'Drop-downs'!$I$7),
      COUNTIF(AW19,'Drop-downs'!$I$7),
      COUNTIF(BC19,'Drop-downs'!$I$7),
      COUNTIF(BI19,'Drop-downs'!$I$7),
      COUNTIF(BO19,'Drop-downs'!$I$7),
      COUNTIF(BU19,'Drop-downs'!$I$7),
      COUNTIF(CA19,'Drop-downs'!$I$7),
      COUNTIF(CG19,'Drop-downs'!$I$7),
      COUNTIF(CM19,'Drop-downs'!$I$7),
      COUNTIF(CS19,'Drop-downs'!$I$7),
      COUNTIF(CY19,'Drop-downs'!$I$7),
      COUNTIF(DE19,'Drop-downs'!$I$7),
      COUNTIF(DK19,'Drop-downs'!$I$7),
      COUNTIF(DQ19,'Drop-downs'!$I$7),
      COUNTIF(DW19,'Drop-downs'!$I$7),
      COUNTIF(EC19,'Drop-downs'!$I$7),
      COUNTIF(EI19,'Drop-downs'!$I$7),
      COUNTIF(EO19,'Drop-downs'!$I$7),
      COUNTIF(EU19,'Drop-downs'!$I$7),
      COUNTIF(FA19,'Drop-downs'!$I$7),
      COUNTIF(FG19,'Drop-downs'!$I$7),
      COUNTIF(FM19,'Drop-downs'!$I$7),
      COUNTIF(FS19,'Drop-downs'!$I$7),
      COUNTIF(FY19,'Drop-downs'!$I$7),
      COUNTIF(GE19,'Drop-downs'!$I$7),
      COUNTIF(GK19,'Drop-downs'!$I$7),
      COUNTIF(GQ19,'Drop-downs'!$I$7),
      COUNTIF(GW19,'Drop-downs'!$I$7),
      COUNTIF(HC19,'Drop-downs'!$I$7),
      COUNTIF(HI19,'Drop-downs'!$I$7),
      COUNTIF(HO19,'Drop-downs'!$I$7),
      COUNTIF(HU19,'Drop-downs'!$I$7),
      COUNTIF(IA19,'Drop-downs'!$I$7),
      COUNTIF(IG19,'Drop-downs'!$I$7),
      COUNTIF(IM19,'Drop-downs'!$I$7),
      COUNTIF(IS19,'Drop-downs'!$I$7),
      COUNTIF(IY19,'Drop-downs'!$I$7),
      COUNTIF(JE19,'Drop-downs'!$I$7),
      COUNTIF(JK19,'Drop-downs'!$I$7),
      COUNTIF(JQ19,'Drop-downs'!$I$7),
      COUNTIF(JW19,'Drop-downs'!$I$7),
      COUNTIF(KC19,'Drop-downs'!$I$7)
    )
    +
    SUM(
      COUNTIF(G19,'Drop-downs'!$I$8),
      COUNTIF(M19,'Drop-downs'!$I$8),
      COUNTIF(S19,'Drop-downs'!$I$8),
      COUNTIF(Y19,'Drop-downs'!$I$8),
      COUNTIF(AE19,'Drop-downs'!$I$8),
      COUNTIF(AK19,'Drop-downs'!$I$8),
      COUNTIF(AQ19,'Drop-downs'!$I$8),
      COUNTIF(AW19,'Drop-downs'!$I$8),
      COUNTIF(BC19,'Drop-downs'!$I$8),
      COUNTIF(BI19,'Drop-downs'!$I$8),
      COUNTIF(BO19,'Drop-downs'!$I$8),
      COUNTIF(BU19,'Drop-downs'!$I$8),
      COUNTIF(CA19,'Drop-downs'!$I$8),
      COUNTIF(CG19,'Drop-downs'!$I$8),
      COUNTIF(CM19,'Drop-downs'!$I$8),
      COUNTIF(CS19,'Drop-downs'!$I$8),
      COUNTIF(CY19,'Drop-downs'!$I$8),
      COUNTIF(DE19,'Drop-downs'!$I$8),
      COUNTIF(DK19,'Drop-downs'!$I$8),
      COUNTIF(DQ19,'Drop-downs'!$I$8),
      COUNTIF(DW19,'Drop-downs'!$I$8),
      COUNTIF(EC19,'Drop-downs'!$I$8),
      COUNTIF(EI19,'Drop-downs'!$I$8),
      COUNTIF(EO19,'Drop-downs'!$I$8),
      COUNTIF(EU19,'Drop-downs'!$I$8),
      COUNTIF(FA19,'Drop-downs'!$I$8),
      COUNTIF(FG19,'Drop-downs'!$I$8),
      COUNTIF(FM19,'Drop-downs'!$I$8),
      COUNTIF(FS19,'Drop-downs'!$I$8),
      COUNTIF(FY19,'Drop-downs'!$I$8),
      COUNTIF(GE19,'Drop-downs'!$I$8),
      COUNTIF(GK19,'Drop-downs'!$I$8),
      COUNTIF(GQ19,'Drop-downs'!$I$8),
      COUNTIF(GW19,'Drop-downs'!$I$8),
      COUNTIF(HC19,'Drop-downs'!$I$8),
      COUNTIF(HI19,'Drop-downs'!$I$8),
      COUNTIF(HO19,'Drop-downs'!$I$8),
      COUNTIF(HU19,'Drop-downs'!$I$8),
      COUNTIF(IA19,'Drop-downs'!$I$8),
      COUNTIF(IG19,'Drop-downs'!$I$8),
      COUNTIF(IM19,'Drop-downs'!$I$8),
      COUNTIF(IS19,'Drop-downs'!$I$8),
      COUNTIF(IY19,'Drop-downs'!$I$8),
      COUNTIF(JE19,'Drop-downs'!$I$8),
      COUNTIF(JK19,'Drop-downs'!$I$8),
      COUNTIF(JQ19,'Drop-downs'!$I$8),
      COUNTIF(JW19,'Drop-downs'!$I$8),
      COUNTIF(KC19,'Drop-downs'!$I$8)
    )
  ),
"")</f>
        <v/>
      </c>
      <c r="D19" s="36" t="str">
        <f t="shared" si="47"/>
        <v/>
      </c>
      <c r="E19" s="36" t="str">
        <f t="shared" si="48"/>
        <v/>
      </c>
      <c r="F19" s="36" t="str">
        <f t="shared" si="49"/>
        <v/>
      </c>
      <c r="G19" s="106"/>
      <c r="H19" s="104"/>
      <c r="I19" s="36" t="str">
        <f>IF(ISBLANK(H19),"",IFERROR(H19/H7,""))</f>
        <v/>
      </c>
      <c r="J19" s="104"/>
      <c r="K19" s="36" t="str">
        <f>IF(ISBLANK(J19),"",IFERROR(J19/K7,""))</f>
        <v/>
      </c>
      <c r="L19" s="36" t="str">
        <f t="shared" si="50"/>
        <v/>
      </c>
      <c r="M19" s="106"/>
      <c r="N19" s="104"/>
      <c r="O19" s="36" t="str">
        <f>IF(ISBLANK(N19),"",IFERROR(N19/N7,""))</f>
        <v/>
      </c>
      <c r="P19" s="104"/>
      <c r="Q19" s="36" t="str">
        <f>IF(ISBLANK(P19),"",IFERROR(P19/Q7,""))</f>
        <v/>
      </c>
      <c r="R19" s="36" t="str">
        <f t="shared" si="0"/>
        <v/>
      </c>
      <c r="S19" s="106"/>
      <c r="T19" s="104"/>
      <c r="U19" s="36" t="str">
        <f>IF(ISBLANK(T19),"",IFERROR(T19/T7,""))</f>
        <v/>
      </c>
      <c r="V19" s="104"/>
      <c r="W19" s="36" t="str">
        <f>IF(ISBLANK(V19),"",IFERROR(V19/W7,""))</f>
        <v/>
      </c>
      <c r="X19" s="36" t="str">
        <f t="shared" si="1"/>
        <v/>
      </c>
      <c r="Y19" s="106"/>
      <c r="Z19" s="104"/>
      <c r="AA19" s="36" t="str">
        <f>IF(ISBLANK(Z19),"",IFERROR(Z19/Z7,""))</f>
        <v/>
      </c>
      <c r="AB19" s="104"/>
      <c r="AC19" s="36" t="str">
        <f>IF(ISBLANK(AB19),"",IFERROR(AB19/AC7,""))</f>
        <v/>
      </c>
      <c r="AD19" s="36" t="str">
        <f t="shared" si="2"/>
        <v/>
      </c>
      <c r="AE19" s="106"/>
      <c r="AF19" s="104"/>
      <c r="AG19" s="36" t="str">
        <f>IF(ISBLANK(AF19),"",IFERROR(AF19/AF7,""))</f>
        <v/>
      </c>
      <c r="AH19" s="104"/>
      <c r="AI19" s="36" t="str">
        <f>IF(ISBLANK(AH19),"",IFERROR(AH19/AI7,""))</f>
        <v/>
      </c>
      <c r="AJ19" s="36" t="str">
        <f t="shared" si="3"/>
        <v/>
      </c>
      <c r="AK19" s="106"/>
      <c r="AL19" s="104"/>
      <c r="AM19" s="36" t="str">
        <f>IF(ISBLANK(AL19),"",IFERROR(AL19/AL7,""))</f>
        <v/>
      </c>
      <c r="AN19" s="104"/>
      <c r="AO19" s="36" t="str">
        <f>IF(ISBLANK(AN19),"",IFERROR(AN19/AO7,""))</f>
        <v/>
      </c>
      <c r="AP19" s="36" t="str">
        <f t="shared" si="4"/>
        <v/>
      </c>
      <c r="AQ19" s="106"/>
      <c r="AR19" s="104"/>
      <c r="AS19" s="36" t="str">
        <f>IF(ISBLANK(AR19),"",IFERROR(AR19/AR7,""))</f>
        <v/>
      </c>
      <c r="AT19" s="104"/>
      <c r="AU19" s="36" t="str">
        <f>IF(ISBLANK(AT19),"",IFERROR(AT19/AU7,""))</f>
        <v/>
      </c>
      <c r="AV19" s="36" t="str">
        <f t="shared" si="5"/>
        <v/>
      </c>
      <c r="AW19" s="106"/>
      <c r="AX19" s="104"/>
      <c r="AY19" s="36" t="str">
        <f>IF(ISBLANK(AX19),"",IFERROR(AX19/AX7,""))</f>
        <v/>
      </c>
      <c r="AZ19" s="104"/>
      <c r="BA19" s="36" t="str">
        <f>IF(ISBLANK(AZ19),"",IFERROR(AZ19/BA7,""))</f>
        <v/>
      </c>
      <c r="BB19" s="36" t="str">
        <f t="shared" si="6"/>
        <v/>
      </c>
      <c r="BC19" s="106"/>
      <c r="BD19" s="104"/>
      <c r="BE19" s="36" t="str">
        <f>IF(ISBLANK(BD19),"",IFERROR(BD19/BD7,""))</f>
        <v/>
      </c>
      <c r="BF19" s="104"/>
      <c r="BG19" s="36" t="str">
        <f>IF(ISBLANK(BF19),"",IFERROR(BF19/BG7,""))</f>
        <v/>
      </c>
      <c r="BH19" s="36" t="str">
        <f t="shared" si="7"/>
        <v/>
      </c>
      <c r="BI19" s="106"/>
      <c r="BJ19" s="104"/>
      <c r="BK19" s="36" t="str">
        <f>IF(ISBLANK(BJ19),"",IFERROR(BJ19/BJ7,""))</f>
        <v/>
      </c>
      <c r="BL19" s="104"/>
      <c r="BM19" s="36" t="str">
        <f>IF(ISBLANK(BL19),"",IFERROR(BL19/BM7,""))</f>
        <v/>
      </c>
      <c r="BN19" s="36" t="str">
        <f t="shared" si="8"/>
        <v/>
      </c>
      <c r="BO19" s="106"/>
      <c r="BP19" s="104"/>
      <c r="BQ19" s="36" t="str">
        <f>IF(ISBLANK(BP19),"",IFERROR(BP19/BP7,""))</f>
        <v/>
      </c>
      <c r="BR19" s="104"/>
      <c r="BS19" s="36" t="str">
        <f>IF(ISBLANK(BR19),"",IFERROR(BR19/BS7,""))</f>
        <v/>
      </c>
      <c r="BT19" s="36" t="str">
        <f t="shared" si="9"/>
        <v/>
      </c>
      <c r="BU19" s="106"/>
      <c r="BV19" s="104"/>
      <c r="BW19" s="36" t="str">
        <f>IF(ISBLANK(BV19),"",IFERROR(BV19/BV7,""))</f>
        <v/>
      </c>
      <c r="BX19" s="104"/>
      <c r="BY19" s="36" t="str">
        <f>IF(ISBLANK(BX19),"",IFERROR(BX19/BY7,""))</f>
        <v/>
      </c>
      <c r="BZ19" s="36" t="str">
        <f t="shared" si="10"/>
        <v/>
      </c>
      <c r="CA19" s="106"/>
      <c r="CB19" s="104"/>
      <c r="CC19" s="36" t="str">
        <f>IF(ISBLANK(CB19),"",IFERROR(CB19/CB7,""))</f>
        <v/>
      </c>
      <c r="CD19" s="104"/>
      <c r="CE19" s="36" t="str">
        <f>IF(ISBLANK(CD19),"",IFERROR(CD19/CE7,""))</f>
        <v/>
      </c>
      <c r="CF19" s="36" t="str">
        <f t="shared" si="11"/>
        <v/>
      </c>
      <c r="CG19" s="106"/>
      <c r="CH19" s="104"/>
      <c r="CI19" s="36" t="str">
        <f>IF(ISBLANK(CH19),"",IFERROR(CH19/CH7,""))</f>
        <v/>
      </c>
      <c r="CJ19" s="104"/>
      <c r="CK19" s="36" t="str">
        <f>IF(ISBLANK(CJ19),"",IFERROR(CJ19/CK7,""))</f>
        <v/>
      </c>
      <c r="CL19" s="36" t="str">
        <f t="shared" si="12"/>
        <v/>
      </c>
      <c r="CM19" s="106"/>
      <c r="CN19" s="104"/>
      <c r="CO19" s="36" t="str">
        <f>IF(ISBLANK(CN19),"",IFERROR(CN19/CN7,""))</f>
        <v/>
      </c>
      <c r="CP19" s="104"/>
      <c r="CQ19" s="36" t="str">
        <f>IF(ISBLANK(CP19),"",IFERROR(CP19/CQ7,""))</f>
        <v/>
      </c>
      <c r="CR19" s="36" t="str">
        <f t="shared" si="13"/>
        <v/>
      </c>
      <c r="CS19" s="106"/>
      <c r="CT19" s="104"/>
      <c r="CU19" s="36" t="str">
        <f>IF(ISBLANK(CT19),"",IFERROR(CT19/CT7,""))</f>
        <v/>
      </c>
      <c r="CV19" s="104"/>
      <c r="CW19" s="36" t="str">
        <f>IF(ISBLANK(CV19),"",IFERROR(CV19/CW7,""))</f>
        <v/>
      </c>
      <c r="CX19" s="36" t="str">
        <f t="shared" si="14"/>
        <v/>
      </c>
      <c r="CY19" s="106"/>
      <c r="CZ19" s="104"/>
      <c r="DA19" s="36" t="str">
        <f>IF(ISBLANK(CZ19),"",IFERROR(CZ19/CZ7,""))</f>
        <v/>
      </c>
      <c r="DB19" s="104"/>
      <c r="DC19" s="36" t="str">
        <f>IF(ISBLANK(DB19),"",IFERROR(DB19/DC7,""))</f>
        <v/>
      </c>
      <c r="DD19" s="36" t="str">
        <f t="shared" si="15"/>
        <v/>
      </c>
      <c r="DE19" s="106"/>
      <c r="DF19" s="104"/>
      <c r="DG19" s="36" t="str">
        <f>IF(ISBLANK(DF19),"",IFERROR(DF19/DF7,""))</f>
        <v/>
      </c>
      <c r="DH19" s="104"/>
      <c r="DI19" s="36" t="str">
        <f>IF(ISBLANK(DH19),"",IFERROR(DH19/DI7,""))</f>
        <v/>
      </c>
      <c r="DJ19" s="36" t="str">
        <f t="shared" si="16"/>
        <v/>
      </c>
      <c r="DK19" s="106"/>
      <c r="DL19" s="104"/>
      <c r="DM19" s="36" t="str">
        <f>IF(ISBLANK(DL19),"",IFERROR(DL19/DL7,""))</f>
        <v/>
      </c>
      <c r="DN19" s="104"/>
      <c r="DO19" s="36" t="str">
        <f>IF(ISBLANK(DN19),"",IFERROR(DN19/DO7,""))</f>
        <v/>
      </c>
      <c r="DP19" s="36" t="str">
        <f t="shared" si="17"/>
        <v/>
      </c>
      <c r="DQ19" s="106"/>
      <c r="DR19" s="104"/>
      <c r="DS19" s="36" t="str">
        <f>IF(ISBLANK(DR19),"",IFERROR(DR19/DR7,""))</f>
        <v/>
      </c>
      <c r="DT19" s="104"/>
      <c r="DU19" s="36" t="str">
        <f>IF(ISBLANK(DT19),"",IFERROR(DT19/DU7,""))</f>
        <v/>
      </c>
      <c r="DV19" s="36" t="str">
        <f t="shared" si="18"/>
        <v/>
      </c>
      <c r="DW19" s="106"/>
      <c r="DX19" s="104"/>
      <c r="DY19" s="36" t="str">
        <f>IF(ISBLANK(DX19),"",IFERROR(DX19/DX7,""))</f>
        <v/>
      </c>
      <c r="DZ19" s="104"/>
      <c r="EA19" s="36" t="str">
        <f>IF(ISBLANK(DZ19),"",IFERROR(DZ19/EA7,""))</f>
        <v/>
      </c>
      <c r="EB19" s="36" t="str">
        <f t="shared" si="19"/>
        <v/>
      </c>
      <c r="EC19" s="106"/>
      <c r="ED19" s="104"/>
      <c r="EE19" s="36" t="str">
        <f>IF(ISBLANK(ED19),"",IFERROR(ED19/ED7,""))</f>
        <v/>
      </c>
      <c r="EF19" s="104"/>
      <c r="EG19" s="36" t="str">
        <f>IF(ISBLANK(EF19),"",IFERROR(EF19/EG7,""))</f>
        <v/>
      </c>
      <c r="EH19" s="36" t="str">
        <f t="shared" si="20"/>
        <v/>
      </c>
      <c r="EI19" s="106"/>
      <c r="EJ19" s="104"/>
      <c r="EK19" s="36" t="str">
        <f>IF(ISBLANK(EJ19),"",IFERROR(EJ19/EJ7,""))</f>
        <v/>
      </c>
      <c r="EL19" s="104"/>
      <c r="EM19" s="36" t="str">
        <f>IF(ISBLANK(EL19),"",IFERROR(EL19/EM7,""))</f>
        <v/>
      </c>
      <c r="EN19" s="36" t="str">
        <f t="shared" si="21"/>
        <v/>
      </c>
      <c r="EO19" s="106"/>
      <c r="EP19" s="104"/>
      <c r="EQ19" s="36" t="str">
        <f>IF(ISBLANK(EP19),"",IFERROR(EP19/EP7,""))</f>
        <v/>
      </c>
      <c r="ER19" s="104"/>
      <c r="ES19" s="36" t="str">
        <f>IF(ISBLANK(ER19),"",IFERROR(ER19/ES7,""))</f>
        <v/>
      </c>
      <c r="ET19" s="36" t="str">
        <f t="shared" si="22"/>
        <v/>
      </c>
      <c r="EU19" s="106"/>
      <c r="EV19" s="104"/>
      <c r="EW19" s="36" t="str">
        <f>IF(ISBLANK(EV19),"",IFERROR(EV19/EV7,""))</f>
        <v/>
      </c>
      <c r="EX19" s="104"/>
      <c r="EY19" s="36" t="str">
        <f>IF(ISBLANK(EX19),"",IFERROR(EX19/EY7,""))</f>
        <v/>
      </c>
      <c r="EZ19" s="36" t="str">
        <f t="shared" si="23"/>
        <v/>
      </c>
      <c r="FA19" s="106"/>
      <c r="FB19" s="104"/>
      <c r="FC19" s="36" t="str">
        <f>IF(ISBLANK(FB19),"",IFERROR(FB19/FB7,""))</f>
        <v/>
      </c>
      <c r="FD19" s="104"/>
      <c r="FE19" s="36" t="str">
        <f>IF(ISBLANK(FD19),"",IFERROR(FD19/FE7,""))</f>
        <v/>
      </c>
      <c r="FF19" s="36" t="str">
        <f t="shared" si="24"/>
        <v/>
      </c>
      <c r="FG19" s="106"/>
      <c r="FH19" s="104"/>
      <c r="FI19" s="36" t="str">
        <f>IF(ISBLANK(FH19),"",IFERROR(FH19/FH7,""))</f>
        <v/>
      </c>
      <c r="FJ19" s="104"/>
      <c r="FK19" s="36" t="str">
        <f>IF(ISBLANK(FJ19),"",IFERROR(FJ19/FK7,""))</f>
        <v/>
      </c>
      <c r="FL19" s="36" t="str">
        <f t="shared" si="25"/>
        <v/>
      </c>
      <c r="FM19" s="106"/>
      <c r="FN19" s="104"/>
      <c r="FO19" s="36" t="str">
        <f>IF(ISBLANK(FN19),"",IFERROR(FN19/FN7,""))</f>
        <v/>
      </c>
      <c r="FP19" s="104"/>
      <c r="FQ19" s="36" t="str">
        <f>IF(ISBLANK(FP19),"",IFERROR(FP19/FQ7,""))</f>
        <v/>
      </c>
      <c r="FR19" s="36" t="str">
        <f t="shared" si="26"/>
        <v/>
      </c>
      <c r="FS19" s="106"/>
      <c r="FT19" s="104"/>
      <c r="FU19" s="36" t="str">
        <f>IF(ISBLANK(FT19),"",IFERROR(FT19/FT7,""))</f>
        <v/>
      </c>
      <c r="FV19" s="104"/>
      <c r="FW19" s="36" t="str">
        <f>IF(ISBLANK(FV19),"",IFERROR(FV19/FW7,""))</f>
        <v/>
      </c>
      <c r="FX19" s="36" t="str">
        <f t="shared" si="27"/>
        <v/>
      </c>
      <c r="FY19" s="106"/>
      <c r="FZ19" s="104"/>
      <c r="GA19" s="36" t="str">
        <f>IF(ISBLANK(FZ19),"",IFERROR(FZ19/FZ7,""))</f>
        <v/>
      </c>
      <c r="GB19" s="104"/>
      <c r="GC19" s="36" t="str">
        <f>IF(ISBLANK(GB19),"",IFERROR(GB19/GC7,""))</f>
        <v/>
      </c>
      <c r="GD19" s="36" t="str">
        <f t="shared" si="28"/>
        <v/>
      </c>
      <c r="GE19" s="106"/>
      <c r="GF19" s="104"/>
      <c r="GG19" s="36" t="str">
        <f>IF(ISBLANK(GF19),"",IFERROR(GF19/GF7,""))</f>
        <v/>
      </c>
      <c r="GH19" s="104"/>
      <c r="GI19" s="36" t="str">
        <f>IF(ISBLANK(GH19),"",IFERROR(GH19/GI7,""))</f>
        <v/>
      </c>
      <c r="GJ19" s="36" t="str">
        <f t="shared" si="29"/>
        <v/>
      </c>
      <c r="GK19" s="106"/>
      <c r="GL19" s="104"/>
      <c r="GM19" s="36" t="str">
        <f>IF(ISBLANK(GL19),"",IFERROR(GL19/GL7,""))</f>
        <v/>
      </c>
      <c r="GN19" s="104"/>
      <c r="GO19" s="36" t="str">
        <f>IF(ISBLANK(GN19),"",IFERROR(GN19/GO7,""))</f>
        <v/>
      </c>
      <c r="GP19" s="36" t="str">
        <f t="shared" si="30"/>
        <v/>
      </c>
      <c r="GQ19" s="106"/>
      <c r="GR19" s="104"/>
      <c r="GS19" s="36" t="str">
        <f>IF(ISBLANK(GR19),"",IFERROR(GR19/GR7,""))</f>
        <v/>
      </c>
      <c r="GT19" s="104"/>
      <c r="GU19" s="36" t="str">
        <f>IF(ISBLANK(GT19),"",IFERROR(GT19/GU7,""))</f>
        <v/>
      </c>
      <c r="GV19" s="36" t="str">
        <f t="shared" si="31"/>
        <v/>
      </c>
      <c r="GW19" s="106"/>
      <c r="GX19" s="104"/>
      <c r="GY19" s="36" t="str">
        <f>IF(ISBLANK(GX19),"",IFERROR(GX19/GX7,""))</f>
        <v/>
      </c>
      <c r="GZ19" s="104"/>
      <c r="HA19" s="36" t="str">
        <f>IF(ISBLANK(GZ19),"",IFERROR(GZ19/HA7,""))</f>
        <v/>
      </c>
      <c r="HB19" s="36" t="str">
        <f t="shared" si="32"/>
        <v/>
      </c>
      <c r="HC19" s="106"/>
      <c r="HD19" s="104"/>
      <c r="HE19" s="36" t="str">
        <f>IF(ISBLANK(HD19),"",IFERROR(HD19/HD7,""))</f>
        <v/>
      </c>
      <c r="HF19" s="104"/>
      <c r="HG19" s="36" t="str">
        <f>IF(ISBLANK(HF19),"",IFERROR(HF19/HG7,""))</f>
        <v/>
      </c>
      <c r="HH19" s="36" t="str">
        <f t="shared" si="33"/>
        <v/>
      </c>
      <c r="HI19" s="106"/>
      <c r="HJ19" s="104"/>
      <c r="HK19" s="36" t="str">
        <f>IF(ISBLANK(HJ19),"",IFERROR(HJ19/HJ7,""))</f>
        <v/>
      </c>
      <c r="HL19" s="104"/>
      <c r="HM19" s="36" t="str">
        <f>IF(ISBLANK(HL19),"",IFERROR(HL19/HM7,""))</f>
        <v/>
      </c>
      <c r="HN19" s="36" t="str">
        <f t="shared" si="34"/>
        <v/>
      </c>
      <c r="HO19" s="106"/>
      <c r="HP19" s="104"/>
      <c r="HQ19" s="36" t="str">
        <f>IF(ISBLANK(HP19),"",IFERROR(HP19/HP7,""))</f>
        <v/>
      </c>
      <c r="HR19" s="104"/>
      <c r="HS19" s="36" t="str">
        <f>IF(ISBLANK(HR19),"",IFERROR(HR19/HS7,""))</f>
        <v/>
      </c>
      <c r="HT19" s="36" t="str">
        <f t="shared" si="35"/>
        <v/>
      </c>
      <c r="HU19" s="106"/>
      <c r="HV19" s="104"/>
      <c r="HW19" s="36" t="str">
        <f>IF(ISBLANK(HV19),"",IFERROR(HV19/HV7,""))</f>
        <v/>
      </c>
      <c r="HX19" s="104"/>
      <c r="HY19" s="36" t="str">
        <f>IF(ISBLANK(HX19),"",IFERROR(HX19/HY7,""))</f>
        <v/>
      </c>
      <c r="HZ19" s="36" t="str">
        <f t="shared" si="36"/>
        <v/>
      </c>
      <c r="IA19" s="106"/>
      <c r="IB19" s="104"/>
      <c r="IC19" s="36" t="str">
        <f>IF(ISBLANK(IB19),"",IFERROR(IB19/IB7,""))</f>
        <v/>
      </c>
      <c r="ID19" s="104"/>
      <c r="IE19" s="36" t="str">
        <f>IF(ISBLANK(ID19),"",IFERROR(ID19/IE7,""))</f>
        <v/>
      </c>
      <c r="IF19" s="36" t="str">
        <f t="shared" si="37"/>
        <v/>
      </c>
      <c r="IG19" s="106"/>
      <c r="IH19" s="104"/>
      <c r="II19" s="36" t="str">
        <f>IF(ISBLANK(IH19),"",IFERROR(IH19/IH7,""))</f>
        <v/>
      </c>
      <c r="IJ19" s="104"/>
      <c r="IK19" s="36" t="str">
        <f>IF(ISBLANK(IJ19),"",IFERROR(IJ19/IK7,""))</f>
        <v/>
      </c>
      <c r="IL19" s="36" t="str">
        <f t="shared" si="38"/>
        <v/>
      </c>
      <c r="IM19" s="106"/>
      <c r="IN19" s="104"/>
      <c r="IO19" s="36" t="str">
        <f>IF(ISBLANK(IN19),"",IFERROR(IN19/IN7,""))</f>
        <v/>
      </c>
      <c r="IP19" s="104"/>
      <c r="IQ19" s="36" t="str">
        <f>IF(ISBLANK(IP19),"",IFERROR(IP19/IQ7,""))</f>
        <v/>
      </c>
      <c r="IR19" s="36" t="str">
        <f t="shared" si="39"/>
        <v/>
      </c>
      <c r="IS19" s="106"/>
      <c r="IT19" s="104"/>
      <c r="IU19" s="36" t="str">
        <f>IF(ISBLANK(IT19),"",IFERROR(IT19/IT7,""))</f>
        <v/>
      </c>
      <c r="IV19" s="104"/>
      <c r="IW19" s="36" t="str">
        <f>IF(ISBLANK(IV19),"",IFERROR(IV19/IW7,""))</f>
        <v/>
      </c>
      <c r="IX19" s="36" t="str">
        <f t="shared" si="40"/>
        <v/>
      </c>
      <c r="IY19" s="106"/>
      <c r="IZ19" s="104"/>
      <c r="JA19" s="36" t="str">
        <f>IF(ISBLANK(IZ19),"",IFERROR(IZ19/IZ7,""))</f>
        <v/>
      </c>
      <c r="JB19" s="104"/>
      <c r="JC19" s="36" t="str">
        <f>IF(ISBLANK(JB19),"",IFERROR(JB19/JC7,""))</f>
        <v/>
      </c>
      <c r="JD19" s="36" t="str">
        <f t="shared" si="41"/>
        <v/>
      </c>
      <c r="JE19" s="106"/>
      <c r="JF19" s="104"/>
      <c r="JG19" s="36" t="str">
        <f>IF(ISBLANK(JF19),"",IFERROR(JF19/JF7,""))</f>
        <v/>
      </c>
      <c r="JH19" s="104"/>
      <c r="JI19" s="36" t="str">
        <f>IF(ISBLANK(JH19),"",IFERROR(JH19/JI7,""))</f>
        <v/>
      </c>
      <c r="JJ19" s="36" t="str">
        <f t="shared" si="42"/>
        <v/>
      </c>
      <c r="JK19" s="106"/>
      <c r="JL19" s="104"/>
      <c r="JM19" s="36" t="str">
        <f>IF(ISBLANK(JL19),"",IFERROR(JL19/JL7,""))</f>
        <v/>
      </c>
      <c r="JN19" s="104"/>
      <c r="JO19" s="36" t="str">
        <f>IF(ISBLANK(JN19),"",IFERROR(JN19/JO7,""))</f>
        <v/>
      </c>
      <c r="JP19" s="36" t="str">
        <f t="shared" si="43"/>
        <v/>
      </c>
      <c r="JQ19" s="106"/>
      <c r="JR19" s="104"/>
      <c r="JS19" s="36" t="str">
        <f>IF(ISBLANK(JR19),"",IFERROR(JR19/JR7,""))</f>
        <v/>
      </c>
      <c r="JT19" s="104"/>
      <c r="JU19" s="36" t="str">
        <f>IF(ISBLANK(JT19),"",IFERROR(JT19/JU7,""))</f>
        <v/>
      </c>
      <c r="JV19" s="36" t="str">
        <f t="shared" si="44"/>
        <v/>
      </c>
      <c r="JW19" s="106"/>
      <c r="JX19" s="104"/>
      <c r="JY19" s="36" t="str">
        <f>IF(ISBLANK(JX19),"",IFERROR(JX19/JX7,""))</f>
        <v/>
      </c>
      <c r="JZ19" s="104"/>
      <c r="KA19" s="36" t="str">
        <f>IF(ISBLANK(JZ19),"",IFERROR(JZ19/KA7,""))</f>
        <v/>
      </c>
      <c r="KB19" s="36" t="str">
        <f t="shared" si="45"/>
        <v/>
      </c>
      <c r="KC19" s="106"/>
      <c r="KD19" s="104"/>
      <c r="KE19" s="36" t="str">
        <f>IF(ISBLANK(KD19),"",IFERROR(KD19/KD7,""))</f>
        <v/>
      </c>
      <c r="KF19" s="104"/>
      <c r="KG19" s="36" t="str">
        <f>IF(ISBLANK(KF19),"",IFERROR(KF19/KG7,""))</f>
        <v/>
      </c>
      <c r="KH19" s="36" t="str">
        <f t="shared" si="46"/>
        <v/>
      </c>
    </row>
    <row r="20" spans="1:294">
      <c r="A20" s="35">
        <f>'Participants'' info'!A19</f>
        <v>0</v>
      </c>
      <c r="B20" s="35" t="str">
        <f>'Participants'' info'!F19</f>
        <v>?</v>
      </c>
      <c r="C20" s="36" t="str">
        <f>IFERROR(
  SUM(
    COUNTIF(G20,'Drop-downs'!$I$7),
    COUNTIF(M20,'Drop-downs'!$I$7),
    COUNTIF(S20,'Drop-downs'!$I$7),
    COUNTIF(Y20,'Drop-downs'!$I$7),
    COUNTIF(AE20,'Drop-downs'!$I$7),
    COUNTIF(AK20,'Drop-downs'!$I$7),
    COUNTIF(AQ20,'Drop-downs'!$I$7),
    COUNTIF(AW20,'Drop-downs'!$I$7),
    COUNTIF(BC20,'Drop-downs'!$I$7),
    COUNTIF(BI20,'Drop-downs'!$I$7),
    COUNTIF(BO20,'Drop-downs'!$I$7),
    COUNTIF(BU20,'Drop-downs'!$I$7),
    COUNTIF(CA20,'Drop-downs'!$I$7),
    COUNTIF(CG20,'Drop-downs'!$I$7),
    COUNTIF(CM20,'Drop-downs'!$I$7),
    COUNTIF(CS20,'Drop-downs'!$I$7),
    COUNTIF(CY20,'Drop-downs'!$I$7),
    COUNTIF(DE20,'Drop-downs'!$I$7),
    COUNTIF(DK20,'Drop-downs'!$I$7),
    COUNTIF(DQ20,'Drop-downs'!$I$7),
    COUNTIF(DW20,'Drop-downs'!$I$7),
    COUNTIF(EC20,'Drop-downs'!$I$7),
    COUNTIF(EI20,'Drop-downs'!$I$7),
    COUNTIF(EO20,'Drop-downs'!$I$7),
    COUNTIF(EU20,'Drop-downs'!$I$7),
    COUNTIF(FA20,'Drop-downs'!$I$7),
    COUNTIF(FG20,'Drop-downs'!$I$7),
    COUNTIF(FM20,'Drop-downs'!$I$7),
    COUNTIF(FS20,'Drop-downs'!$I$7),
    COUNTIF(FY20,'Drop-downs'!$I$7),
    COUNTIF(GE20,'Drop-downs'!$I$7),
    COUNTIF(GK20,'Drop-downs'!$I$7),
    COUNTIF(GQ20,'Drop-downs'!$I$7),
    COUNTIF(GW20,'Drop-downs'!$I$7),
    COUNTIF(HC20,'Drop-downs'!$I$7),
    COUNTIF(HI20,'Drop-downs'!$I$7),
    COUNTIF(HO20,'Drop-downs'!$I$7),
    COUNTIF(HU20,'Drop-downs'!$I$7),
    COUNTIF(IA20,'Drop-downs'!$I$7),
    COUNTIF(IG20,'Drop-downs'!$I$7),
    COUNTIF(IM20,'Drop-downs'!$I$7),
    COUNTIF(IS20,'Drop-downs'!$I$7),
    COUNTIF(IY20,'Drop-downs'!$I$7),
    COUNTIF(JE20,'Drop-downs'!$I$7),
    COUNTIF(JK20,'Drop-downs'!$I$7),
    COUNTIF(JQ20,'Drop-downs'!$I$7),
    COUNTIF(JW20,'Drop-downs'!$I$7),
    COUNTIF(KC20,'Drop-downs'!$I$7)
  )
  /
  (
    SUM(
      COUNTIF(G20,'Drop-downs'!$I$7),
      COUNTIF(M20,'Drop-downs'!$I$7),
      COUNTIF(S20,'Drop-downs'!$I$7),
      COUNTIF(Y20,'Drop-downs'!$I$7),
      COUNTIF(AE20,'Drop-downs'!$I$7),
      COUNTIF(AK20,'Drop-downs'!$I$7),
      COUNTIF(AQ20,'Drop-downs'!$I$7),
      COUNTIF(AW20,'Drop-downs'!$I$7),
      COUNTIF(BC20,'Drop-downs'!$I$7),
      COUNTIF(BI20,'Drop-downs'!$I$7),
      COUNTIF(BO20,'Drop-downs'!$I$7),
      COUNTIF(BU20,'Drop-downs'!$I$7),
      COUNTIF(CA20,'Drop-downs'!$I$7),
      COUNTIF(CG20,'Drop-downs'!$I$7),
      COUNTIF(CM20,'Drop-downs'!$I$7),
      COUNTIF(CS20,'Drop-downs'!$I$7),
      COUNTIF(CY20,'Drop-downs'!$I$7),
      COUNTIF(DE20,'Drop-downs'!$I$7),
      COUNTIF(DK20,'Drop-downs'!$I$7),
      COUNTIF(DQ20,'Drop-downs'!$I$7),
      COUNTIF(DW20,'Drop-downs'!$I$7),
      COUNTIF(EC20,'Drop-downs'!$I$7),
      COUNTIF(EI20,'Drop-downs'!$I$7),
      COUNTIF(EO20,'Drop-downs'!$I$7),
      COUNTIF(EU20,'Drop-downs'!$I$7),
      COUNTIF(FA20,'Drop-downs'!$I$7),
      COUNTIF(FG20,'Drop-downs'!$I$7),
      COUNTIF(FM20,'Drop-downs'!$I$7),
      COUNTIF(FS20,'Drop-downs'!$I$7),
      COUNTIF(FY20,'Drop-downs'!$I$7),
      COUNTIF(GE20,'Drop-downs'!$I$7),
      COUNTIF(GK20,'Drop-downs'!$I$7),
      COUNTIF(GQ20,'Drop-downs'!$I$7),
      COUNTIF(GW20,'Drop-downs'!$I$7),
      COUNTIF(HC20,'Drop-downs'!$I$7),
      COUNTIF(HI20,'Drop-downs'!$I$7),
      COUNTIF(HO20,'Drop-downs'!$I$7),
      COUNTIF(HU20,'Drop-downs'!$I$7),
      COUNTIF(IA20,'Drop-downs'!$I$7),
      COUNTIF(IG20,'Drop-downs'!$I$7),
      COUNTIF(IM20,'Drop-downs'!$I$7),
      COUNTIF(IS20,'Drop-downs'!$I$7),
      COUNTIF(IY20,'Drop-downs'!$I$7),
      COUNTIF(JE20,'Drop-downs'!$I$7),
      COUNTIF(JK20,'Drop-downs'!$I$7),
      COUNTIF(JQ20,'Drop-downs'!$I$7),
      COUNTIF(JW20,'Drop-downs'!$I$7),
      COUNTIF(KC20,'Drop-downs'!$I$7)
    )
    +
    SUM(
      COUNTIF(G20,'Drop-downs'!$I$8),
      COUNTIF(M20,'Drop-downs'!$I$8),
      COUNTIF(S20,'Drop-downs'!$I$8),
      COUNTIF(Y20,'Drop-downs'!$I$8),
      COUNTIF(AE20,'Drop-downs'!$I$8),
      COUNTIF(AK20,'Drop-downs'!$I$8),
      COUNTIF(AQ20,'Drop-downs'!$I$8),
      COUNTIF(AW20,'Drop-downs'!$I$8),
      COUNTIF(BC20,'Drop-downs'!$I$8),
      COUNTIF(BI20,'Drop-downs'!$I$8),
      COUNTIF(BO20,'Drop-downs'!$I$8),
      COUNTIF(BU20,'Drop-downs'!$I$8),
      COUNTIF(CA20,'Drop-downs'!$I$8),
      COUNTIF(CG20,'Drop-downs'!$I$8),
      COUNTIF(CM20,'Drop-downs'!$I$8),
      COUNTIF(CS20,'Drop-downs'!$I$8),
      COUNTIF(CY20,'Drop-downs'!$I$8),
      COUNTIF(DE20,'Drop-downs'!$I$8),
      COUNTIF(DK20,'Drop-downs'!$I$8),
      COUNTIF(DQ20,'Drop-downs'!$I$8),
      COUNTIF(DW20,'Drop-downs'!$I$8),
      COUNTIF(EC20,'Drop-downs'!$I$8),
      COUNTIF(EI20,'Drop-downs'!$I$8),
      COUNTIF(EO20,'Drop-downs'!$I$8),
      COUNTIF(EU20,'Drop-downs'!$I$8),
      COUNTIF(FA20,'Drop-downs'!$I$8),
      COUNTIF(FG20,'Drop-downs'!$I$8),
      COUNTIF(FM20,'Drop-downs'!$I$8),
      COUNTIF(FS20,'Drop-downs'!$I$8),
      COUNTIF(FY20,'Drop-downs'!$I$8),
      COUNTIF(GE20,'Drop-downs'!$I$8),
      COUNTIF(GK20,'Drop-downs'!$I$8),
      COUNTIF(GQ20,'Drop-downs'!$I$8),
      COUNTIF(GW20,'Drop-downs'!$I$8),
      COUNTIF(HC20,'Drop-downs'!$I$8),
      COUNTIF(HI20,'Drop-downs'!$I$8),
      COUNTIF(HO20,'Drop-downs'!$I$8),
      COUNTIF(HU20,'Drop-downs'!$I$8),
      COUNTIF(IA20,'Drop-downs'!$I$8),
      COUNTIF(IG20,'Drop-downs'!$I$8),
      COUNTIF(IM20,'Drop-downs'!$I$8),
      COUNTIF(IS20,'Drop-downs'!$I$8),
      COUNTIF(IY20,'Drop-downs'!$I$8),
      COUNTIF(JE20,'Drop-downs'!$I$8),
      COUNTIF(JK20,'Drop-downs'!$I$8),
      COUNTIF(JQ20,'Drop-downs'!$I$8),
      COUNTIF(JW20,'Drop-downs'!$I$8),
      COUNTIF(KC20,'Drop-downs'!$I$8)
    )
  ),
"")</f>
        <v/>
      </c>
      <c r="D20" s="36" t="str">
        <f t="shared" si="47"/>
        <v/>
      </c>
      <c r="E20" s="36" t="str">
        <f t="shared" si="48"/>
        <v/>
      </c>
      <c r="F20" s="36" t="str">
        <f t="shared" si="49"/>
        <v/>
      </c>
      <c r="G20" s="106"/>
      <c r="H20" s="104"/>
      <c r="I20" s="36" t="str">
        <f>IF(ISBLANK(H20),"",IFERROR(H20/H7,""))</f>
        <v/>
      </c>
      <c r="J20" s="104"/>
      <c r="K20" s="36" t="str">
        <f>IF(ISBLANK(J20),"",IFERROR(J20/K7,""))</f>
        <v/>
      </c>
      <c r="L20" s="36" t="str">
        <f t="shared" si="50"/>
        <v/>
      </c>
      <c r="M20" s="106"/>
      <c r="N20" s="104"/>
      <c r="O20" s="36" t="str">
        <f>IF(ISBLANK(N20),"",IFERROR(N20/N7,""))</f>
        <v/>
      </c>
      <c r="P20" s="104"/>
      <c r="Q20" s="36" t="str">
        <f>IF(ISBLANK(P20),"",IFERROR(P20/Q7,""))</f>
        <v/>
      </c>
      <c r="R20" s="36" t="str">
        <f t="shared" si="0"/>
        <v/>
      </c>
      <c r="S20" s="106"/>
      <c r="T20" s="104"/>
      <c r="U20" s="36" t="str">
        <f>IF(ISBLANK(T20),"",IFERROR(T20/T7,""))</f>
        <v/>
      </c>
      <c r="V20" s="104"/>
      <c r="W20" s="36" t="str">
        <f>IF(ISBLANK(V20),"",IFERROR(V20/W7,""))</f>
        <v/>
      </c>
      <c r="X20" s="36" t="str">
        <f t="shared" si="1"/>
        <v/>
      </c>
      <c r="Y20" s="106"/>
      <c r="Z20" s="104"/>
      <c r="AA20" s="36" t="str">
        <f>IF(ISBLANK(Z20),"",IFERROR(Z20/Z7,""))</f>
        <v/>
      </c>
      <c r="AB20" s="104"/>
      <c r="AC20" s="36" t="str">
        <f>IF(ISBLANK(AB20),"",IFERROR(AB20/AC7,""))</f>
        <v/>
      </c>
      <c r="AD20" s="36" t="str">
        <f t="shared" si="2"/>
        <v/>
      </c>
      <c r="AE20" s="106"/>
      <c r="AF20" s="104"/>
      <c r="AG20" s="36" t="str">
        <f>IF(ISBLANK(AF20),"",IFERROR(AF20/AF7,""))</f>
        <v/>
      </c>
      <c r="AH20" s="104"/>
      <c r="AI20" s="36" t="str">
        <f>IF(ISBLANK(AH20),"",IFERROR(AH20/AI7,""))</f>
        <v/>
      </c>
      <c r="AJ20" s="36" t="str">
        <f t="shared" si="3"/>
        <v/>
      </c>
      <c r="AK20" s="106"/>
      <c r="AL20" s="104"/>
      <c r="AM20" s="36" t="str">
        <f>IF(ISBLANK(AL20),"",IFERROR(AL20/AL7,""))</f>
        <v/>
      </c>
      <c r="AN20" s="104"/>
      <c r="AO20" s="36" t="str">
        <f>IF(ISBLANK(AN20),"",IFERROR(AN20/AO7,""))</f>
        <v/>
      </c>
      <c r="AP20" s="36" t="str">
        <f t="shared" si="4"/>
        <v/>
      </c>
      <c r="AQ20" s="106"/>
      <c r="AR20" s="104"/>
      <c r="AS20" s="36" t="str">
        <f>IF(ISBLANK(AR20),"",IFERROR(AR20/AR7,""))</f>
        <v/>
      </c>
      <c r="AT20" s="104"/>
      <c r="AU20" s="36" t="str">
        <f>IF(ISBLANK(AT20),"",IFERROR(AT20/AU7,""))</f>
        <v/>
      </c>
      <c r="AV20" s="36" t="str">
        <f t="shared" si="5"/>
        <v/>
      </c>
      <c r="AW20" s="106"/>
      <c r="AX20" s="104"/>
      <c r="AY20" s="36" t="str">
        <f>IF(ISBLANK(AX20),"",IFERROR(AX20/AX7,""))</f>
        <v/>
      </c>
      <c r="AZ20" s="104"/>
      <c r="BA20" s="36" t="str">
        <f>IF(ISBLANK(AZ20),"",IFERROR(AZ20/BA7,""))</f>
        <v/>
      </c>
      <c r="BB20" s="36" t="str">
        <f t="shared" si="6"/>
        <v/>
      </c>
      <c r="BC20" s="106"/>
      <c r="BD20" s="104"/>
      <c r="BE20" s="36" t="str">
        <f>IF(ISBLANK(BD20),"",IFERROR(BD20/BD7,""))</f>
        <v/>
      </c>
      <c r="BF20" s="104"/>
      <c r="BG20" s="36" t="str">
        <f>IF(ISBLANK(BF20),"",IFERROR(BF20/BG7,""))</f>
        <v/>
      </c>
      <c r="BH20" s="36" t="str">
        <f t="shared" si="7"/>
        <v/>
      </c>
      <c r="BI20" s="106"/>
      <c r="BJ20" s="104"/>
      <c r="BK20" s="36" t="str">
        <f>IF(ISBLANK(BJ20),"",IFERROR(BJ20/BJ7,""))</f>
        <v/>
      </c>
      <c r="BL20" s="104"/>
      <c r="BM20" s="36" t="str">
        <f>IF(ISBLANK(BL20),"",IFERROR(BL20/BM7,""))</f>
        <v/>
      </c>
      <c r="BN20" s="36" t="str">
        <f t="shared" si="8"/>
        <v/>
      </c>
      <c r="BO20" s="106"/>
      <c r="BP20" s="104"/>
      <c r="BQ20" s="36" t="str">
        <f>IF(ISBLANK(BP20),"",IFERROR(BP20/BP7,""))</f>
        <v/>
      </c>
      <c r="BR20" s="104"/>
      <c r="BS20" s="36" t="str">
        <f>IF(ISBLANK(BR20),"",IFERROR(BR20/BS7,""))</f>
        <v/>
      </c>
      <c r="BT20" s="36" t="str">
        <f t="shared" si="9"/>
        <v/>
      </c>
      <c r="BU20" s="106"/>
      <c r="BV20" s="104"/>
      <c r="BW20" s="36" t="str">
        <f>IF(ISBLANK(BV20),"",IFERROR(BV20/BV7,""))</f>
        <v/>
      </c>
      <c r="BX20" s="104"/>
      <c r="BY20" s="36" t="str">
        <f>IF(ISBLANK(BX20),"",IFERROR(BX20/BY7,""))</f>
        <v/>
      </c>
      <c r="BZ20" s="36" t="str">
        <f t="shared" si="10"/>
        <v/>
      </c>
      <c r="CA20" s="106"/>
      <c r="CB20" s="104"/>
      <c r="CC20" s="36" t="str">
        <f>IF(ISBLANK(CB20),"",IFERROR(CB20/CB7,""))</f>
        <v/>
      </c>
      <c r="CD20" s="104"/>
      <c r="CE20" s="36" t="str">
        <f>IF(ISBLANK(CD20),"",IFERROR(CD20/CE7,""))</f>
        <v/>
      </c>
      <c r="CF20" s="36" t="str">
        <f t="shared" si="11"/>
        <v/>
      </c>
      <c r="CG20" s="106"/>
      <c r="CH20" s="104"/>
      <c r="CI20" s="36" t="str">
        <f>IF(ISBLANK(CH20),"",IFERROR(CH20/CH7,""))</f>
        <v/>
      </c>
      <c r="CJ20" s="104"/>
      <c r="CK20" s="36" t="str">
        <f>IF(ISBLANK(CJ20),"",IFERROR(CJ20/CK7,""))</f>
        <v/>
      </c>
      <c r="CL20" s="36" t="str">
        <f t="shared" si="12"/>
        <v/>
      </c>
      <c r="CM20" s="106"/>
      <c r="CN20" s="104"/>
      <c r="CO20" s="36" t="str">
        <f>IF(ISBLANK(CN20),"",IFERROR(CN20/CN7,""))</f>
        <v/>
      </c>
      <c r="CP20" s="104"/>
      <c r="CQ20" s="36" t="str">
        <f>IF(ISBLANK(CP20),"",IFERROR(CP20/CQ7,""))</f>
        <v/>
      </c>
      <c r="CR20" s="36" t="str">
        <f t="shared" si="13"/>
        <v/>
      </c>
      <c r="CS20" s="106"/>
      <c r="CT20" s="104"/>
      <c r="CU20" s="36" t="str">
        <f>IF(ISBLANK(CT20),"",IFERROR(CT20/CT7,""))</f>
        <v/>
      </c>
      <c r="CV20" s="104"/>
      <c r="CW20" s="36" t="str">
        <f>IF(ISBLANK(CV20),"",IFERROR(CV20/CW7,""))</f>
        <v/>
      </c>
      <c r="CX20" s="36" t="str">
        <f t="shared" si="14"/>
        <v/>
      </c>
      <c r="CY20" s="106"/>
      <c r="CZ20" s="104"/>
      <c r="DA20" s="36" t="str">
        <f>IF(ISBLANK(CZ20),"",IFERROR(CZ20/CZ7,""))</f>
        <v/>
      </c>
      <c r="DB20" s="104"/>
      <c r="DC20" s="36" t="str">
        <f>IF(ISBLANK(DB20),"",IFERROR(DB20/DC7,""))</f>
        <v/>
      </c>
      <c r="DD20" s="36" t="str">
        <f t="shared" si="15"/>
        <v/>
      </c>
      <c r="DE20" s="106"/>
      <c r="DF20" s="104"/>
      <c r="DG20" s="36" t="str">
        <f>IF(ISBLANK(DF20),"",IFERROR(DF20/DF7,""))</f>
        <v/>
      </c>
      <c r="DH20" s="104"/>
      <c r="DI20" s="36" t="str">
        <f>IF(ISBLANK(DH20),"",IFERROR(DH20/DI7,""))</f>
        <v/>
      </c>
      <c r="DJ20" s="36" t="str">
        <f t="shared" si="16"/>
        <v/>
      </c>
      <c r="DK20" s="106"/>
      <c r="DL20" s="104"/>
      <c r="DM20" s="36" t="str">
        <f>IF(ISBLANK(DL20),"",IFERROR(DL20/DL7,""))</f>
        <v/>
      </c>
      <c r="DN20" s="104"/>
      <c r="DO20" s="36" t="str">
        <f>IF(ISBLANK(DN20),"",IFERROR(DN20/DO7,""))</f>
        <v/>
      </c>
      <c r="DP20" s="36" t="str">
        <f t="shared" si="17"/>
        <v/>
      </c>
      <c r="DQ20" s="106"/>
      <c r="DR20" s="104"/>
      <c r="DS20" s="36" t="str">
        <f>IF(ISBLANK(DR20),"",IFERROR(DR20/DR7,""))</f>
        <v/>
      </c>
      <c r="DT20" s="104"/>
      <c r="DU20" s="36" t="str">
        <f>IF(ISBLANK(DT20),"",IFERROR(DT20/DU7,""))</f>
        <v/>
      </c>
      <c r="DV20" s="36" t="str">
        <f t="shared" si="18"/>
        <v/>
      </c>
      <c r="DW20" s="106"/>
      <c r="DX20" s="104"/>
      <c r="DY20" s="36" t="str">
        <f>IF(ISBLANK(DX20),"",IFERROR(DX20/DX7,""))</f>
        <v/>
      </c>
      <c r="DZ20" s="104"/>
      <c r="EA20" s="36" t="str">
        <f>IF(ISBLANK(DZ20),"",IFERROR(DZ20/EA7,""))</f>
        <v/>
      </c>
      <c r="EB20" s="36" t="str">
        <f t="shared" si="19"/>
        <v/>
      </c>
      <c r="EC20" s="106"/>
      <c r="ED20" s="104"/>
      <c r="EE20" s="36" t="str">
        <f>IF(ISBLANK(ED20),"",IFERROR(ED20/ED7,""))</f>
        <v/>
      </c>
      <c r="EF20" s="104"/>
      <c r="EG20" s="36" t="str">
        <f>IF(ISBLANK(EF20),"",IFERROR(EF20/EG7,""))</f>
        <v/>
      </c>
      <c r="EH20" s="36" t="str">
        <f t="shared" si="20"/>
        <v/>
      </c>
      <c r="EI20" s="106"/>
      <c r="EJ20" s="104"/>
      <c r="EK20" s="36" t="str">
        <f>IF(ISBLANK(EJ20),"",IFERROR(EJ20/EJ7,""))</f>
        <v/>
      </c>
      <c r="EL20" s="104"/>
      <c r="EM20" s="36" t="str">
        <f>IF(ISBLANK(EL20),"",IFERROR(EL20/EM7,""))</f>
        <v/>
      </c>
      <c r="EN20" s="36" t="str">
        <f t="shared" si="21"/>
        <v/>
      </c>
      <c r="EO20" s="106"/>
      <c r="EP20" s="104"/>
      <c r="EQ20" s="36" t="str">
        <f>IF(ISBLANK(EP20),"",IFERROR(EP20/EP7,""))</f>
        <v/>
      </c>
      <c r="ER20" s="104"/>
      <c r="ES20" s="36" t="str">
        <f>IF(ISBLANK(ER20),"",IFERROR(ER20/ES7,""))</f>
        <v/>
      </c>
      <c r="ET20" s="36" t="str">
        <f t="shared" si="22"/>
        <v/>
      </c>
      <c r="EU20" s="106"/>
      <c r="EV20" s="104"/>
      <c r="EW20" s="36" t="str">
        <f>IF(ISBLANK(EV20),"",IFERROR(EV20/EV7,""))</f>
        <v/>
      </c>
      <c r="EX20" s="104"/>
      <c r="EY20" s="36" t="str">
        <f>IF(ISBLANK(EX20),"",IFERROR(EX20/EY7,""))</f>
        <v/>
      </c>
      <c r="EZ20" s="36" t="str">
        <f t="shared" si="23"/>
        <v/>
      </c>
      <c r="FA20" s="106"/>
      <c r="FB20" s="104"/>
      <c r="FC20" s="36" t="str">
        <f>IF(ISBLANK(FB20),"",IFERROR(FB20/FB7,""))</f>
        <v/>
      </c>
      <c r="FD20" s="104"/>
      <c r="FE20" s="36" t="str">
        <f>IF(ISBLANK(FD20),"",IFERROR(FD20/FE7,""))</f>
        <v/>
      </c>
      <c r="FF20" s="36" t="str">
        <f t="shared" si="24"/>
        <v/>
      </c>
      <c r="FG20" s="106"/>
      <c r="FH20" s="104"/>
      <c r="FI20" s="36" t="str">
        <f>IF(ISBLANK(FH20),"",IFERROR(FH20/FH7,""))</f>
        <v/>
      </c>
      <c r="FJ20" s="104"/>
      <c r="FK20" s="36" t="str">
        <f>IF(ISBLANK(FJ20),"",IFERROR(FJ20/FK7,""))</f>
        <v/>
      </c>
      <c r="FL20" s="36" t="str">
        <f t="shared" si="25"/>
        <v/>
      </c>
      <c r="FM20" s="106"/>
      <c r="FN20" s="104"/>
      <c r="FO20" s="36" t="str">
        <f>IF(ISBLANK(FN20),"",IFERROR(FN20/FN7,""))</f>
        <v/>
      </c>
      <c r="FP20" s="104"/>
      <c r="FQ20" s="36" t="str">
        <f>IF(ISBLANK(FP20),"",IFERROR(FP20/FQ7,""))</f>
        <v/>
      </c>
      <c r="FR20" s="36" t="str">
        <f t="shared" si="26"/>
        <v/>
      </c>
      <c r="FS20" s="106"/>
      <c r="FT20" s="104"/>
      <c r="FU20" s="36" t="str">
        <f>IF(ISBLANK(FT20),"",IFERROR(FT20/FT7,""))</f>
        <v/>
      </c>
      <c r="FV20" s="104"/>
      <c r="FW20" s="36" t="str">
        <f>IF(ISBLANK(FV20),"",IFERROR(FV20/FW7,""))</f>
        <v/>
      </c>
      <c r="FX20" s="36" t="str">
        <f t="shared" si="27"/>
        <v/>
      </c>
      <c r="FY20" s="106"/>
      <c r="FZ20" s="104"/>
      <c r="GA20" s="36" t="str">
        <f>IF(ISBLANK(FZ20),"",IFERROR(FZ20/FZ7,""))</f>
        <v/>
      </c>
      <c r="GB20" s="104"/>
      <c r="GC20" s="36" t="str">
        <f>IF(ISBLANK(GB20),"",IFERROR(GB20/GC7,""))</f>
        <v/>
      </c>
      <c r="GD20" s="36" t="str">
        <f t="shared" si="28"/>
        <v/>
      </c>
      <c r="GE20" s="106"/>
      <c r="GF20" s="104"/>
      <c r="GG20" s="36" t="str">
        <f>IF(ISBLANK(GF20),"",IFERROR(GF20/GF7,""))</f>
        <v/>
      </c>
      <c r="GH20" s="104"/>
      <c r="GI20" s="36" t="str">
        <f>IF(ISBLANK(GH20),"",IFERROR(GH20/GI7,""))</f>
        <v/>
      </c>
      <c r="GJ20" s="36" t="str">
        <f t="shared" si="29"/>
        <v/>
      </c>
      <c r="GK20" s="106"/>
      <c r="GL20" s="104"/>
      <c r="GM20" s="36" t="str">
        <f>IF(ISBLANK(GL20),"",IFERROR(GL20/GL7,""))</f>
        <v/>
      </c>
      <c r="GN20" s="104"/>
      <c r="GO20" s="36" t="str">
        <f>IF(ISBLANK(GN20),"",IFERROR(GN20/GO7,""))</f>
        <v/>
      </c>
      <c r="GP20" s="36" t="str">
        <f t="shared" si="30"/>
        <v/>
      </c>
      <c r="GQ20" s="106"/>
      <c r="GR20" s="104"/>
      <c r="GS20" s="36" t="str">
        <f>IF(ISBLANK(GR20),"",IFERROR(GR20/GR7,""))</f>
        <v/>
      </c>
      <c r="GT20" s="104"/>
      <c r="GU20" s="36" t="str">
        <f>IF(ISBLANK(GT20),"",IFERROR(GT20/GU7,""))</f>
        <v/>
      </c>
      <c r="GV20" s="36" t="str">
        <f t="shared" si="31"/>
        <v/>
      </c>
      <c r="GW20" s="106"/>
      <c r="GX20" s="104"/>
      <c r="GY20" s="36" t="str">
        <f>IF(ISBLANK(GX20),"",IFERROR(GX20/GX7,""))</f>
        <v/>
      </c>
      <c r="GZ20" s="104"/>
      <c r="HA20" s="36" t="str">
        <f>IF(ISBLANK(GZ20),"",IFERROR(GZ20/HA7,""))</f>
        <v/>
      </c>
      <c r="HB20" s="36" t="str">
        <f t="shared" si="32"/>
        <v/>
      </c>
      <c r="HC20" s="106"/>
      <c r="HD20" s="104"/>
      <c r="HE20" s="36" t="str">
        <f>IF(ISBLANK(HD20),"",IFERROR(HD20/HD7,""))</f>
        <v/>
      </c>
      <c r="HF20" s="104"/>
      <c r="HG20" s="36" t="str">
        <f>IF(ISBLANK(HF20),"",IFERROR(HF20/HG7,""))</f>
        <v/>
      </c>
      <c r="HH20" s="36" t="str">
        <f t="shared" si="33"/>
        <v/>
      </c>
      <c r="HI20" s="106"/>
      <c r="HJ20" s="104"/>
      <c r="HK20" s="36" t="str">
        <f>IF(ISBLANK(HJ20),"",IFERROR(HJ20/HJ7,""))</f>
        <v/>
      </c>
      <c r="HL20" s="104"/>
      <c r="HM20" s="36" t="str">
        <f>IF(ISBLANK(HL20),"",IFERROR(HL20/HM7,""))</f>
        <v/>
      </c>
      <c r="HN20" s="36" t="str">
        <f t="shared" si="34"/>
        <v/>
      </c>
      <c r="HO20" s="106"/>
      <c r="HP20" s="104"/>
      <c r="HQ20" s="36" t="str">
        <f>IF(ISBLANK(HP20),"",IFERROR(HP20/HP7,""))</f>
        <v/>
      </c>
      <c r="HR20" s="104"/>
      <c r="HS20" s="36" t="str">
        <f>IF(ISBLANK(HR20),"",IFERROR(HR20/HS7,""))</f>
        <v/>
      </c>
      <c r="HT20" s="36" t="str">
        <f t="shared" si="35"/>
        <v/>
      </c>
      <c r="HU20" s="106"/>
      <c r="HV20" s="104"/>
      <c r="HW20" s="36" t="str">
        <f>IF(ISBLANK(HV20),"",IFERROR(HV20/HV7,""))</f>
        <v/>
      </c>
      <c r="HX20" s="104"/>
      <c r="HY20" s="36" t="str">
        <f>IF(ISBLANK(HX20),"",IFERROR(HX20/HY7,""))</f>
        <v/>
      </c>
      <c r="HZ20" s="36" t="str">
        <f t="shared" si="36"/>
        <v/>
      </c>
      <c r="IA20" s="106"/>
      <c r="IB20" s="104"/>
      <c r="IC20" s="36" t="str">
        <f>IF(ISBLANK(IB20),"",IFERROR(IB20/IB7,""))</f>
        <v/>
      </c>
      <c r="ID20" s="104"/>
      <c r="IE20" s="36" t="str">
        <f>IF(ISBLANK(ID20),"",IFERROR(ID20/IE7,""))</f>
        <v/>
      </c>
      <c r="IF20" s="36" t="str">
        <f t="shared" si="37"/>
        <v/>
      </c>
      <c r="IG20" s="106"/>
      <c r="IH20" s="104"/>
      <c r="II20" s="36" t="str">
        <f>IF(ISBLANK(IH20),"",IFERROR(IH20/IH7,""))</f>
        <v/>
      </c>
      <c r="IJ20" s="104"/>
      <c r="IK20" s="36" t="str">
        <f>IF(ISBLANK(IJ20),"",IFERROR(IJ20/IK7,""))</f>
        <v/>
      </c>
      <c r="IL20" s="36" t="str">
        <f t="shared" si="38"/>
        <v/>
      </c>
      <c r="IM20" s="106"/>
      <c r="IN20" s="104"/>
      <c r="IO20" s="36" t="str">
        <f>IF(ISBLANK(IN20),"",IFERROR(IN20/IN7,""))</f>
        <v/>
      </c>
      <c r="IP20" s="104"/>
      <c r="IQ20" s="36" t="str">
        <f>IF(ISBLANK(IP20),"",IFERROR(IP20/IQ7,""))</f>
        <v/>
      </c>
      <c r="IR20" s="36" t="str">
        <f t="shared" si="39"/>
        <v/>
      </c>
      <c r="IS20" s="106"/>
      <c r="IT20" s="104"/>
      <c r="IU20" s="36" t="str">
        <f>IF(ISBLANK(IT20),"",IFERROR(IT20/IT7,""))</f>
        <v/>
      </c>
      <c r="IV20" s="104"/>
      <c r="IW20" s="36" t="str">
        <f>IF(ISBLANK(IV20),"",IFERROR(IV20/IW7,""))</f>
        <v/>
      </c>
      <c r="IX20" s="36" t="str">
        <f t="shared" si="40"/>
        <v/>
      </c>
      <c r="IY20" s="106"/>
      <c r="IZ20" s="104"/>
      <c r="JA20" s="36" t="str">
        <f>IF(ISBLANK(IZ20),"",IFERROR(IZ20/IZ7,""))</f>
        <v/>
      </c>
      <c r="JB20" s="104"/>
      <c r="JC20" s="36" t="str">
        <f>IF(ISBLANK(JB20),"",IFERROR(JB20/JC7,""))</f>
        <v/>
      </c>
      <c r="JD20" s="36" t="str">
        <f t="shared" si="41"/>
        <v/>
      </c>
      <c r="JE20" s="106"/>
      <c r="JF20" s="104"/>
      <c r="JG20" s="36" t="str">
        <f>IF(ISBLANK(JF20),"",IFERROR(JF20/JF7,""))</f>
        <v/>
      </c>
      <c r="JH20" s="104"/>
      <c r="JI20" s="36" t="str">
        <f>IF(ISBLANK(JH20),"",IFERROR(JH20/JI7,""))</f>
        <v/>
      </c>
      <c r="JJ20" s="36" t="str">
        <f t="shared" si="42"/>
        <v/>
      </c>
      <c r="JK20" s="106"/>
      <c r="JL20" s="104"/>
      <c r="JM20" s="36" t="str">
        <f>IF(ISBLANK(JL20),"",IFERROR(JL20/JL7,""))</f>
        <v/>
      </c>
      <c r="JN20" s="104"/>
      <c r="JO20" s="36" t="str">
        <f>IF(ISBLANK(JN20),"",IFERROR(JN20/JO7,""))</f>
        <v/>
      </c>
      <c r="JP20" s="36" t="str">
        <f t="shared" si="43"/>
        <v/>
      </c>
      <c r="JQ20" s="106"/>
      <c r="JR20" s="104"/>
      <c r="JS20" s="36" t="str">
        <f>IF(ISBLANK(JR20),"",IFERROR(JR20/JR7,""))</f>
        <v/>
      </c>
      <c r="JT20" s="104"/>
      <c r="JU20" s="36" t="str">
        <f>IF(ISBLANK(JT20),"",IFERROR(JT20/JU7,""))</f>
        <v/>
      </c>
      <c r="JV20" s="36" t="str">
        <f t="shared" si="44"/>
        <v/>
      </c>
      <c r="JW20" s="106"/>
      <c r="JX20" s="104"/>
      <c r="JY20" s="36" t="str">
        <f>IF(ISBLANK(JX20),"",IFERROR(JX20/JX7,""))</f>
        <v/>
      </c>
      <c r="JZ20" s="104"/>
      <c r="KA20" s="36" t="str">
        <f>IF(ISBLANK(JZ20),"",IFERROR(JZ20/KA7,""))</f>
        <v/>
      </c>
      <c r="KB20" s="36" t="str">
        <f t="shared" si="45"/>
        <v/>
      </c>
      <c r="KC20" s="106"/>
      <c r="KD20" s="104"/>
      <c r="KE20" s="36" t="str">
        <f>IF(ISBLANK(KD20),"",IFERROR(KD20/KD7,""))</f>
        <v/>
      </c>
      <c r="KF20" s="104"/>
      <c r="KG20" s="36" t="str">
        <f>IF(ISBLANK(KF20),"",IFERROR(KF20/KG7,""))</f>
        <v/>
      </c>
      <c r="KH20" s="36" t="str">
        <f t="shared" si="46"/>
        <v/>
      </c>
    </row>
    <row r="21" spans="1:294">
      <c r="A21" s="35">
        <f>'Participants'' info'!A20</f>
        <v>0</v>
      </c>
      <c r="B21" s="35" t="str">
        <f>'Participants'' info'!F20</f>
        <v>?</v>
      </c>
      <c r="C21" s="36" t="str">
        <f>IFERROR(
  SUM(
    COUNTIF(G21,'Drop-downs'!$I$7),
    COUNTIF(M21,'Drop-downs'!$I$7),
    COUNTIF(S21,'Drop-downs'!$I$7),
    COUNTIF(Y21,'Drop-downs'!$I$7),
    COUNTIF(AE21,'Drop-downs'!$I$7),
    COUNTIF(AK21,'Drop-downs'!$I$7),
    COUNTIF(AQ21,'Drop-downs'!$I$7),
    COUNTIF(AW21,'Drop-downs'!$I$7),
    COUNTIF(BC21,'Drop-downs'!$I$7),
    COUNTIF(BI21,'Drop-downs'!$I$7),
    COUNTIF(BO21,'Drop-downs'!$I$7),
    COUNTIF(BU21,'Drop-downs'!$I$7),
    COUNTIF(CA21,'Drop-downs'!$I$7),
    COUNTIF(CG21,'Drop-downs'!$I$7),
    COUNTIF(CM21,'Drop-downs'!$I$7),
    COUNTIF(CS21,'Drop-downs'!$I$7),
    COUNTIF(CY21,'Drop-downs'!$I$7),
    COUNTIF(DE21,'Drop-downs'!$I$7),
    COUNTIF(DK21,'Drop-downs'!$I$7),
    COUNTIF(DQ21,'Drop-downs'!$I$7),
    COUNTIF(DW21,'Drop-downs'!$I$7),
    COUNTIF(EC21,'Drop-downs'!$I$7),
    COUNTIF(EI21,'Drop-downs'!$I$7),
    COUNTIF(EO21,'Drop-downs'!$I$7),
    COUNTIF(EU21,'Drop-downs'!$I$7),
    COUNTIF(FA21,'Drop-downs'!$I$7),
    COUNTIF(FG21,'Drop-downs'!$I$7),
    COUNTIF(FM21,'Drop-downs'!$I$7),
    COUNTIF(FS21,'Drop-downs'!$I$7),
    COUNTIF(FY21,'Drop-downs'!$I$7),
    COUNTIF(GE21,'Drop-downs'!$I$7),
    COUNTIF(GK21,'Drop-downs'!$I$7),
    COUNTIF(GQ21,'Drop-downs'!$I$7),
    COUNTIF(GW21,'Drop-downs'!$I$7),
    COUNTIF(HC21,'Drop-downs'!$I$7),
    COUNTIF(HI21,'Drop-downs'!$I$7),
    COUNTIF(HO21,'Drop-downs'!$I$7),
    COUNTIF(HU21,'Drop-downs'!$I$7),
    COUNTIF(IA21,'Drop-downs'!$I$7),
    COUNTIF(IG21,'Drop-downs'!$I$7),
    COUNTIF(IM21,'Drop-downs'!$I$7),
    COUNTIF(IS21,'Drop-downs'!$I$7),
    COUNTIF(IY21,'Drop-downs'!$I$7),
    COUNTIF(JE21,'Drop-downs'!$I$7),
    COUNTIF(JK21,'Drop-downs'!$I$7),
    COUNTIF(JQ21,'Drop-downs'!$I$7),
    COUNTIF(JW21,'Drop-downs'!$I$7),
    COUNTIF(KC21,'Drop-downs'!$I$7)
  )
  /
  (
    SUM(
      COUNTIF(G21,'Drop-downs'!$I$7),
      COUNTIF(M21,'Drop-downs'!$I$7),
      COUNTIF(S21,'Drop-downs'!$I$7),
      COUNTIF(Y21,'Drop-downs'!$I$7),
      COUNTIF(AE21,'Drop-downs'!$I$7),
      COUNTIF(AK21,'Drop-downs'!$I$7),
      COUNTIF(AQ21,'Drop-downs'!$I$7),
      COUNTIF(AW21,'Drop-downs'!$I$7),
      COUNTIF(BC21,'Drop-downs'!$I$7),
      COUNTIF(BI21,'Drop-downs'!$I$7),
      COUNTIF(BO21,'Drop-downs'!$I$7),
      COUNTIF(BU21,'Drop-downs'!$I$7),
      COUNTIF(CA21,'Drop-downs'!$I$7),
      COUNTIF(CG21,'Drop-downs'!$I$7),
      COUNTIF(CM21,'Drop-downs'!$I$7),
      COUNTIF(CS21,'Drop-downs'!$I$7),
      COUNTIF(CY21,'Drop-downs'!$I$7),
      COUNTIF(DE21,'Drop-downs'!$I$7),
      COUNTIF(DK21,'Drop-downs'!$I$7),
      COUNTIF(DQ21,'Drop-downs'!$I$7),
      COUNTIF(DW21,'Drop-downs'!$I$7),
      COUNTIF(EC21,'Drop-downs'!$I$7),
      COUNTIF(EI21,'Drop-downs'!$I$7),
      COUNTIF(EO21,'Drop-downs'!$I$7),
      COUNTIF(EU21,'Drop-downs'!$I$7),
      COUNTIF(FA21,'Drop-downs'!$I$7),
      COUNTIF(FG21,'Drop-downs'!$I$7),
      COUNTIF(FM21,'Drop-downs'!$I$7),
      COUNTIF(FS21,'Drop-downs'!$I$7),
      COUNTIF(FY21,'Drop-downs'!$I$7),
      COUNTIF(GE21,'Drop-downs'!$I$7),
      COUNTIF(GK21,'Drop-downs'!$I$7),
      COUNTIF(GQ21,'Drop-downs'!$I$7),
      COUNTIF(GW21,'Drop-downs'!$I$7),
      COUNTIF(HC21,'Drop-downs'!$I$7),
      COUNTIF(HI21,'Drop-downs'!$I$7),
      COUNTIF(HO21,'Drop-downs'!$I$7),
      COUNTIF(HU21,'Drop-downs'!$I$7),
      COUNTIF(IA21,'Drop-downs'!$I$7),
      COUNTIF(IG21,'Drop-downs'!$I$7),
      COUNTIF(IM21,'Drop-downs'!$I$7),
      COUNTIF(IS21,'Drop-downs'!$I$7),
      COUNTIF(IY21,'Drop-downs'!$I$7),
      COUNTIF(JE21,'Drop-downs'!$I$7),
      COUNTIF(JK21,'Drop-downs'!$I$7),
      COUNTIF(JQ21,'Drop-downs'!$I$7),
      COUNTIF(JW21,'Drop-downs'!$I$7),
      COUNTIF(KC21,'Drop-downs'!$I$7)
    )
    +
    SUM(
      COUNTIF(G21,'Drop-downs'!$I$8),
      COUNTIF(M21,'Drop-downs'!$I$8),
      COUNTIF(S21,'Drop-downs'!$I$8),
      COUNTIF(Y21,'Drop-downs'!$I$8),
      COUNTIF(AE21,'Drop-downs'!$I$8),
      COUNTIF(AK21,'Drop-downs'!$I$8),
      COUNTIF(AQ21,'Drop-downs'!$I$8),
      COUNTIF(AW21,'Drop-downs'!$I$8),
      COUNTIF(BC21,'Drop-downs'!$I$8),
      COUNTIF(BI21,'Drop-downs'!$I$8),
      COUNTIF(BO21,'Drop-downs'!$I$8),
      COUNTIF(BU21,'Drop-downs'!$I$8),
      COUNTIF(CA21,'Drop-downs'!$I$8),
      COUNTIF(CG21,'Drop-downs'!$I$8),
      COUNTIF(CM21,'Drop-downs'!$I$8),
      COUNTIF(CS21,'Drop-downs'!$I$8),
      COUNTIF(CY21,'Drop-downs'!$I$8),
      COUNTIF(DE21,'Drop-downs'!$I$8),
      COUNTIF(DK21,'Drop-downs'!$I$8),
      COUNTIF(DQ21,'Drop-downs'!$I$8),
      COUNTIF(DW21,'Drop-downs'!$I$8),
      COUNTIF(EC21,'Drop-downs'!$I$8),
      COUNTIF(EI21,'Drop-downs'!$I$8),
      COUNTIF(EO21,'Drop-downs'!$I$8),
      COUNTIF(EU21,'Drop-downs'!$I$8),
      COUNTIF(FA21,'Drop-downs'!$I$8),
      COUNTIF(FG21,'Drop-downs'!$I$8),
      COUNTIF(FM21,'Drop-downs'!$I$8),
      COUNTIF(FS21,'Drop-downs'!$I$8),
      COUNTIF(FY21,'Drop-downs'!$I$8),
      COUNTIF(GE21,'Drop-downs'!$I$8),
      COUNTIF(GK21,'Drop-downs'!$I$8),
      COUNTIF(GQ21,'Drop-downs'!$I$8),
      COUNTIF(GW21,'Drop-downs'!$I$8),
      COUNTIF(HC21,'Drop-downs'!$I$8),
      COUNTIF(HI21,'Drop-downs'!$I$8),
      COUNTIF(HO21,'Drop-downs'!$I$8),
      COUNTIF(HU21,'Drop-downs'!$I$8),
      COUNTIF(IA21,'Drop-downs'!$I$8),
      COUNTIF(IG21,'Drop-downs'!$I$8),
      COUNTIF(IM21,'Drop-downs'!$I$8),
      COUNTIF(IS21,'Drop-downs'!$I$8),
      COUNTIF(IY21,'Drop-downs'!$I$8),
      COUNTIF(JE21,'Drop-downs'!$I$8),
      COUNTIF(JK21,'Drop-downs'!$I$8),
      COUNTIF(JQ21,'Drop-downs'!$I$8),
      COUNTIF(JW21,'Drop-downs'!$I$8),
      COUNTIF(KC21,'Drop-downs'!$I$8)
    )
  ),
"")</f>
        <v/>
      </c>
      <c r="D21" s="36" t="str">
        <f t="shared" si="47"/>
        <v/>
      </c>
      <c r="E21" s="36" t="str">
        <f t="shared" si="48"/>
        <v/>
      </c>
      <c r="F21" s="36" t="str">
        <f t="shared" si="49"/>
        <v/>
      </c>
      <c r="G21" s="106"/>
      <c r="H21" s="104"/>
      <c r="I21" s="36" t="str">
        <f>IF(ISBLANK(H21),"",IFERROR(H21/H7,""))</f>
        <v/>
      </c>
      <c r="J21" s="104"/>
      <c r="K21" s="36" t="str">
        <f>IF(ISBLANK(J21),"",IFERROR(J21/K7,""))</f>
        <v/>
      </c>
      <c r="L21" s="36" t="str">
        <f t="shared" si="50"/>
        <v/>
      </c>
      <c r="M21" s="106"/>
      <c r="N21" s="104"/>
      <c r="O21" s="36" t="str">
        <f>IF(ISBLANK(N21),"",IFERROR(N21/N7,""))</f>
        <v/>
      </c>
      <c r="P21" s="104"/>
      <c r="Q21" s="36" t="str">
        <f>IF(ISBLANK(P21),"",IFERROR(P21/Q7,""))</f>
        <v/>
      </c>
      <c r="R21" s="36" t="str">
        <f t="shared" si="0"/>
        <v/>
      </c>
      <c r="S21" s="106"/>
      <c r="T21" s="104"/>
      <c r="U21" s="36" t="str">
        <f>IF(ISBLANK(T21),"",IFERROR(T21/T7,""))</f>
        <v/>
      </c>
      <c r="V21" s="104"/>
      <c r="W21" s="36" t="str">
        <f>IF(ISBLANK(V21),"",IFERROR(V21/W7,""))</f>
        <v/>
      </c>
      <c r="X21" s="36" t="str">
        <f t="shared" si="1"/>
        <v/>
      </c>
      <c r="Y21" s="106"/>
      <c r="Z21" s="104"/>
      <c r="AA21" s="36" t="str">
        <f>IF(ISBLANK(Z21),"",IFERROR(Z21/Z7,""))</f>
        <v/>
      </c>
      <c r="AB21" s="104"/>
      <c r="AC21" s="36" t="str">
        <f>IF(ISBLANK(AB21),"",IFERROR(AB21/AC7,""))</f>
        <v/>
      </c>
      <c r="AD21" s="36" t="str">
        <f t="shared" si="2"/>
        <v/>
      </c>
      <c r="AE21" s="106"/>
      <c r="AF21" s="104"/>
      <c r="AG21" s="36" t="str">
        <f>IF(ISBLANK(AF21),"",IFERROR(AF21/AF7,""))</f>
        <v/>
      </c>
      <c r="AH21" s="104"/>
      <c r="AI21" s="36" t="str">
        <f>IF(ISBLANK(AH21),"",IFERROR(AH21/AI7,""))</f>
        <v/>
      </c>
      <c r="AJ21" s="36" t="str">
        <f t="shared" si="3"/>
        <v/>
      </c>
      <c r="AK21" s="106"/>
      <c r="AL21" s="104"/>
      <c r="AM21" s="36" t="str">
        <f>IF(ISBLANK(AL21),"",IFERROR(AL21/AL7,""))</f>
        <v/>
      </c>
      <c r="AN21" s="104"/>
      <c r="AO21" s="36" t="str">
        <f>IF(ISBLANK(AN21),"",IFERROR(AN21/AO7,""))</f>
        <v/>
      </c>
      <c r="AP21" s="36" t="str">
        <f t="shared" si="4"/>
        <v/>
      </c>
      <c r="AQ21" s="106"/>
      <c r="AR21" s="104"/>
      <c r="AS21" s="36" t="str">
        <f>IF(ISBLANK(AR21),"",IFERROR(AR21/AR7,""))</f>
        <v/>
      </c>
      <c r="AT21" s="104"/>
      <c r="AU21" s="36" t="str">
        <f>IF(ISBLANK(AT21),"",IFERROR(AT21/AU7,""))</f>
        <v/>
      </c>
      <c r="AV21" s="36" t="str">
        <f t="shared" si="5"/>
        <v/>
      </c>
      <c r="AW21" s="106"/>
      <c r="AX21" s="104"/>
      <c r="AY21" s="36" t="str">
        <f>IF(ISBLANK(AX21),"",IFERROR(AX21/AX7,""))</f>
        <v/>
      </c>
      <c r="AZ21" s="104"/>
      <c r="BA21" s="36" t="str">
        <f>IF(ISBLANK(AZ21),"",IFERROR(AZ21/BA7,""))</f>
        <v/>
      </c>
      <c r="BB21" s="36" t="str">
        <f t="shared" si="6"/>
        <v/>
      </c>
      <c r="BC21" s="106"/>
      <c r="BD21" s="104"/>
      <c r="BE21" s="36" t="str">
        <f>IF(ISBLANK(BD21),"",IFERROR(BD21/BD7,""))</f>
        <v/>
      </c>
      <c r="BF21" s="104"/>
      <c r="BG21" s="36" t="str">
        <f>IF(ISBLANK(BF21),"",IFERROR(BF21/BG7,""))</f>
        <v/>
      </c>
      <c r="BH21" s="36" t="str">
        <f t="shared" si="7"/>
        <v/>
      </c>
      <c r="BI21" s="106"/>
      <c r="BJ21" s="104"/>
      <c r="BK21" s="36" t="str">
        <f>IF(ISBLANK(BJ21),"",IFERROR(BJ21/BJ7,""))</f>
        <v/>
      </c>
      <c r="BL21" s="104"/>
      <c r="BM21" s="36" t="str">
        <f>IF(ISBLANK(BL21),"",IFERROR(BL21/BM7,""))</f>
        <v/>
      </c>
      <c r="BN21" s="36" t="str">
        <f t="shared" si="8"/>
        <v/>
      </c>
      <c r="BO21" s="106"/>
      <c r="BP21" s="104"/>
      <c r="BQ21" s="36" t="str">
        <f>IF(ISBLANK(BP21),"",IFERROR(BP21/BP7,""))</f>
        <v/>
      </c>
      <c r="BR21" s="104"/>
      <c r="BS21" s="36" t="str">
        <f>IF(ISBLANK(BR21),"",IFERROR(BR21/BS7,""))</f>
        <v/>
      </c>
      <c r="BT21" s="36" t="str">
        <f t="shared" si="9"/>
        <v/>
      </c>
      <c r="BU21" s="106"/>
      <c r="BV21" s="104"/>
      <c r="BW21" s="36" t="str">
        <f>IF(ISBLANK(BV21),"",IFERROR(BV21/BV7,""))</f>
        <v/>
      </c>
      <c r="BX21" s="104"/>
      <c r="BY21" s="36" t="str">
        <f>IF(ISBLANK(BX21),"",IFERROR(BX21/BY7,""))</f>
        <v/>
      </c>
      <c r="BZ21" s="36" t="str">
        <f t="shared" si="10"/>
        <v/>
      </c>
      <c r="CA21" s="106"/>
      <c r="CB21" s="104"/>
      <c r="CC21" s="36" t="str">
        <f>IF(ISBLANK(CB21),"",IFERROR(CB21/CB7,""))</f>
        <v/>
      </c>
      <c r="CD21" s="104"/>
      <c r="CE21" s="36" t="str">
        <f>IF(ISBLANK(CD21),"",IFERROR(CD21/CE7,""))</f>
        <v/>
      </c>
      <c r="CF21" s="36" t="str">
        <f t="shared" si="11"/>
        <v/>
      </c>
      <c r="CG21" s="106"/>
      <c r="CH21" s="104"/>
      <c r="CI21" s="36" t="str">
        <f>IF(ISBLANK(CH21),"",IFERROR(CH21/CH7,""))</f>
        <v/>
      </c>
      <c r="CJ21" s="104"/>
      <c r="CK21" s="36" t="str">
        <f>IF(ISBLANK(CJ21),"",IFERROR(CJ21/CK7,""))</f>
        <v/>
      </c>
      <c r="CL21" s="36" t="str">
        <f t="shared" si="12"/>
        <v/>
      </c>
      <c r="CM21" s="106"/>
      <c r="CN21" s="104"/>
      <c r="CO21" s="36" t="str">
        <f>IF(ISBLANK(CN21),"",IFERROR(CN21/CN7,""))</f>
        <v/>
      </c>
      <c r="CP21" s="104"/>
      <c r="CQ21" s="36" t="str">
        <f>IF(ISBLANK(CP21),"",IFERROR(CP21/CQ7,""))</f>
        <v/>
      </c>
      <c r="CR21" s="36" t="str">
        <f t="shared" si="13"/>
        <v/>
      </c>
      <c r="CS21" s="106"/>
      <c r="CT21" s="104"/>
      <c r="CU21" s="36" t="str">
        <f>IF(ISBLANK(CT21),"",IFERROR(CT21/CT7,""))</f>
        <v/>
      </c>
      <c r="CV21" s="104"/>
      <c r="CW21" s="36" t="str">
        <f>IF(ISBLANK(CV21),"",IFERROR(CV21/CW7,""))</f>
        <v/>
      </c>
      <c r="CX21" s="36" t="str">
        <f t="shared" si="14"/>
        <v/>
      </c>
      <c r="CY21" s="106"/>
      <c r="CZ21" s="104"/>
      <c r="DA21" s="36" t="str">
        <f>IF(ISBLANK(CZ21),"",IFERROR(CZ21/CZ7,""))</f>
        <v/>
      </c>
      <c r="DB21" s="104"/>
      <c r="DC21" s="36" t="str">
        <f>IF(ISBLANK(DB21),"",IFERROR(DB21/DC7,""))</f>
        <v/>
      </c>
      <c r="DD21" s="36" t="str">
        <f t="shared" si="15"/>
        <v/>
      </c>
      <c r="DE21" s="106"/>
      <c r="DF21" s="104"/>
      <c r="DG21" s="36" t="str">
        <f>IF(ISBLANK(DF21),"",IFERROR(DF21/DF7,""))</f>
        <v/>
      </c>
      <c r="DH21" s="104"/>
      <c r="DI21" s="36" t="str">
        <f>IF(ISBLANK(DH21),"",IFERROR(DH21/DI7,""))</f>
        <v/>
      </c>
      <c r="DJ21" s="36" t="str">
        <f t="shared" si="16"/>
        <v/>
      </c>
      <c r="DK21" s="106"/>
      <c r="DL21" s="104"/>
      <c r="DM21" s="36" t="str">
        <f>IF(ISBLANK(DL21),"",IFERROR(DL21/DL7,""))</f>
        <v/>
      </c>
      <c r="DN21" s="104"/>
      <c r="DO21" s="36" t="str">
        <f>IF(ISBLANK(DN21),"",IFERROR(DN21/DO7,""))</f>
        <v/>
      </c>
      <c r="DP21" s="36" t="str">
        <f t="shared" si="17"/>
        <v/>
      </c>
      <c r="DQ21" s="106"/>
      <c r="DR21" s="104"/>
      <c r="DS21" s="36" t="str">
        <f>IF(ISBLANK(DR21),"",IFERROR(DR21/DR7,""))</f>
        <v/>
      </c>
      <c r="DT21" s="104"/>
      <c r="DU21" s="36" t="str">
        <f>IF(ISBLANK(DT21),"",IFERROR(DT21/DU7,""))</f>
        <v/>
      </c>
      <c r="DV21" s="36" t="str">
        <f t="shared" si="18"/>
        <v/>
      </c>
      <c r="DW21" s="106"/>
      <c r="DX21" s="104"/>
      <c r="DY21" s="36" t="str">
        <f>IF(ISBLANK(DX21),"",IFERROR(DX21/DX7,""))</f>
        <v/>
      </c>
      <c r="DZ21" s="104"/>
      <c r="EA21" s="36" t="str">
        <f>IF(ISBLANK(DZ21),"",IFERROR(DZ21/EA7,""))</f>
        <v/>
      </c>
      <c r="EB21" s="36" t="str">
        <f t="shared" si="19"/>
        <v/>
      </c>
      <c r="EC21" s="106"/>
      <c r="ED21" s="104"/>
      <c r="EE21" s="36" t="str">
        <f>IF(ISBLANK(ED21),"",IFERROR(ED21/ED7,""))</f>
        <v/>
      </c>
      <c r="EF21" s="104"/>
      <c r="EG21" s="36" t="str">
        <f>IF(ISBLANK(EF21),"",IFERROR(EF21/EG7,""))</f>
        <v/>
      </c>
      <c r="EH21" s="36" t="str">
        <f t="shared" si="20"/>
        <v/>
      </c>
      <c r="EI21" s="106"/>
      <c r="EJ21" s="104"/>
      <c r="EK21" s="36" t="str">
        <f>IF(ISBLANK(EJ21),"",IFERROR(EJ21/EJ7,""))</f>
        <v/>
      </c>
      <c r="EL21" s="104"/>
      <c r="EM21" s="36" t="str">
        <f>IF(ISBLANK(EL21),"",IFERROR(EL21/EM7,""))</f>
        <v/>
      </c>
      <c r="EN21" s="36" t="str">
        <f t="shared" si="21"/>
        <v/>
      </c>
      <c r="EO21" s="106"/>
      <c r="EP21" s="104"/>
      <c r="EQ21" s="36" t="str">
        <f>IF(ISBLANK(EP21),"",IFERROR(EP21/EP7,""))</f>
        <v/>
      </c>
      <c r="ER21" s="104"/>
      <c r="ES21" s="36" t="str">
        <f>IF(ISBLANK(ER21),"",IFERROR(ER21/ES7,""))</f>
        <v/>
      </c>
      <c r="ET21" s="36" t="str">
        <f t="shared" si="22"/>
        <v/>
      </c>
      <c r="EU21" s="106"/>
      <c r="EV21" s="104"/>
      <c r="EW21" s="36" t="str">
        <f>IF(ISBLANK(EV21),"",IFERROR(EV21/EV7,""))</f>
        <v/>
      </c>
      <c r="EX21" s="104"/>
      <c r="EY21" s="36" t="str">
        <f>IF(ISBLANK(EX21),"",IFERROR(EX21/EY7,""))</f>
        <v/>
      </c>
      <c r="EZ21" s="36" t="str">
        <f t="shared" si="23"/>
        <v/>
      </c>
      <c r="FA21" s="106"/>
      <c r="FB21" s="104"/>
      <c r="FC21" s="36" t="str">
        <f>IF(ISBLANK(FB21),"",IFERROR(FB21/FB7,""))</f>
        <v/>
      </c>
      <c r="FD21" s="104"/>
      <c r="FE21" s="36" t="str">
        <f>IF(ISBLANK(FD21),"",IFERROR(FD21/FE7,""))</f>
        <v/>
      </c>
      <c r="FF21" s="36" t="str">
        <f t="shared" si="24"/>
        <v/>
      </c>
      <c r="FG21" s="106"/>
      <c r="FH21" s="104"/>
      <c r="FI21" s="36" t="str">
        <f>IF(ISBLANK(FH21),"",IFERROR(FH21/FH7,""))</f>
        <v/>
      </c>
      <c r="FJ21" s="104"/>
      <c r="FK21" s="36" t="str">
        <f>IF(ISBLANK(FJ21),"",IFERROR(FJ21/FK7,""))</f>
        <v/>
      </c>
      <c r="FL21" s="36" t="str">
        <f t="shared" si="25"/>
        <v/>
      </c>
      <c r="FM21" s="106"/>
      <c r="FN21" s="104"/>
      <c r="FO21" s="36" t="str">
        <f>IF(ISBLANK(FN21),"",IFERROR(FN21/FN7,""))</f>
        <v/>
      </c>
      <c r="FP21" s="104"/>
      <c r="FQ21" s="36" t="str">
        <f>IF(ISBLANK(FP21),"",IFERROR(FP21/FQ7,""))</f>
        <v/>
      </c>
      <c r="FR21" s="36" t="str">
        <f t="shared" si="26"/>
        <v/>
      </c>
      <c r="FS21" s="106"/>
      <c r="FT21" s="104"/>
      <c r="FU21" s="36" t="str">
        <f>IF(ISBLANK(FT21),"",IFERROR(FT21/FT7,""))</f>
        <v/>
      </c>
      <c r="FV21" s="104"/>
      <c r="FW21" s="36" t="str">
        <f>IF(ISBLANK(FV21),"",IFERROR(FV21/FW7,""))</f>
        <v/>
      </c>
      <c r="FX21" s="36" t="str">
        <f t="shared" si="27"/>
        <v/>
      </c>
      <c r="FY21" s="106"/>
      <c r="FZ21" s="104"/>
      <c r="GA21" s="36" t="str">
        <f>IF(ISBLANK(FZ21),"",IFERROR(FZ21/FZ7,""))</f>
        <v/>
      </c>
      <c r="GB21" s="104"/>
      <c r="GC21" s="36" t="str">
        <f>IF(ISBLANK(GB21),"",IFERROR(GB21/GC7,""))</f>
        <v/>
      </c>
      <c r="GD21" s="36" t="str">
        <f t="shared" si="28"/>
        <v/>
      </c>
      <c r="GE21" s="106"/>
      <c r="GF21" s="104"/>
      <c r="GG21" s="36" t="str">
        <f>IF(ISBLANK(GF21),"",IFERROR(GF21/GF7,""))</f>
        <v/>
      </c>
      <c r="GH21" s="104"/>
      <c r="GI21" s="36" t="str">
        <f>IF(ISBLANK(GH21),"",IFERROR(GH21/GI7,""))</f>
        <v/>
      </c>
      <c r="GJ21" s="36" t="str">
        <f t="shared" si="29"/>
        <v/>
      </c>
      <c r="GK21" s="106"/>
      <c r="GL21" s="104"/>
      <c r="GM21" s="36" t="str">
        <f>IF(ISBLANK(GL21),"",IFERROR(GL21/GL7,""))</f>
        <v/>
      </c>
      <c r="GN21" s="104"/>
      <c r="GO21" s="36" t="str">
        <f>IF(ISBLANK(GN21),"",IFERROR(GN21/GO7,""))</f>
        <v/>
      </c>
      <c r="GP21" s="36" t="str">
        <f t="shared" si="30"/>
        <v/>
      </c>
      <c r="GQ21" s="106"/>
      <c r="GR21" s="104"/>
      <c r="GS21" s="36" t="str">
        <f>IF(ISBLANK(GR21),"",IFERROR(GR21/GR7,""))</f>
        <v/>
      </c>
      <c r="GT21" s="104"/>
      <c r="GU21" s="36" t="str">
        <f>IF(ISBLANK(GT21),"",IFERROR(GT21/GU7,""))</f>
        <v/>
      </c>
      <c r="GV21" s="36" t="str">
        <f t="shared" si="31"/>
        <v/>
      </c>
      <c r="GW21" s="106"/>
      <c r="GX21" s="104"/>
      <c r="GY21" s="36" t="str">
        <f>IF(ISBLANK(GX21),"",IFERROR(GX21/GX7,""))</f>
        <v/>
      </c>
      <c r="GZ21" s="104"/>
      <c r="HA21" s="36" t="str">
        <f>IF(ISBLANK(GZ21),"",IFERROR(GZ21/HA7,""))</f>
        <v/>
      </c>
      <c r="HB21" s="36" t="str">
        <f t="shared" si="32"/>
        <v/>
      </c>
      <c r="HC21" s="106"/>
      <c r="HD21" s="104"/>
      <c r="HE21" s="36" t="str">
        <f>IF(ISBLANK(HD21),"",IFERROR(HD21/HD7,""))</f>
        <v/>
      </c>
      <c r="HF21" s="104"/>
      <c r="HG21" s="36" t="str">
        <f>IF(ISBLANK(HF21),"",IFERROR(HF21/HG7,""))</f>
        <v/>
      </c>
      <c r="HH21" s="36" t="str">
        <f t="shared" si="33"/>
        <v/>
      </c>
      <c r="HI21" s="106"/>
      <c r="HJ21" s="104"/>
      <c r="HK21" s="36" t="str">
        <f>IF(ISBLANK(HJ21),"",IFERROR(HJ21/HJ7,""))</f>
        <v/>
      </c>
      <c r="HL21" s="104"/>
      <c r="HM21" s="36" t="str">
        <f>IF(ISBLANK(HL21),"",IFERROR(HL21/HM7,""))</f>
        <v/>
      </c>
      <c r="HN21" s="36" t="str">
        <f t="shared" si="34"/>
        <v/>
      </c>
      <c r="HO21" s="106"/>
      <c r="HP21" s="104"/>
      <c r="HQ21" s="36" t="str">
        <f>IF(ISBLANK(HP21),"",IFERROR(HP21/HP7,""))</f>
        <v/>
      </c>
      <c r="HR21" s="104"/>
      <c r="HS21" s="36" t="str">
        <f>IF(ISBLANK(HR21),"",IFERROR(HR21/HS7,""))</f>
        <v/>
      </c>
      <c r="HT21" s="36" t="str">
        <f t="shared" si="35"/>
        <v/>
      </c>
      <c r="HU21" s="106"/>
      <c r="HV21" s="104"/>
      <c r="HW21" s="36" t="str">
        <f>IF(ISBLANK(HV21),"",IFERROR(HV21/HV7,""))</f>
        <v/>
      </c>
      <c r="HX21" s="104"/>
      <c r="HY21" s="36" t="str">
        <f>IF(ISBLANK(HX21),"",IFERROR(HX21/HY7,""))</f>
        <v/>
      </c>
      <c r="HZ21" s="36" t="str">
        <f t="shared" si="36"/>
        <v/>
      </c>
      <c r="IA21" s="106"/>
      <c r="IB21" s="104"/>
      <c r="IC21" s="36" t="str">
        <f>IF(ISBLANK(IB21),"",IFERROR(IB21/IB7,""))</f>
        <v/>
      </c>
      <c r="ID21" s="104"/>
      <c r="IE21" s="36" t="str">
        <f>IF(ISBLANK(ID21),"",IFERROR(ID21/IE7,""))</f>
        <v/>
      </c>
      <c r="IF21" s="36" t="str">
        <f t="shared" si="37"/>
        <v/>
      </c>
      <c r="IG21" s="106"/>
      <c r="IH21" s="104"/>
      <c r="II21" s="36" t="str">
        <f>IF(ISBLANK(IH21),"",IFERROR(IH21/IH7,""))</f>
        <v/>
      </c>
      <c r="IJ21" s="104"/>
      <c r="IK21" s="36" t="str">
        <f>IF(ISBLANK(IJ21),"",IFERROR(IJ21/IK7,""))</f>
        <v/>
      </c>
      <c r="IL21" s="36" t="str">
        <f t="shared" si="38"/>
        <v/>
      </c>
      <c r="IM21" s="106"/>
      <c r="IN21" s="104"/>
      <c r="IO21" s="36" t="str">
        <f>IF(ISBLANK(IN21),"",IFERROR(IN21/IN7,""))</f>
        <v/>
      </c>
      <c r="IP21" s="104"/>
      <c r="IQ21" s="36" t="str">
        <f>IF(ISBLANK(IP21),"",IFERROR(IP21/IQ7,""))</f>
        <v/>
      </c>
      <c r="IR21" s="36" t="str">
        <f t="shared" si="39"/>
        <v/>
      </c>
      <c r="IS21" s="106"/>
      <c r="IT21" s="104"/>
      <c r="IU21" s="36" t="str">
        <f>IF(ISBLANK(IT21),"",IFERROR(IT21/IT7,""))</f>
        <v/>
      </c>
      <c r="IV21" s="104"/>
      <c r="IW21" s="36" t="str">
        <f>IF(ISBLANK(IV21),"",IFERROR(IV21/IW7,""))</f>
        <v/>
      </c>
      <c r="IX21" s="36" t="str">
        <f t="shared" si="40"/>
        <v/>
      </c>
      <c r="IY21" s="106"/>
      <c r="IZ21" s="104"/>
      <c r="JA21" s="36" t="str">
        <f>IF(ISBLANK(IZ21),"",IFERROR(IZ21/IZ7,""))</f>
        <v/>
      </c>
      <c r="JB21" s="104"/>
      <c r="JC21" s="36" t="str">
        <f>IF(ISBLANK(JB21),"",IFERROR(JB21/JC7,""))</f>
        <v/>
      </c>
      <c r="JD21" s="36" t="str">
        <f t="shared" si="41"/>
        <v/>
      </c>
      <c r="JE21" s="106"/>
      <c r="JF21" s="104"/>
      <c r="JG21" s="36" t="str">
        <f>IF(ISBLANK(JF21),"",IFERROR(JF21/JF7,""))</f>
        <v/>
      </c>
      <c r="JH21" s="104"/>
      <c r="JI21" s="36" t="str">
        <f>IF(ISBLANK(JH21),"",IFERROR(JH21/JI7,""))</f>
        <v/>
      </c>
      <c r="JJ21" s="36" t="str">
        <f t="shared" si="42"/>
        <v/>
      </c>
      <c r="JK21" s="106"/>
      <c r="JL21" s="104"/>
      <c r="JM21" s="36" t="str">
        <f>IF(ISBLANK(JL21),"",IFERROR(JL21/JL7,""))</f>
        <v/>
      </c>
      <c r="JN21" s="104"/>
      <c r="JO21" s="36" t="str">
        <f>IF(ISBLANK(JN21),"",IFERROR(JN21/JO7,""))</f>
        <v/>
      </c>
      <c r="JP21" s="36" t="str">
        <f t="shared" si="43"/>
        <v/>
      </c>
      <c r="JQ21" s="106"/>
      <c r="JR21" s="104"/>
      <c r="JS21" s="36" t="str">
        <f>IF(ISBLANK(JR21),"",IFERROR(JR21/JR7,""))</f>
        <v/>
      </c>
      <c r="JT21" s="104"/>
      <c r="JU21" s="36" t="str">
        <f>IF(ISBLANK(JT21),"",IFERROR(JT21/JU7,""))</f>
        <v/>
      </c>
      <c r="JV21" s="36" t="str">
        <f t="shared" si="44"/>
        <v/>
      </c>
      <c r="JW21" s="106"/>
      <c r="JX21" s="104"/>
      <c r="JY21" s="36" t="str">
        <f>IF(ISBLANK(JX21),"",IFERROR(JX21/JX7,""))</f>
        <v/>
      </c>
      <c r="JZ21" s="104"/>
      <c r="KA21" s="36" t="str">
        <f>IF(ISBLANK(JZ21),"",IFERROR(JZ21/KA7,""))</f>
        <v/>
      </c>
      <c r="KB21" s="36" t="str">
        <f t="shared" si="45"/>
        <v/>
      </c>
      <c r="KC21" s="106"/>
      <c r="KD21" s="104"/>
      <c r="KE21" s="36" t="str">
        <f>IF(ISBLANK(KD21),"",IFERROR(KD21/KD7,""))</f>
        <v/>
      </c>
      <c r="KF21" s="104"/>
      <c r="KG21" s="36" t="str">
        <f>IF(ISBLANK(KF21),"",IFERROR(KF21/KG7,""))</f>
        <v/>
      </c>
      <c r="KH21" s="36" t="str">
        <f t="shared" si="46"/>
        <v/>
      </c>
    </row>
    <row r="22" spans="1:294">
      <c r="A22" s="35">
        <f>'Participants'' info'!A21</f>
        <v>0</v>
      </c>
      <c r="B22" s="35" t="str">
        <f>'Participants'' info'!F21</f>
        <v>?</v>
      </c>
      <c r="C22" s="36" t="str">
        <f>IFERROR(
  SUM(
    COUNTIF(G22,'Drop-downs'!$I$7),
    COUNTIF(M22,'Drop-downs'!$I$7),
    COUNTIF(S22,'Drop-downs'!$I$7),
    COUNTIF(Y22,'Drop-downs'!$I$7),
    COUNTIF(AE22,'Drop-downs'!$I$7),
    COUNTIF(AK22,'Drop-downs'!$I$7),
    COUNTIF(AQ22,'Drop-downs'!$I$7),
    COUNTIF(AW22,'Drop-downs'!$I$7),
    COUNTIF(BC22,'Drop-downs'!$I$7),
    COUNTIF(BI22,'Drop-downs'!$I$7),
    COUNTIF(BO22,'Drop-downs'!$I$7),
    COUNTIF(BU22,'Drop-downs'!$I$7),
    COUNTIF(CA22,'Drop-downs'!$I$7),
    COUNTIF(CG22,'Drop-downs'!$I$7),
    COUNTIF(CM22,'Drop-downs'!$I$7),
    COUNTIF(CS22,'Drop-downs'!$I$7),
    COUNTIF(CY22,'Drop-downs'!$I$7),
    COUNTIF(DE22,'Drop-downs'!$I$7),
    COUNTIF(DK22,'Drop-downs'!$I$7),
    COUNTIF(DQ22,'Drop-downs'!$I$7),
    COUNTIF(DW22,'Drop-downs'!$I$7),
    COUNTIF(EC22,'Drop-downs'!$I$7),
    COUNTIF(EI22,'Drop-downs'!$I$7),
    COUNTIF(EO22,'Drop-downs'!$I$7),
    COUNTIF(EU22,'Drop-downs'!$I$7),
    COUNTIF(FA22,'Drop-downs'!$I$7),
    COUNTIF(FG22,'Drop-downs'!$I$7),
    COUNTIF(FM22,'Drop-downs'!$I$7),
    COUNTIF(FS22,'Drop-downs'!$I$7),
    COUNTIF(FY22,'Drop-downs'!$I$7),
    COUNTIF(GE22,'Drop-downs'!$I$7),
    COUNTIF(GK22,'Drop-downs'!$I$7),
    COUNTIF(GQ22,'Drop-downs'!$I$7),
    COUNTIF(GW22,'Drop-downs'!$I$7),
    COUNTIF(HC22,'Drop-downs'!$I$7),
    COUNTIF(HI22,'Drop-downs'!$I$7),
    COUNTIF(HO22,'Drop-downs'!$I$7),
    COUNTIF(HU22,'Drop-downs'!$I$7),
    COUNTIF(IA22,'Drop-downs'!$I$7),
    COUNTIF(IG22,'Drop-downs'!$I$7),
    COUNTIF(IM22,'Drop-downs'!$I$7),
    COUNTIF(IS22,'Drop-downs'!$I$7),
    COUNTIF(IY22,'Drop-downs'!$I$7),
    COUNTIF(JE22,'Drop-downs'!$I$7),
    COUNTIF(JK22,'Drop-downs'!$I$7),
    COUNTIF(JQ22,'Drop-downs'!$I$7),
    COUNTIF(JW22,'Drop-downs'!$I$7),
    COUNTIF(KC22,'Drop-downs'!$I$7)
  )
  /
  (
    SUM(
      COUNTIF(G22,'Drop-downs'!$I$7),
      COUNTIF(M22,'Drop-downs'!$I$7),
      COUNTIF(S22,'Drop-downs'!$I$7),
      COUNTIF(Y22,'Drop-downs'!$I$7),
      COUNTIF(AE22,'Drop-downs'!$I$7),
      COUNTIF(AK22,'Drop-downs'!$I$7),
      COUNTIF(AQ22,'Drop-downs'!$I$7),
      COUNTIF(AW22,'Drop-downs'!$I$7),
      COUNTIF(BC22,'Drop-downs'!$I$7),
      COUNTIF(BI22,'Drop-downs'!$I$7),
      COUNTIF(BO22,'Drop-downs'!$I$7),
      COUNTIF(BU22,'Drop-downs'!$I$7),
      COUNTIF(CA22,'Drop-downs'!$I$7),
      COUNTIF(CG22,'Drop-downs'!$I$7),
      COUNTIF(CM22,'Drop-downs'!$I$7),
      COUNTIF(CS22,'Drop-downs'!$I$7),
      COUNTIF(CY22,'Drop-downs'!$I$7),
      COUNTIF(DE22,'Drop-downs'!$I$7),
      COUNTIF(DK22,'Drop-downs'!$I$7),
      COUNTIF(DQ22,'Drop-downs'!$I$7),
      COUNTIF(DW22,'Drop-downs'!$I$7),
      COUNTIF(EC22,'Drop-downs'!$I$7),
      COUNTIF(EI22,'Drop-downs'!$I$7),
      COUNTIF(EO22,'Drop-downs'!$I$7),
      COUNTIF(EU22,'Drop-downs'!$I$7),
      COUNTIF(FA22,'Drop-downs'!$I$7),
      COUNTIF(FG22,'Drop-downs'!$I$7),
      COUNTIF(FM22,'Drop-downs'!$I$7),
      COUNTIF(FS22,'Drop-downs'!$I$7),
      COUNTIF(FY22,'Drop-downs'!$I$7),
      COUNTIF(GE22,'Drop-downs'!$I$7),
      COUNTIF(GK22,'Drop-downs'!$I$7),
      COUNTIF(GQ22,'Drop-downs'!$I$7),
      COUNTIF(GW22,'Drop-downs'!$I$7),
      COUNTIF(HC22,'Drop-downs'!$I$7),
      COUNTIF(HI22,'Drop-downs'!$I$7),
      COUNTIF(HO22,'Drop-downs'!$I$7),
      COUNTIF(HU22,'Drop-downs'!$I$7),
      COUNTIF(IA22,'Drop-downs'!$I$7),
      COUNTIF(IG22,'Drop-downs'!$I$7),
      COUNTIF(IM22,'Drop-downs'!$I$7),
      COUNTIF(IS22,'Drop-downs'!$I$7),
      COUNTIF(IY22,'Drop-downs'!$I$7),
      COUNTIF(JE22,'Drop-downs'!$I$7),
      COUNTIF(JK22,'Drop-downs'!$I$7),
      COUNTIF(JQ22,'Drop-downs'!$I$7),
      COUNTIF(JW22,'Drop-downs'!$I$7),
      COUNTIF(KC22,'Drop-downs'!$I$7)
    )
    +
    SUM(
      COUNTIF(G22,'Drop-downs'!$I$8),
      COUNTIF(M22,'Drop-downs'!$I$8),
      COUNTIF(S22,'Drop-downs'!$I$8),
      COUNTIF(Y22,'Drop-downs'!$I$8),
      COUNTIF(AE22,'Drop-downs'!$I$8),
      COUNTIF(AK22,'Drop-downs'!$I$8),
      COUNTIF(AQ22,'Drop-downs'!$I$8),
      COUNTIF(AW22,'Drop-downs'!$I$8),
      COUNTIF(BC22,'Drop-downs'!$I$8),
      COUNTIF(BI22,'Drop-downs'!$I$8),
      COUNTIF(BO22,'Drop-downs'!$I$8),
      COUNTIF(BU22,'Drop-downs'!$I$8),
      COUNTIF(CA22,'Drop-downs'!$I$8),
      COUNTIF(CG22,'Drop-downs'!$I$8),
      COUNTIF(CM22,'Drop-downs'!$I$8),
      COUNTIF(CS22,'Drop-downs'!$I$8),
      COUNTIF(CY22,'Drop-downs'!$I$8),
      COUNTIF(DE22,'Drop-downs'!$I$8),
      COUNTIF(DK22,'Drop-downs'!$I$8),
      COUNTIF(DQ22,'Drop-downs'!$I$8),
      COUNTIF(DW22,'Drop-downs'!$I$8),
      COUNTIF(EC22,'Drop-downs'!$I$8),
      COUNTIF(EI22,'Drop-downs'!$I$8),
      COUNTIF(EO22,'Drop-downs'!$I$8),
      COUNTIF(EU22,'Drop-downs'!$I$8),
      COUNTIF(FA22,'Drop-downs'!$I$8),
      COUNTIF(FG22,'Drop-downs'!$I$8),
      COUNTIF(FM22,'Drop-downs'!$I$8),
      COUNTIF(FS22,'Drop-downs'!$I$8),
      COUNTIF(FY22,'Drop-downs'!$I$8),
      COUNTIF(GE22,'Drop-downs'!$I$8),
      COUNTIF(GK22,'Drop-downs'!$I$8),
      COUNTIF(GQ22,'Drop-downs'!$I$8),
      COUNTIF(GW22,'Drop-downs'!$I$8),
      COUNTIF(HC22,'Drop-downs'!$I$8),
      COUNTIF(HI22,'Drop-downs'!$I$8),
      COUNTIF(HO22,'Drop-downs'!$I$8),
      COUNTIF(HU22,'Drop-downs'!$I$8),
      COUNTIF(IA22,'Drop-downs'!$I$8),
      COUNTIF(IG22,'Drop-downs'!$I$8),
      COUNTIF(IM22,'Drop-downs'!$I$8),
      COUNTIF(IS22,'Drop-downs'!$I$8),
      COUNTIF(IY22,'Drop-downs'!$I$8),
      COUNTIF(JE22,'Drop-downs'!$I$8),
      COUNTIF(JK22,'Drop-downs'!$I$8),
      COUNTIF(JQ22,'Drop-downs'!$I$8),
      COUNTIF(JW22,'Drop-downs'!$I$8),
      COUNTIF(KC22,'Drop-downs'!$I$8)
    )
  ),
"")</f>
        <v/>
      </c>
      <c r="D22" s="36" t="str">
        <f t="shared" si="47"/>
        <v/>
      </c>
      <c r="E22" s="36" t="str">
        <f t="shared" si="48"/>
        <v/>
      </c>
      <c r="F22" s="36" t="str">
        <f t="shared" si="49"/>
        <v/>
      </c>
      <c r="G22" s="106"/>
      <c r="H22" s="104"/>
      <c r="I22" s="36" t="str">
        <f>IF(ISBLANK(H22),"",IFERROR(H22/H7,""))</f>
        <v/>
      </c>
      <c r="J22" s="104"/>
      <c r="K22" s="36" t="str">
        <f>IF(ISBLANK(J22),"",IFERROR(J22/K7,""))</f>
        <v/>
      </c>
      <c r="L22" s="36" t="str">
        <f t="shared" si="50"/>
        <v/>
      </c>
      <c r="M22" s="106"/>
      <c r="N22" s="104"/>
      <c r="O22" s="36" t="str">
        <f>IF(ISBLANK(N22),"",IFERROR(N22/N7,""))</f>
        <v/>
      </c>
      <c r="P22" s="104"/>
      <c r="Q22" s="36" t="str">
        <f>IF(ISBLANK(P22),"",IFERROR(P22/Q7,""))</f>
        <v/>
      </c>
      <c r="R22" s="36" t="str">
        <f t="shared" si="0"/>
        <v/>
      </c>
      <c r="S22" s="106"/>
      <c r="T22" s="104"/>
      <c r="U22" s="36" t="str">
        <f>IF(ISBLANK(T22),"",IFERROR(T22/T7,""))</f>
        <v/>
      </c>
      <c r="V22" s="104"/>
      <c r="W22" s="36" t="str">
        <f>IF(ISBLANK(V22),"",IFERROR(V22/W7,""))</f>
        <v/>
      </c>
      <c r="X22" s="36" t="str">
        <f t="shared" si="1"/>
        <v/>
      </c>
      <c r="Y22" s="106"/>
      <c r="Z22" s="104"/>
      <c r="AA22" s="36" t="str">
        <f>IF(ISBLANK(Z22),"",IFERROR(Z22/Z7,""))</f>
        <v/>
      </c>
      <c r="AB22" s="104"/>
      <c r="AC22" s="36" t="str">
        <f>IF(ISBLANK(AB22),"",IFERROR(AB22/AC7,""))</f>
        <v/>
      </c>
      <c r="AD22" s="36" t="str">
        <f t="shared" si="2"/>
        <v/>
      </c>
      <c r="AE22" s="106"/>
      <c r="AF22" s="104"/>
      <c r="AG22" s="36" t="str">
        <f>IF(ISBLANK(AF22),"",IFERROR(AF22/AF7,""))</f>
        <v/>
      </c>
      <c r="AH22" s="104"/>
      <c r="AI22" s="36" t="str">
        <f>IF(ISBLANK(AH22),"",IFERROR(AH22/AI7,""))</f>
        <v/>
      </c>
      <c r="AJ22" s="36" t="str">
        <f t="shared" si="3"/>
        <v/>
      </c>
      <c r="AK22" s="106"/>
      <c r="AL22" s="104"/>
      <c r="AM22" s="36" t="str">
        <f>IF(ISBLANK(AL22),"",IFERROR(AL22/AL7,""))</f>
        <v/>
      </c>
      <c r="AN22" s="104"/>
      <c r="AO22" s="36" t="str">
        <f>IF(ISBLANK(AN22),"",IFERROR(AN22/AO7,""))</f>
        <v/>
      </c>
      <c r="AP22" s="36" t="str">
        <f t="shared" si="4"/>
        <v/>
      </c>
      <c r="AQ22" s="106"/>
      <c r="AR22" s="104"/>
      <c r="AS22" s="36" t="str">
        <f>IF(ISBLANK(AR22),"",IFERROR(AR22/AR7,""))</f>
        <v/>
      </c>
      <c r="AT22" s="104"/>
      <c r="AU22" s="36" t="str">
        <f>IF(ISBLANK(AT22),"",IFERROR(AT22/AU7,""))</f>
        <v/>
      </c>
      <c r="AV22" s="36" t="str">
        <f t="shared" si="5"/>
        <v/>
      </c>
      <c r="AW22" s="106"/>
      <c r="AX22" s="104"/>
      <c r="AY22" s="36" t="str">
        <f>IF(ISBLANK(AX22),"",IFERROR(AX22/AX7,""))</f>
        <v/>
      </c>
      <c r="AZ22" s="104"/>
      <c r="BA22" s="36" t="str">
        <f>IF(ISBLANK(AZ22),"",IFERROR(AZ22/BA7,""))</f>
        <v/>
      </c>
      <c r="BB22" s="36" t="str">
        <f t="shared" si="6"/>
        <v/>
      </c>
      <c r="BC22" s="106"/>
      <c r="BD22" s="104"/>
      <c r="BE22" s="36" t="str">
        <f>IF(ISBLANK(BD22),"",IFERROR(BD22/BD7,""))</f>
        <v/>
      </c>
      <c r="BF22" s="104"/>
      <c r="BG22" s="36" t="str">
        <f>IF(ISBLANK(BF22),"",IFERROR(BF22/BG7,""))</f>
        <v/>
      </c>
      <c r="BH22" s="36" t="str">
        <f t="shared" si="7"/>
        <v/>
      </c>
      <c r="BI22" s="106"/>
      <c r="BJ22" s="104"/>
      <c r="BK22" s="36" t="str">
        <f>IF(ISBLANK(BJ22),"",IFERROR(BJ22/BJ7,""))</f>
        <v/>
      </c>
      <c r="BL22" s="104"/>
      <c r="BM22" s="36" t="str">
        <f>IF(ISBLANK(BL22),"",IFERROR(BL22/BM7,""))</f>
        <v/>
      </c>
      <c r="BN22" s="36" t="str">
        <f t="shared" si="8"/>
        <v/>
      </c>
      <c r="BO22" s="106"/>
      <c r="BP22" s="104"/>
      <c r="BQ22" s="36" t="str">
        <f>IF(ISBLANK(BP22),"",IFERROR(BP22/BP7,""))</f>
        <v/>
      </c>
      <c r="BR22" s="104"/>
      <c r="BS22" s="36" t="str">
        <f>IF(ISBLANK(BR22),"",IFERROR(BR22/BS7,""))</f>
        <v/>
      </c>
      <c r="BT22" s="36" t="str">
        <f t="shared" si="9"/>
        <v/>
      </c>
      <c r="BU22" s="106"/>
      <c r="BV22" s="104"/>
      <c r="BW22" s="36" t="str">
        <f>IF(ISBLANK(BV22),"",IFERROR(BV22/BV7,""))</f>
        <v/>
      </c>
      <c r="BX22" s="104"/>
      <c r="BY22" s="36" t="str">
        <f>IF(ISBLANK(BX22),"",IFERROR(BX22/BY7,""))</f>
        <v/>
      </c>
      <c r="BZ22" s="36" t="str">
        <f t="shared" si="10"/>
        <v/>
      </c>
      <c r="CA22" s="106"/>
      <c r="CB22" s="104"/>
      <c r="CC22" s="36" t="str">
        <f>IF(ISBLANK(CB22),"",IFERROR(CB22/CB7,""))</f>
        <v/>
      </c>
      <c r="CD22" s="104"/>
      <c r="CE22" s="36" t="str">
        <f>IF(ISBLANK(CD22),"",IFERROR(CD22/CE7,""))</f>
        <v/>
      </c>
      <c r="CF22" s="36" t="str">
        <f t="shared" si="11"/>
        <v/>
      </c>
      <c r="CG22" s="106"/>
      <c r="CH22" s="104"/>
      <c r="CI22" s="36" t="str">
        <f>IF(ISBLANK(CH22),"",IFERROR(CH22/CH7,""))</f>
        <v/>
      </c>
      <c r="CJ22" s="104"/>
      <c r="CK22" s="36" t="str">
        <f>IF(ISBLANK(CJ22),"",IFERROR(CJ22/CK7,""))</f>
        <v/>
      </c>
      <c r="CL22" s="36" t="str">
        <f t="shared" si="12"/>
        <v/>
      </c>
      <c r="CM22" s="106"/>
      <c r="CN22" s="104"/>
      <c r="CO22" s="36" t="str">
        <f>IF(ISBLANK(CN22),"",IFERROR(CN22/CN7,""))</f>
        <v/>
      </c>
      <c r="CP22" s="104"/>
      <c r="CQ22" s="36" t="str">
        <f>IF(ISBLANK(CP22),"",IFERROR(CP22/CQ7,""))</f>
        <v/>
      </c>
      <c r="CR22" s="36" t="str">
        <f t="shared" si="13"/>
        <v/>
      </c>
      <c r="CS22" s="106"/>
      <c r="CT22" s="104"/>
      <c r="CU22" s="36" t="str">
        <f>IF(ISBLANK(CT22),"",IFERROR(CT22/CT7,""))</f>
        <v/>
      </c>
      <c r="CV22" s="104"/>
      <c r="CW22" s="36" t="str">
        <f>IF(ISBLANK(CV22),"",IFERROR(CV22/CW7,""))</f>
        <v/>
      </c>
      <c r="CX22" s="36" t="str">
        <f t="shared" si="14"/>
        <v/>
      </c>
      <c r="CY22" s="106"/>
      <c r="CZ22" s="104"/>
      <c r="DA22" s="36" t="str">
        <f>IF(ISBLANK(CZ22),"",IFERROR(CZ22/CZ7,""))</f>
        <v/>
      </c>
      <c r="DB22" s="104"/>
      <c r="DC22" s="36" t="str">
        <f>IF(ISBLANK(DB22),"",IFERROR(DB22/DC7,""))</f>
        <v/>
      </c>
      <c r="DD22" s="36" t="str">
        <f t="shared" si="15"/>
        <v/>
      </c>
      <c r="DE22" s="106"/>
      <c r="DF22" s="104"/>
      <c r="DG22" s="36" t="str">
        <f>IF(ISBLANK(DF22),"",IFERROR(DF22/DF7,""))</f>
        <v/>
      </c>
      <c r="DH22" s="104"/>
      <c r="DI22" s="36" t="str">
        <f>IF(ISBLANK(DH22),"",IFERROR(DH22/DI7,""))</f>
        <v/>
      </c>
      <c r="DJ22" s="36" t="str">
        <f t="shared" si="16"/>
        <v/>
      </c>
      <c r="DK22" s="106"/>
      <c r="DL22" s="104"/>
      <c r="DM22" s="36" t="str">
        <f>IF(ISBLANK(DL22),"",IFERROR(DL22/DL7,""))</f>
        <v/>
      </c>
      <c r="DN22" s="104"/>
      <c r="DO22" s="36" t="str">
        <f>IF(ISBLANK(DN22),"",IFERROR(DN22/DO7,""))</f>
        <v/>
      </c>
      <c r="DP22" s="36" t="str">
        <f t="shared" si="17"/>
        <v/>
      </c>
      <c r="DQ22" s="106"/>
      <c r="DR22" s="104"/>
      <c r="DS22" s="36" t="str">
        <f>IF(ISBLANK(DR22),"",IFERROR(DR22/DR7,""))</f>
        <v/>
      </c>
      <c r="DT22" s="104"/>
      <c r="DU22" s="36" t="str">
        <f>IF(ISBLANK(DT22),"",IFERROR(DT22/DU7,""))</f>
        <v/>
      </c>
      <c r="DV22" s="36" t="str">
        <f t="shared" si="18"/>
        <v/>
      </c>
      <c r="DW22" s="106"/>
      <c r="DX22" s="104"/>
      <c r="DY22" s="36" t="str">
        <f>IF(ISBLANK(DX22),"",IFERROR(DX22/DX7,""))</f>
        <v/>
      </c>
      <c r="DZ22" s="104"/>
      <c r="EA22" s="36" t="str">
        <f>IF(ISBLANK(DZ22),"",IFERROR(DZ22/EA7,""))</f>
        <v/>
      </c>
      <c r="EB22" s="36" t="str">
        <f t="shared" si="19"/>
        <v/>
      </c>
      <c r="EC22" s="106"/>
      <c r="ED22" s="104"/>
      <c r="EE22" s="36" t="str">
        <f>IF(ISBLANK(ED22),"",IFERROR(ED22/ED7,""))</f>
        <v/>
      </c>
      <c r="EF22" s="104"/>
      <c r="EG22" s="36" t="str">
        <f>IF(ISBLANK(EF22),"",IFERROR(EF22/EG7,""))</f>
        <v/>
      </c>
      <c r="EH22" s="36" t="str">
        <f t="shared" si="20"/>
        <v/>
      </c>
      <c r="EI22" s="106"/>
      <c r="EJ22" s="104"/>
      <c r="EK22" s="36" t="str">
        <f>IF(ISBLANK(EJ22),"",IFERROR(EJ22/EJ7,""))</f>
        <v/>
      </c>
      <c r="EL22" s="104"/>
      <c r="EM22" s="36" t="str">
        <f>IF(ISBLANK(EL22),"",IFERROR(EL22/EM7,""))</f>
        <v/>
      </c>
      <c r="EN22" s="36" t="str">
        <f t="shared" si="21"/>
        <v/>
      </c>
      <c r="EO22" s="106"/>
      <c r="EP22" s="104"/>
      <c r="EQ22" s="36" t="str">
        <f>IF(ISBLANK(EP22),"",IFERROR(EP22/EP7,""))</f>
        <v/>
      </c>
      <c r="ER22" s="104"/>
      <c r="ES22" s="36" t="str">
        <f>IF(ISBLANK(ER22),"",IFERROR(ER22/ES7,""))</f>
        <v/>
      </c>
      <c r="ET22" s="36" t="str">
        <f t="shared" si="22"/>
        <v/>
      </c>
      <c r="EU22" s="106"/>
      <c r="EV22" s="104"/>
      <c r="EW22" s="36" t="str">
        <f>IF(ISBLANK(EV22),"",IFERROR(EV22/EV7,""))</f>
        <v/>
      </c>
      <c r="EX22" s="104"/>
      <c r="EY22" s="36" t="str">
        <f>IF(ISBLANK(EX22),"",IFERROR(EX22/EY7,""))</f>
        <v/>
      </c>
      <c r="EZ22" s="36" t="str">
        <f t="shared" si="23"/>
        <v/>
      </c>
      <c r="FA22" s="106"/>
      <c r="FB22" s="104"/>
      <c r="FC22" s="36" t="str">
        <f>IF(ISBLANK(FB22),"",IFERROR(FB22/FB7,""))</f>
        <v/>
      </c>
      <c r="FD22" s="104"/>
      <c r="FE22" s="36" t="str">
        <f>IF(ISBLANK(FD22),"",IFERROR(FD22/FE7,""))</f>
        <v/>
      </c>
      <c r="FF22" s="36" t="str">
        <f t="shared" si="24"/>
        <v/>
      </c>
      <c r="FG22" s="106"/>
      <c r="FH22" s="104"/>
      <c r="FI22" s="36" t="str">
        <f>IF(ISBLANK(FH22),"",IFERROR(FH22/FH7,""))</f>
        <v/>
      </c>
      <c r="FJ22" s="104"/>
      <c r="FK22" s="36" t="str">
        <f>IF(ISBLANK(FJ22),"",IFERROR(FJ22/FK7,""))</f>
        <v/>
      </c>
      <c r="FL22" s="36" t="str">
        <f t="shared" si="25"/>
        <v/>
      </c>
      <c r="FM22" s="106"/>
      <c r="FN22" s="104"/>
      <c r="FO22" s="36" t="str">
        <f>IF(ISBLANK(FN22),"",IFERROR(FN22/FN7,""))</f>
        <v/>
      </c>
      <c r="FP22" s="104"/>
      <c r="FQ22" s="36" t="str">
        <f>IF(ISBLANK(FP22),"",IFERROR(FP22/FQ7,""))</f>
        <v/>
      </c>
      <c r="FR22" s="36" t="str">
        <f t="shared" si="26"/>
        <v/>
      </c>
      <c r="FS22" s="106"/>
      <c r="FT22" s="104"/>
      <c r="FU22" s="36" t="str">
        <f>IF(ISBLANK(FT22),"",IFERROR(FT22/FT7,""))</f>
        <v/>
      </c>
      <c r="FV22" s="104"/>
      <c r="FW22" s="36" t="str">
        <f>IF(ISBLANK(FV22),"",IFERROR(FV22/FW7,""))</f>
        <v/>
      </c>
      <c r="FX22" s="36" t="str">
        <f t="shared" si="27"/>
        <v/>
      </c>
      <c r="FY22" s="106"/>
      <c r="FZ22" s="104"/>
      <c r="GA22" s="36" t="str">
        <f>IF(ISBLANK(FZ22),"",IFERROR(FZ22/FZ7,""))</f>
        <v/>
      </c>
      <c r="GB22" s="104"/>
      <c r="GC22" s="36" t="str">
        <f>IF(ISBLANK(GB22),"",IFERROR(GB22/GC7,""))</f>
        <v/>
      </c>
      <c r="GD22" s="36" t="str">
        <f t="shared" si="28"/>
        <v/>
      </c>
      <c r="GE22" s="106"/>
      <c r="GF22" s="104"/>
      <c r="GG22" s="36" t="str">
        <f>IF(ISBLANK(GF22),"",IFERROR(GF22/GF7,""))</f>
        <v/>
      </c>
      <c r="GH22" s="104"/>
      <c r="GI22" s="36" t="str">
        <f>IF(ISBLANK(GH22),"",IFERROR(GH22/GI7,""))</f>
        <v/>
      </c>
      <c r="GJ22" s="36" t="str">
        <f t="shared" si="29"/>
        <v/>
      </c>
      <c r="GK22" s="106"/>
      <c r="GL22" s="104"/>
      <c r="GM22" s="36" t="str">
        <f>IF(ISBLANK(GL22),"",IFERROR(GL22/GL7,""))</f>
        <v/>
      </c>
      <c r="GN22" s="104"/>
      <c r="GO22" s="36" t="str">
        <f>IF(ISBLANK(GN22),"",IFERROR(GN22/GO7,""))</f>
        <v/>
      </c>
      <c r="GP22" s="36" t="str">
        <f t="shared" si="30"/>
        <v/>
      </c>
      <c r="GQ22" s="106"/>
      <c r="GR22" s="104"/>
      <c r="GS22" s="36" t="str">
        <f>IF(ISBLANK(GR22),"",IFERROR(GR22/GR7,""))</f>
        <v/>
      </c>
      <c r="GT22" s="104"/>
      <c r="GU22" s="36" t="str">
        <f>IF(ISBLANK(GT22),"",IFERROR(GT22/GU7,""))</f>
        <v/>
      </c>
      <c r="GV22" s="36" t="str">
        <f t="shared" si="31"/>
        <v/>
      </c>
      <c r="GW22" s="106"/>
      <c r="GX22" s="104"/>
      <c r="GY22" s="36" t="str">
        <f>IF(ISBLANK(GX22),"",IFERROR(GX22/GX7,""))</f>
        <v/>
      </c>
      <c r="GZ22" s="104"/>
      <c r="HA22" s="36" t="str">
        <f>IF(ISBLANK(GZ22),"",IFERROR(GZ22/HA7,""))</f>
        <v/>
      </c>
      <c r="HB22" s="36" t="str">
        <f t="shared" si="32"/>
        <v/>
      </c>
      <c r="HC22" s="106"/>
      <c r="HD22" s="104"/>
      <c r="HE22" s="36" t="str">
        <f>IF(ISBLANK(HD22),"",IFERROR(HD22/HD7,""))</f>
        <v/>
      </c>
      <c r="HF22" s="104"/>
      <c r="HG22" s="36" t="str">
        <f>IF(ISBLANK(HF22),"",IFERROR(HF22/HG7,""))</f>
        <v/>
      </c>
      <c r="HH22" s="36" t="str">
        <f t="shared" si="33"/>
        <v/>
      </c>
      <c r="HI22" s="106"/>
      <c r="HJ22" s="104"/>
      <c r="HK22" s="36" t="str">
        <f>IF(ISBLANK(HJ22),"",IFERROR(HJ22/HJ7,""))</f>
        <v/>
      </c>
      <c r="HL22" s="104"/>
      <c r="HM22" s="36" t="str">
        <f>IF(ISBLANK(HL22),"",IFERROR(HL22/HM7,""))</f>
        <v/>
      </c>
      <c r="HN22" s="36" t="str">
        <f t="shared" si="34"/>
        <v/>
      </c>
      <c r="HO22" s="106"/>
      <c r="HP22" s="104"/>
      <c r="HQ22" s="36" t="str">
        <f>IF(ISBLANK(HP22),"",IFERROR(HP22/HP7,""))</f>
        <v/>
      </c>
      <c r="HR22" s="104"/>
      <c r="HS22" s="36" t="str">
        <f>IF(ISBLANK(HR22),"",IFERROR(HR22/HS7,""))</f>
        <v/>
      </c>
      <c r="HT22" s="36" t="str">
        <f t="shared" si="35"/>
        <v/>
      </c>
      <c r="HU22" s="106"/>
      <c r="HV22" s="104"/>
      <c r="HW22" s="36" t="str">
        <f>IF(ISBLANK(HV22),"",IFERROR(HV22/HV7,""))</f>
        <v/>
      </c>
      <c r="HX22" s="104"/>
      <c r="HY22" s="36" t="str">
        <f>IF(ISBLANK(HX22),"",IFERROR(HX22/HY7,""))</f>
        <v/>
      </c>
      <c r="HZ22" s="36" t="str">
        <f t="shared" si="36"/>
        <v/>
      </c>
      <c r="IA22" s="106"/>
      <c r="IB22" s="104"/>
      <c r="IC22" s="36" t="str">
        <f>IF(ISBLANK(IB22),"",IFERROR(IB22/IB7,""))</f>
        <v/>
      </c>
      <c r="ID22" s="104"/>
      <c r="IE22" s="36" t="str">
        <f>IF(ISBLANK(ID22),"",IFERROR(ID22/IE7,""))</f>
        <v/>
      </c>
      <c r="IF22" s="36" t="str">
        <f t="shared" si="37"/>
        <v/>
      </c>
      <c r="IG22" s="106"/>
      <c r="IH22" s="104"/>
      <c r="II22" s="36" t="str">
        <f>IF(ISBLANK(IH22),"",IFERROR(IH22/IH7,""))</f>
        <v/>
      </c>
      <c r="IJ22" s="104"/>
      <c r="IK22" s="36" t="str">
        <f>IF(ISBLANK(IJ22),"",IFERROR(IJ22/IK7,""))</f>
        <v/>
      </c>
      <c r="IL22" s="36" t="str">
        <f t="shared" si="38"/>
        <v/>
      </c>
      <c r="IM22" s="106"/>
      <c r="IN22" s="104"/>
      <c r="IO22" s="36" t="str">
        <f>IF(ISBLANK(IN22),"",IFERROR(IN22/IN7,""))</f>
        <v/>
      </c>
      <c r="IP22" s="104"/>
      <c r="IQ22" s="36" t="str">
        <f>IF(ISBLANK(IP22),"",IFERROR(IP22/IQ7,""))</f>
        <v/>
      </c>
      <c r="IR22" s="36" t="str">
        <f t="shared" si="39"/>
        <v/>
      </c>
      <c r="IS22" s="106"/>
      <c r="IT22" s="104"/>
      <c r="IU22" s="36" t="str">
        <f>IF(ISBLANK(IT22),"",IFERROR(IT22/IT7,""))</f>
        <v/>
      </c>
      <c r="IV22" s="104"/>
      <c r="IW22" s="36" t="str">
        <f>IF(ISBLANK(IV22),"",IFERROR(IV22/IW7,""))</f>
        <v/>
      </c>
      <c r="IX22" s="36" t="str">
        <f t="shared" si="40"/>
        <v/>
      </c>
      <c r="IY22" s="106"/>
      <c r="IZ22" s="104"/>
      <c r="JA22" s="36" t="str">
        <f>IF(ISBLANK(IZ22),"",IFERROR(IZ22/IZ7,""))</f>
        <v/>
      </c>
      <c r="JB22" s="104"/>
      <c r="JC22" s="36" t="str">
        <f>IF(ISBLANK(JB22),"",IFERROR(JB22/JC7,""))</f>
        <v/>
      </c>
      <c r="JD22" s="36" t="str">
        <f t="shared" si="41"/>
        <v/>
      </c>
      <c r="JE22" s="106"/>
      <c r="JF22" s="104"/>
      <c r="JG22" s="36" t="str">
        <f>IF(ISBLANK(JF22),"",IFERROR(JF22/JF7,""))</f>
        <v/>
      </c>
      <c r="JH22" s="104"/>
      <c r="JI22" s="36" t="str">
        <f>IF(ISBLANK(JH22),"",IFERROR(JH22/JI7,""))</f>
        <v/>
      </c>
      <c r="JJ22" s="36" t="str">
        <f t="shared" si="42"/>
        <v/>
      </c>
      <c r="JK22" s="106"/>
      <c r="JL22" s="104"/>
      <c r="JM22" s="36" t="str">
        <f>IF(ISBLANK(JL22),"",IFERROR(JL22/JL7,""))</f>
        <v/>
      </c>
      <c r="JN22" s="104"/>
      <c r="JO22" s="36" t="str">
        <f>IF(ISBLANK(JN22),"",IFERROR(JN22/JO7,""))</f>
        <v/>
      </c>
      <c r="JP22" s="36" t="str">
        <f t="shared" si="43"/>
        <v/>
      </c>
      <c r="JQ22" s="106"/>
      <c r="JR22" s="104"/>
      <c r="JS22" s="36" t="str">
        <f>IF(ISBLANK(JR22),"",IFERROR(JR22/JR7,""))</f>
        <v/>
      </c>
      <c r="JT22" s="104"/>
      <c r="JU22" s="36" t="str">
        <f>IF(ISBLANK(JT22),"",IFERROR(JT22/JU7,""))</f>
        <v/>
      </c>
      <c r="JV22" s="36" t="str">
        <f t="shared" si="44"/>
        <v/>
      </c>
      <c r="JW22" s="106"/>
      <c r="JX22" s="104"/>
      <c r="JY22" s="36" t="str">
        <f>IF(ISBLANK(JX22),"",IFERROR(JX22/JX7,""))</f>
        <v/>
      </c>
      <c r="JZ22" s="104"/>
      <c r="KA22" s="36" t="str">
        <f>IF(ISBLANK(JZ22),"",IFERROR(JZ22/KA7,""))</f>
        <v/>
      </c>
      <c r="KB22" s="36" t="str">
        <f t="shared" si="45"/>
        <v/>
      </c>
      <c r="KC22" s="106"/>
      <c r="KD22" s="104"/>
      <c r="KE22" s="36" t="str">
        <f>IF(ISBLANK(KD22),"",IFERROR(KD22/KD7,""))</f>
        <v/>
      </c>
      <c r="KF22" s="104"/>
      <c r="KG22" s="36" t="str">
        <f>IF(ISBLANK(KF22),"",IFERROR(KF22/KG7,""))</f>
        <v/>
      </c>
      <c r="KH22" s="36" t="str">
        <f t="shared" si="46"/>
        <v/>
      </c>
    </row>
    <row r="23" spans="1:294">
      <c r="A23" s="35">
        <f>'Participants'' info'!A22</f>
        <v>0</v>
      </c>
      <c r="B23" s="35" t="str">
        <f>'Participants'' info'!F22</f>
        <v>?</v>
      </c>
      <c r="C23" s="36" t="str">
        <f>IFERROR(
  SUM(
    COUNTIF(G23,'Drop-downs'!$I$7),
    COUNTIF(M23,'Drop-downs'!$I$7),
    COUNTIF(S23,'Drop-downs'!$I$7),
    COUNTIF(Y23,'Drop-downs'!$I$7),
    COUNTIF(AE23,'Drop-downs'!$I$7),
    COUNTIF(AK23,'Drop-downs'!$I$7),
    COUNTIF(AQ23,'Drop-downs'!$I$7),
    COUNTIF(AW23,'Drop-downs'!$I$7),
    COUNTIF(BC23,'Drop-downs'!$I$7),
    COUNTIF(BI23,'Drop-downs'!$I$7),
    COUNTIF(BO23,'Drop-downs'!$I$7),
    COUNTIF(BU23,'Drop-downs'!$I$7),
    COUNTIF(CA23,'Drop-downs'!$I$7),
    COUNTIF(CG23,'Drop-downs'!$I$7),
    COUNTIF(CM23,'Drop-downs'!$I$7),
    COUNTIF(CS23,'Drop-downs'!$I$7),
    COUNTIF(CY23,'Drop-downs'!$I$7),
    COUNTIF(DE23,'Drop-downs'!$I$7),
    COUNTIF(DK23,'Drop-downs'!$I$7),
    COUNTIF(DQ23,'Drop-downs'!$I$7),
    COUNTIF(DW23,'Drop-downs'!$I$7),
    COUNTIF(EC23,'Drop-downs'!$I$7),
    COUNTIF(EI23,'Drop-downs'!$I$7),
    COUNTIF(EO23,'Drop-downs'!$I$7),
    COUNTIF(EU23,'Drop-downs'!$I$7),
    COUNTIF(FA23,'Drop-downs'!$I$7),
    COUNTIF(FG23,'Drop-downs'!$I$7),
    COUNTIF(FM23,'Drop-downs'!$I$7),
    COUNTIF(FS23,'Drop-downs'!$I$7),
    COUNTIF(FY23,'Drop-downs'!$I$7),
    COUNTIF(GE23,'Drop-downs'!$I$7),
    COUNTIF(GK23,'Drop-downs'!$I$7),
    COUNTIF(GQ23,'Drop-downs'!$I$7),
    COUNTIF(GW23,'Drop-downs'!$I$7),
    COUNTIF(HC23,'Drop-downs'!$I$7),
    COUNTIF(HI23,'Drop-downs'!$I$7),
    COUNTIF(HO23,'Drop-downs'!$I$7),
    COUNTIF(HU23,'Drop-downs'!$I$7),
    COUNTIF(IA23,'Drop-downs'!$I$7),
    COUNTIF(IG23,'Drop-downs'!$I$7),
    COUNTIF(IM23,'Drop-downs'!$I$7),
    COUNTIF(IS23,'Drop-downs'!$I$7),
    COUNTIF(IY23,'Drop-downs'!$I$7),
    COUNTIF(JE23,'Drop-downs'!$I$7),
    COUNTIF(JK23,'Drop-downs'!$I$7),
    COUNTIF(JQ23,'Drop-downs'!$I$7),
    COUNTIF(JW23,'Drop-downs'!$I$7),
    COUNTIF(KC23,'Drop-downs'!$I$7)
  )
  /
  (
    SUM(
      COUNTIF(G23,'Drop-downs'!$I$7),
      COUNTIF(M23,'Drop-downs'!$I$7),
      COUNTIF(S23,'Drop-downs'!$I$7),
      COUNTIF(Y23,'Drop-downs'!$I$7),
      COUNTIF(AE23,'Drop-downs'!$I$7),
      COUNTIF(AK23,'Drop-downs'!$I$7),
      COUNTIF(AQ23,'Drop-downs'!$I$7),
      COUNTIF(AW23,'Drop-downs'!$I$7),
      COUNTIF(BC23,'Drop-downs'!$I$7),
      COUNTIF(BI23,'Drop-downs'!$I$7),
      COUNTIF(BO23,'Drop-downs'!$I$7),
      COUNTIF(BU23,'Drop-downs'!$I$7),
      COUNTIF(CA23,'Drop-downs'!$I$7),
      COUNTIF(CG23,'Drop-downs'!$I$7),
      COUNTIF(CM23,'Drop-downs'!$I$7),
      COUNTIF(CS23,'Drop-downs'!$I$7),
      COUNTIF(CY23,'Drop-downs'!$I$7),
      COUNTIF(DE23,'Drop-downs'!$I$7),
      COUNTIF(DK23,'Drop-downs'!$I$7),
      COUNTIF(DQ23,'Drop-downs'!$I$7),
      COUNTIF(DW23,'Drop-downs'!$I$7),
      COUNTIF(EC23,'Drop-downs'!$I$7),
      COUNTIF(EI23,'Drop-downs'!$I$7),
      COUNTIF(EO23,'Drop-downs'!$I$7),
      COUNTIF(EU23,'Drop-downs'!$I$7),
      COUNTIF(FA23,'Drop-downs'!$I$7),
      COUNTIF(FG23,'Drop-downs'!$I$7),
      COUNTIF(FM23,'Drop-downs'!$I$7),
      COUNTIF(FS23,'Drop-downs'!$I$7),
      COUNTIF(FY23,'Drop-downs'!$I$7),
      COUNTIF(GE23,'Drop-downs'!$I$7),
      COUNTIF(GK23,'Drop-downs'!$I$7),
      COUNTIF(GQ23,'Drop-downs'!$I$7),
      COUNTIF(GW23,'Drop-downs'!$I$7),
      COUNTIF(HC23,'Drop-downs'!$I$7),
      COUNTIF(HI23,'Drop-downs'!$I$7),
      COUNTIF(HO23,'Drop-downs'!$I$7),
      COUNTIF(HU23,'Drop-downs'!$I$7),
      COUNTIF(IA23,'Drop-downs'!$I$7),
      COUNTIF(IG23,'Drop-downs'!$I$7),
      COUNTIF(IM23,'Drop-downs'!$I$7),
      COUNTIF(IS23,'Drop-downs'!$I$7),
      COUNTIF(IY23,'Drop-downs'!$I$7),
      COUNTIF(JE23,'Drop-downs'!$I$7),
      COUNTIF(JK23,'Drop-downs'!$I$7),
      COUNTIF(JQ23,'Drop-downs'!$I$7),
      COUNTIF(JW23,'Drop-downs'!$I$7),
      COUNTIF(KC23,'Drop-downs'!$I$7)
    )
    +
    SUM(
      COUNTIF(G23,'Drop-downs'!$I$8),
      COUNTIF(M23,'Drop-downs'!$I$8),
      COUNTIF(S23,'Drop-downs'!$I$8),
      COUNTIF(Y23,'Drop-downs'!$I$8),
      COUNTIF(AE23,'Drop-downs'!$I$8),
      COUNTIF(AK23,'Drop-downs'!$I$8),
      COUNTIF(AQ23,'Drop-downs'!$I$8),
      COUNTIF(AW23,'Drop-downs'!$I$8),
      COUNTIF(BC23,'Drop-downs'!$I$8),
      COUNTIF(BI23,'Drop-downs'!$I$8),
      COUNTIF(BO23,'Drop-downs'!$I$8),
      COUNTIF(BU23,'Drop-downs'!$I$8),
      COUNTIF(CA23,'Drop-downs'!$I$8),
      COUNTIF(CG23,'Drop-downs'!$I$8),
      COUNTIF(CM23,'Drop-downs'!$I$8),
      COUNTIF(CS23,'Drop-downs'!$I$8),
      COUNTIF(CY23,'Drop-downs'!$I$8),
      COUNTIF(DE23,'Drop-downs'!$I$8),
      COUNTIF(DK23,'Drop-downs'!$I$8),
      COUNTIF(DQ23,'Drop-downs'!$I$8),
      COUNTIF(DW23,'Drop-downs'!$I$8),
      COUNTIF(EC23,'Drop-downs'!$I$8),
      COUNTIF(EI23,'Drop-downs'!$I$8),
      COUNTIF(EO23,'Drop-downs'!$I$8),
      COUNTIF(EU23,'Drop-downs'!$I$8),
      COUNTIF(FA23,'Drop-downs'!$I$8),
      COUNTIF(FG23,'Drop-downs'!$I$8),
      COUNTIF(FM23,'Drop-downs'!$I$8),
      COUNTIF(FS23,'Drop-downs'!$I$8),
      COUNTIF(FY23,'Drop-downs'!$I$8),
      COUNTIF(GE23,'Drop-downs'!$I$8),
      COUNTIF(GK23,'Drop-downs'!$I$8),
      COUNTIF(GQ23,'Drop-downs'!$I$8),
      COUNTIF(GW23,'Drop-downs'!$I$8),
      COUNTIF(HC23,'Drop-downs'!$I$8),
      COUNTIF(HI23,'Drop-downs'!$I$8),
      COUNTIF(HO23,'Drop-downs'!$I$8),
      COUNTIF(HU23,'Drop-downs'!$I$8),
      COUNTIF(IA23,'Drop-downs'!$I$8),
      COUNTIF(IG23,'Drop-downs'!$I$8),
      COUNTIF(IM23,'Drop-downs'!$I$8),
      COUNTIF(IS23,'Drop-downs'!$I$8),
      COUNTIF(IY23,'Drop-downs'!$I$8),
      COUNTIF(JE23,'Drop-downs'!$I$8),
      COUNTIF(JK23,'Drop-downs'!$I$8),
      COUNTIF(JQ23,'Drop-downs'!$I$8),
      COUNTIF(JW23,'Drop-downs'!$I$8),
      COUNTIF(KC23,'Drop-downs'!$I$8)
    )
  ),
"")</f>
        <v/>
      </c>
      <c r="D23" s="36" t="str">
        <f t="shared" si="47"/>
        <v/>
      </c>
      <c r="E23" s="36" t="str">
        <f t="shared" si="48"/>
        <v/>
      </c>
      <c r="F23" s="36" t="str">
        <f t="shared" si="49"/>
        <v/>
      </c>
      <c r="G23" s="106"/>
      <c r="H23" s="104"/>
      <c r="I23" s="36" t="str">
        <f>IF(ISBLANK(H23),"",IFERROR(H23/H7,""))</f>
        <v/>
      </c>
      <c r="J23" s="104"/>
      <c r="K23" s="36" t="str">
        <f>IF(ISBLANK(J23),"",IFERROR(J23/K7,""))</f>
        <v/>
      </c>
      <c r="L23" s="36" t="str">
        <f t="shared" si="50"/>
        <v/>
      </c>
      <c r="M23" s="106"/>
      <c r="N23" s="104"/>
      <c r="O23" s="36" t="str">
        <f>IF(ISBLANK(N23),"",IFERROR(N23/N7,""))</f>
        <v/>
      </c>
      <c r="P23" s="104"/>
      <c r="Q23" s="36" t="str">
        <f>IF(ISBLANK(P23),"",IFERROR(P23/Q7,""))</f>
        <v/>
      </c>
      <c r="R23" s="36" t="str">
        <f t="shared" si="0"/>
        <v/>
      </c>
      <c r="S23" s="106"/>
      <c r="T23" s="104"/>
      <c r="U23" s="36" t="str">
        <f>IF(ISBLANK(T23),"",IFERROR(T23/T7,""))</f>
        <v/>
      </c>
      <c r="V23" s="104"/>
      <c r="W23" s="36" t="str">
        <f>IF(ISBLANK(V23),"",IFERROR(V23/W7,""))</f>
        <v/>
      </c>
      <c r="X23" s="36" t="str">
        <f t="shared" si="1"/>
        <v/>
      </c>
      <c r="Y23" s="106"/>
      <c r="Z23" s="104"/>
      <c r="AA23" s="36" t="str">
        <f>IF(ISBLANK(Z23),"",IFERROR(Z23/Z7,""))</f>
        <v/>
      </c>
      <c r="AB23" s="104"/>
      <c r="AC23" s="36" t="str">
        <f>IF(ISBLANK(AB23),"",IFERROR(AB23/AC7,""))</f>
        <v/>
      </c>
      <c r="AD23" s="36" t="str">
        <f t="shared" si="2"/>
        <v/>
      </c>
      <c r="AE23" s="106"/>
      <c r="AF23" s="104"/>
      <c r="AG23" s="36" t="str">
        <f>IF(ISBLANK(AF23),"",IFERROR(AF23/AF7,""))</f>
        <v/>
      </c>
      <c r="AH23" s="104"/>
      <c r="AI23" s="36" t="str">
        <f>IF(ISBLANK(AH23),"",IFERROR(AH23/AI7,""))</f>
        <v/>
      </c>
      <c r="AJ23" s="36" t="str">
        <f t="shared" si="3"/>
        <v/>
      </c>
      <c r="AK23" s="106"/>
      <c r="AL23" s="104"/>
      <c r="AM23" s="36" t="str">
        <f>IF(ISBLANK(AL23),"",IFERROR(AL23/AL7,""))</f>
        <v/>
      </c>
      <c r="AN23" s="104"/>
      <c r="AO23" s="36" t="str">
        <f>IF(ISBLANK(AN23),"",IFERROR(AN23/AO7,""))</f>
        <v/>
      </c>
      <c r="AP23" s="36" t="str">
        <f t="shared" si="4"/>
        <v/>
      </c>
      <c r="AQ23" s="106"/>
      <c r="AR23" s="104"/>
      <c r="AS23" s="36" t="str">
        <f>IF(ISBLANK(AR23),"",IFERROR(AR23/AR7,""))</f>
        <v/>
      </c>
      <c r="AT23" s="104"/>
      <c r="AU23" s="36" t="str">
        <f>IF(ISBLANK(AT23),"",IFERROR(AT23/AU7,""))</f>
        <v/>
      </c>
      <c r="AV23" s="36" t="str">
        <f t="shared" si="5"/>
        <v/>
      </c>
      <c r="AW23" s="106"/>
      <c r="AX23" s="104"/>
      <c r="AY23" s="36" t="str">
        <f>IF(ISBLANK(AX23),"",IFERROR(AX23/AX7,""))</f>
        <v/>
      </c>
      <c r="AZ23" s="104"/>
      <c r="BA23" s="36" t="str">
        <f>IF(ISBLANK(AZ23),"",IFERROR(AZ23/BA7,""))</f>
        <v/>
      </c>
      <c r="BB23" s="36" t="str">
        <f t="shared" si="6"/>
        <v/>
      </c>
      <c r="BC23" s="106"/>
      <c r="BD23" s="104"/>
      <c r="BE23" s="36" t="str">
        <f>IF(ISBLANK(BD23),"",IFERROR(BD23/BD7,""))</f>
        <v/>
      </c>
      <c r="BF23" s="104"/>
      <c r="BG23" s="36" t="str">
        <f>IF(ISBLANK(BF23),"",IFERROR(BF23/BG7,""))</f>
        <v/>
      </c>
      <c r="BH23" s="36" t="str">
        <f t="shared" si="7"/>
        <v/>
      </c>
      <c r="BI23" s="106"/>
      <c r="BJ23" s="104"/>
      <c r="BK23" s="36" t="str">
        <f>IF(ISBLANK(BJ23),"",IFERROR(BJ23/BJ7,""))</f>
        <v/>
      </c>
      <c r="BL23" s="104"/>
      <c r="BM23" s="36" t="str">
        <f>IF(ISBLANK(BL23),"",IFERROR(BL23/BM7,""))</f>
        <v/>
      </c>
      <c r="BN23" s="36" t="str">
        <f t="shared" si="8"/>
        <v/>
      </c>
      <c r="BO23" s="106"/>
      <c r="BP23" s="104"/>
      <c r="BQ23" s="36" t="str">
        <f>IF(ISBLANK(BP23),"",IFERROR(BP23/BP7,""))</f>
        <v/>
      </c>
      <c r="BR23" s="104"/>
      <c r="BS23" s="36" t="str">
        <f>IF(ISBLANK(BR23),"",IFERROR(BR23/BS7,""))</f>
        <v/>
      </c>
      <c r="BT23" s="36" t="str">
        <f t="shared" si="9"/>
        <v/>
      </c>
      <c r="BU23" s="106"/>
      <c r="BV23" s="104"/>
      <c r="BW23" s="36" t="str">
        <f>IF(ISBLANK(BV23),"",IFERROR(BV23/BV7,""))</f>
        <v/>
      </c>
      <c r="BX23" s="104"/>
      <c r="BY23" s="36" t="str">
        <f>IF(ISBLANK(BX23),"",IFERROR(BX23/BY7,""))</f>
        <v/>
      </c>
      <c r="BZ23" s="36" t="str">
        <f t="shared" si="10"/>
        <v/>
      </c>
      <c r="CA23" s="106"/>
      <c r="CB23" s="104"/>
      <c r="CC23" s="36" t="str">
        <f>IF(ISBLANK(CB23),"",IFERROR(CB23/CB7,""))</f>
        <v/>
      </c>
      <c r="CD23" s="104"/>
      <c r="CE23" s="36" t="str">
        <f>IF(ISBLANK(CD23),"",IFERROR(CD23/CE7,""))</f>
        <v/>
      </c>
      <c r="CF23" s="36" t="str">
        <f t="shared" si="11"/>
        <v/>
      </c>
      <c r="CG23" s="106"/>
      <c r="CH23" s="104"/>
      <c r="CI23" s="36" t="str">
        <f>IF(ISBLANK(CH23),"",IFERROR(CH23/CH7,""))</f>
        <v/>
      </c>
      <c r="CJ23" s="104"/>
      <c r="CK23" s="36" t="str">
        <f>IF(ISBLANK(CJ23),"",IFERROR(CJ23/CK7,""))</f>
        <v/>
      </c>
      <c r="CL23" s="36" t="str">
        <f t="shared" si="12"/>
        <v/>
      </c>
      <c r="CM23" s="106"/>
      <c r="CN23" s="104"/>
      <c r="CO23" s="36" t="str">
        <f>IF(ISBLANK(CN23),"",IFERROR(CN23/CN7,""))</f>
        <v/>
      </c>
      <c r="CP23" s="104"/>
      <c r="CQ23" s="36" t="str">
        <f>IF(ISBLANK(CP23),"",IFERROR(CP23/CQ7,""))</f>
        <v/>
      </c>
      <c r="CR23" s="36" t="str">
        <f t="shared" si="13"/>
        <v/>
      </c>
      <c r="CS23" s="106"/>
      <c r="CT23" s="104"/>
      <c r="CU23" s="36" t="str">
        <f>IF(ISBLANK(CT23),"",IFERROR(CT23/CT7,""))</f>
        <v/>
      </c>
      <c r="CV23" s="104"/>
      <c r="CW23" s="36" t="str">
        <f>IF(ISBLANK(CV23),"",IFERROR(CV23/CW7,""))</f>
        <v/>
      </c>
      <c r="CX23" s="36" t="str">
        <f t="shared" si="14"/>
        <v/>
      </c>
      <c r="CY23" s="106"/>
      <c r="CZ23" s="104"/>
      <c r="DA23" s="36" t="str">
        <f>IF(ISBLANK(CZ23),"",IFERROR(CZ23/CZ7,""))</f>
        <v/>
      </c>
      <c r="DB23" s="104"/>
      <c r="DC23" s="36" t="str">
        <f>IF(ISBLANK(DB23),"",IFERROR(DB23/DC7,""))</f>
        <v/>
      </c>
      <c r="DD23" s="36" t="str">
        <f t="shared" si="15"/>
        <v/>
      </c>
      <c r="DE23" s="106"/>
      <c r="DF23" s="104"/>
      <c r="DG23" s="36" t="str">
        <f>IF(ISBLANK(DF23),"",IFERROR(DF23/DF7,""))</f>
        <v/>
      </c>
      <c r="DH23" s="104"/>
      <c r="DI23" s="36" t="str">
        <f>IF(ISBLANK(DH23),"",IFERROR(DH23/DI7,""))</f>
        <v/>
      </c>
      <c r="DJ23" s="36" t="str">
        <f t="shared" si="16"/>
        <v/>
      </c>
      <c r="DK23" s="106"/>
      <c r="DL23" s="104"/>
      <c r="DM23" s="36" t="str">
        <f>IF(ISBLANK(DL23),"",IFERROR(DL23/DL7,""))</f>
        <v/>
      </c>
      <c r="DN23" s="104"/>
      <c r="DO23" s="36" t="str">
        <f>IF(ISBLANK(DN23),"",IFERROR(DN23/DO7,""))</f>
        <v/>
      </c>
      <c r="DP23" s="36" t="str">
        <f t="shared" si="17"/>
        <v/>
      </c>
      <c r="DQ23" s="106"/>
      <c r="DR23" s="104"/>
      <c r="DS23" s="36" t="str">
        <f>IF(ISBLANK(DR23),"",IFERROR(DR23/DR7,""))</f>
        <v/>
      </c>
      <c r="DT23" s="104"/>
      <c r="DU23" s="36" t="str">
        <f>IF(ISBLANK(DT23),"",IFERROR(DT23/DU7,""))</f>
        <v/>
      </c>
      <c r="DV23" s="36" t="str">
        <f t="shared" si="18"/>
        <v/>
      </c>
      <c r="DW23" s="106"/>
      <c r="DX23" s="104"/>
      <c r="DY23" s="36" t="str">
        <f>IF(ISBLANK(DX23),"",IFERROR(DX23/DX7,""))</f>
        <v/>
      </c>
      <c r="DZ23" s="104"/>
      <c r="EA23" s="36" t="str">
        <f>IF(ISBLANK(DZ23),"",IFERROR(DZ23/EA7,""))</f>
        <v/>
      </c>
      <c r="EB23" s="36" t="str">
        <f t="shared" si="19"/>
        <v/>
      </c>
      <c r="EC23" s="106"/>
      <c r="ED23" s="104"/>
      <c r="EE23" s="36" t="str">
        <f>IF(ISBLANK(ED23),"",IFERROR(ED23/ED7,""))</f>
        <v/>
      </c>
      <c r="EF23" s="104"/>
      <c r="EG23" s="36" t="str">
        <f>IF(ISBLANK(EF23),"",IFERROR(EF23/EG7,""))</f>
        <v/>
      </c>
      <c r="EH23" s="36" t="str">
        <f t="shared" si="20"/>
        <v/>
      </c>
      <c r="EI23" s="106"/>
      <c r="EJ23" s="104"/>
      <c r="EK23" s="36" t="str">
        <f>IF(ISBLANK(EJ23),"",IFERROR(EJ23/EJ7,""))</f>
        <v/>
      </c>
      <c r="EL23" s="104"/>
      <c r="EM23" s="36" t="str">
        <f>IF(ISBLANK(EL23),"",IFERROR(EL23/EM7,""))</f>
        <v/>
      </c>
      <c r="EN23" s="36" t="str">
        <f t="shared" si="21"/>
        <v/>
      </c>
      <c r="EO23" s="106"/>
      <c r="EP23" s="104"/>
      <c r="EQ23" s="36" t="str">
        <f>IF(ISBLANK(EP23),"",IFERROR(EP23/EP7,""))</f>
        <v/>
      </c>
      <c r="ER23" s="104"/>
      <c r="ES23" s="36" t="str">
        <f>IF(ISBLANK(ER23),"",IFERROR(ER23/ES7,""))</f>
        <v/>
      </c>
      <c r="ET23" s="36" t="str">
        <f t="shared" si="22"/>
        <v/>
      </c>
      <c r="EU23" s="106"/>
      <c r="EV23" s="104"/>
      <c r="EW23" s="36" t="str">
        <f>IF(ISBLANK(EV23),"",IFERROR(EV23/EV7,""))</f>
        <v/>
      </c>
      <c r="EX23" s="104"/>
      <c r="EY23" s="36" t="str">
        <f>IF(ISBLANK(EX23),"",IFERROR(EX23/EY7,""))</f>
        <v/>
      </c>
      <c r="EZ23" s="36" t="str">
        <f t="shared" si="23"/>
        <v/>
      </c>
      <c r="FA23" s="106"/>
      <c r="FB23" s="104"/>
      <c r="FC23" s="36" t="str">
        <f>IF(ISBLANK(FB23),"",IFERROR(FB23/FB7,""))</f>
        <v/>
      </c>
      <c r="FD23" s="104"/>
      <c r="FE23" s="36" t="str">
        <f>IF(ISBLANK(FD23),"",IFERROR(FD23/FE7,""))</f>
        <v/>
      </c>
      <c r="FF23" s="36" t="str">
        <f t="shared" si="24"/>
        <v/>
      </c>
      <c r="FG23" s="106"/>
      <c r="FH23" s="104"/>
      <c r="FI23" s="36" t="str">
        <f>IF(ISBLANK(FH23),"",IFERROR(FH23/FH7,""))</f>
        <v/>
      </c>
      <c r="FJ23" s="104"/>
      <c r="FK23" s="36" t="str">
        <f>IF(ISBLANK(FJ23),"",IFERROR(FJ23/FK7,""))</f>
        <v/>
      </c>
      <c r="FL23" s="36" t="str">
        <f t="shared" si="25"/>
        <v/>
      </c>
      <c r="FM23" s="106"/>
      <c r="FN23" s="104"/>
      <c r="FO23" s="36" t="str">
        <f>IF(ISBLANK(FN23),"",IFERROR(FN23/FN7,""))</f>
        <v/>
      </c>
      <c r="FP23" s="104"/>
      <c r="FQ23" s="36" t="str">
        <f>IF(ISBLANK(FP23),"",IFERROR(FP23/FQ7,""))</f>
        <v/>
      </c>
      <c r="FR23" s="36" t="str">
        <f t="shared" si="26"/>
        <v/>
      </c>
      <c r="FS23" s="106"/>
      <c r="FT23" s="104"/>
      <c r="FU23" s="36" t="str">
        <f>IF(ISBLANK(FT23),"",IFERROR(FT23/FT7,""))</f>
        <v/>
      </c>
      <c r="FV23" s="104"/>
      <c r="FW23" s="36" t="str">
        <f>IF(ISBLANK(FV23),"",IFERROR(FV23/FW7,""))</f>
        <v/>
      </c>
      <c r="FX23" s="36" t="str">
        <f t="shared" si="27"/>
        <v/>
      </c>
      <c r="FY23" s="106"/>
      <c r="FZ23" s="104"/>
      <c r="GA23" s="36" t="str">
        <f>IF(ISBLANK(FZ23),"",IFERROR(FZ23/FZ7,""))</f>
        <v/>
      </c>
      <c r="GB23" s="104"/>
      <c r="GC23" s="36" t="str">
        <f>IF(ISBLANK(GB23),"",IFERROR(GB23/GC7,""))</f>
        <v/>
      </c>
      <c r="GD23" s="36" t="str">
        <f t="shared" si="28"/>
        <v/>
      </c>
      <c r="GE23" s="106"/>
      <c r="GF23" s="104"/>
      <c r="GG23" s="36" t="str">
        <f>IF(ISBLANK(GF23),"",IFERROR(GF23/GF7,""))</f>
        <v/>
      </c>
      <c r="GH23" s="104"/>
      <c r="GI23" s="36" t="str">
        <f>IF(ISBLANK(GH23),"",IFERROR(GH23/GI7,""))</f>
        <v/>
      </c>
      <c r="GJ23" s="36" t="str">
        <f t="shared" si="29"/>
        <v/>
      </c>
      <c r="GK23" s="106"/>
      <c r="GL23" s="104"/>
      <c r="GM23" s="36" t="str">
        <f>IF(ISBLANK(GL23),"",IFERROR(GL23/GL7,""))</f>
        <v/>
      </c>
      <c r="GN23" s="104"/>
      <c r="GO23" s="36" t="str">
        <f>IF(ISBLANK(GN23),"",IFERROR(GN23/GO7,""))</f>
        <v/>
      </c>
      <c r="GP23" s="36" t="str">
        <f t="shared" si="30"/>
        <v/>
      </c>
      <c r="GQ23" s="106"/>
      <c r="GR23" s="104"/>
      <c r="GS23" s="36" t="str">
        <f>IF(ISBLANK(GR23),"",IFERROR(GR23/GR7,""))</f>
        <v/>
      </c>
      <c r="GT23" s="104"/>
      <c r="GU23" s="36" t="str">
        <f>IF(ISBLANK(GT23),"",IFERROR(GT23/GU7,""))</f>
        <v/>
      </c>
      <c r="GV23" s="36" t="str">
        <f t="shared" si="31"/>
        <v/>
      </c>
      <c r="GW23" s="106"/>
      <c r="GX23" s="104"/>
      <c r="GY23" s="36" t="str">
        <f>IF(ISBLANK(GX23),"",IFERROR(GX23/GX7,""))</f>
        <v/>
      </c>
      <c r="GZ23" s="104"/>
      <c r="HA23" s="36" t="str">
        <f>IF(ISBLANK(GZ23),"",IFERROR(GZ23/HA7,""))</f>
        <v/>
      </c>
      <c r="HB23" s="36" t="str">
        <f t="shared" si="32"/>
        <v/>
      </c>
      <c r="HC23" s="106"/>
      <c r="HD23" s="104"/>
      <c r="HE23" s="36" t="str">
        <f>IF(ISBLANK(HD23),"",IFERROR(HD23/HD7,""))</f>
        <v/>
      </c>
      <c r="HF23" s="104"/>
      <c r="HG23" s="36" t="str">
        <f>IF(ISBLANK(HF23),"",IFERROR(HF23/HG7,""))</f>
        <v/>
      </c>
      <c r="HH23" s="36" t="str">
        <f t="shared" si="33"/>
        <v/>
      </c>
      <c r="HI23" s="106"/>
      <c r="HJ23" s="104"/>
      <c r="HK23" s="36" t="str">
        <f>IF(ISBLANK(HJ23),"",IFERROR(HJ23/HJ7,""))</f>
        <v/>
      </c>
      <c r="HL23" s="104"/>
      <c r="HM23" s="36" t="str">
        <f>IF(ISBLANK(HL23),"",IFERROR(HL23/HM7,""))</f>
        <v/>
      </c>
      <c r="HN23" s="36" t="str">
        <f t="shared" si="34"/>
        <v/>
      </c>
      <c r="HO23" s="106"/>
      <c r="HP23" s="104"/>
      <c r="HQ23" s="36" t="str">
        <f>IF(ISBLANK(HP23),"",IFERROR(HP23/HP7,""))</f>
        <v/>
      </c>
      <c r="HR23" s="104"/>
      <c r="HS23" s="36" t="str">
        <f>IF(ISBLANK(HR23),"",IFERROR(HR23/HS7,""))</f>
        <v/>
      </c>
      <c r="HT23" s="36" t="str">
        <f t="shared" si="35"/>
        <v/>
      </c>
      <c r="HU23" s="106"/>
      <c r="HV23" s="104"/>
      <c r="HW23" s="36" t="str">
        <f>IF(ISBLANK(HV23),"",IFERROR(HV23/HV7,""))</f>
        <v/>
      </c>
      <c r="HX23" s="104"/>
      <c r="HY23" s="36" t="str">
        <f>IF(ISBLANK(HX23),"",IFERROR(HX23/HY7,""))</f>
        <v/>
      </c>
      <c r="HZ23" s="36" t="str">
        <f t="shared" si="36"/>
        <v/>
      </c>
      <c r="IA23" s="106"/>
      <c r="IB23" s="104"/>
      <c r="IC23" s="36" t="str">
        <f>IF(ISBLANK(IB23),"",IFERROR(IB23/IB7,""))</f>
        <v/>
      </c>
      <c r="ID23" s="104"/>
      <c r="IE23" s="36" t="str">
        <f>IF(ISBLANK(ID23),"",IFERROR(ID23/IE7,""))</f>
        <v/>
      </c>
      <c r="IF23" s="36" t="str">
        <f t="shared" si="37"/>
        <v/>
      </c>
      <c r="IG23" s="106"/>
      <c r="IH23" s="104"/>
      <c r="II23" s="36" t="str">
        <f>IF(ISBLANK(IH23),"",IFERROR(IH23/IH7,""))</f>
        <v/>
      </c>
      <c r="IJ23" s="104"/>
      <c r="IK23" s="36" t="str">
        <f>IF(ISBLANK(IJ23),"",IFERROR(IJ23/IK7,""))</f>
        <v/>
      </c>
      <c r="IL23" s="36" t="str">
        <f t="shared" si="38"/>
        <v/>
      </c>
      <c r="IM23" s="106"/>
      <c r="IN23" s="104"/>
      <c r="IO23" s="36" t="str">
        <f>IF(ISBLANK(IN23),"",IFERROR(IN23/IN7,""))</f>
        <v/>
      </c>
      <c r="IP23" s="104"/>
      <c r="IQ23" s="36" t="str">
        <f>IF(ISBLANK(IP23),"",IFERROR(IP23/IQ7,""))</f>
        <v/>
      </c>
      <c r="IR23" s="36" t="str">
        <f t="shared" si="39"/>
        <v/>
      </c>
      <c r="IS23" s="106"/>
      <c r="IT23" s="104"/>
      <c r="IU23" s="36" t="str">
        <f>IF(ISBLANK(IT23),"",IFERROR(IT23/IT7,""))</f>
        <v/>
      </c>
      <c r="IV23" s="104"/>
      <c r="IW23" s="36" t="str">
        <f>IF(ISBLANK(IV23),"",IFERROR(IV23/IW7,""))</f>
        <v/>
      </c>
      <c r="IX23" s="36" t="str">
        <f t="shared" si="40"/>
        <v/>
      </c>
      <c r="IY23" s="106"/>
      <c r="IZ23" s="104"/>
      <c r="JA23" s="36" t="str">
        <f>IF(ISBLANK(IZ23),"",IFERROR(IZ23/IZ7,""))</f>
        <v/>
      </c>
      <c r="JB23" s="104"/>
      <c r="JC23" s="36" t="str">
        <f>IF(ISBLANK(JB23),"",IFERROR(JB23/JC7,""))</f>
        <v/>
      </c>
      <c r="JD23" s="36" t="str">
        <f t="shared" si="41"/>
        <v/>
      </c>
      <c r="JE23" s="106"/>
      <c r="JF23" s="104"/>
      <c r="JG23" s="36" t="str">
        <f>IF(ISBLANK(JF23),"",IFERROR(JF23/JF7,""))</f>
        <v/>
      </c>
      <c r="JH23" s="104"/>
      <c r="JI23" s="36" t="str">
        <f>IF(ISBLANK(JH23),"",IFERROR(JH23/JI7,""))</f>
        <v/>
      </c>
      <c r="JJ23" s="36" t="str">
        <f t="shared" si="42"/>
        <v/>
      </c>
      <c r="JK23" s="106"/>
      <c r="JL23" s="104"/>
      <c r="JM23" s="36" t="str">
        <f>IF(ISBLANK(JL23),"",IFERROR(JL23/JL7,""))</f>
        <v/>
      </c>
      <c r="JN23" s="104"/>
      <c r="JO23" s="36" t="str">
        <f>IF(ISBLANK(JN23),"",IFERROR(JN23/JO7,""))</f>
        <v/>
      </c>
      <c r="JP23" s="36" t="str">
        <f t="shared" si="43"/>
        <v/>
      </c>
      <c r="JQ23" s="106"/>
      <c r="JR23" s="104"/>
      <c r="JS23" s="36" t="str">
        <f>IF(ISBLANK(JR23),"",IFERROR(JR23/JR7,""))</f>
        <v/>
      </c>
      <c r="JT23" s="104"/>
      <c r="JU23" s="36" t="str">
        <f>IF(ISBLANK(JT23),"",IFERROR(JT23/JU7,""))</f>
        <v/>
      </c>
      <c r="JV23" s="36" t="str">
        <f t="shared" si="44"/>
        <v/>
      </c>
      <c r="JW23" s="106"/>
      <c r="JX23" s="104"/>
      <c r="JY23" s="36" t="str">
        <f>IF(ISBLANK(JX23),"",IFERROR(JX23/JX7,""))</f>
        <v/>
      </c>
      <c r="JZ23" s="104"/>
      <c r="KA23" s="36" t="str">
        <f>IF(ISBLANK(JZ23),"",IFERROR(JZ23/KA7,""))</f>
        <v/>
      </c>
      <c r="KB23" s="36" t="str">
        <f t="shared" si="45"/>
        <v/>
      </c>
      <c r="KC23" s="106"/>
      <c r="KD23" s="104"/>
      <c r="KE23" s="36" t="str">
        <f>IF(ISBLANK(KD23),"",IFERROR(KD23/KD7,""))</f>
        <v/>
      </c>
      <c r="KF23" s="104"/>
      <c r="KG23" s="36" t="str">
        <f>IF(ISBLANK(KF23),"",IFERROR(KF23/KG7,""))</f>
        <v/>
      </c>
      <c r="KH23" s="36" t="str">
        <f t="shared" si="46"/>
        <v/>
      </c>
    </row>
    <row r="24" spans="1:294">
      <c r="A24" s="35">
        <f>'Participants'' info'!A23</f>
        <v>0</v>
      </c>
      <c r="B24" s="35" t="str">
        <f>'Participants'' info'!F23</f>
        <v>?</v>
      </c>
      <c r="C24" s="36" t="str">
        <f>IFERROR(
  SUM(
    COUNTIF(G24,'Drop-downs'!$I$7),
    COUNTIF(M24,'Drop-downs'!$I$7),
    COUNTIF(S24,'Drop-downs'!$I$7),
    COUNTIF(Y24,'Drop-downs'!$I$7),
    COUNTIF(AE24,'Drop-downs'!$I$7),
    COUNTIF(AK24,'Drop-downs'!$I$7),
    COUNTIF(AQ24,'Drop-downs'!$I$7),
    COUNTIF(AW24,'Drop-downs'!$I$7),
    COUNTIF(BC24,'Drop-downs'!$I$7),
    COUNTIF(BI24,'Drop-downs'!$I$7),
    COUNTIF(BO24,'Drop-downs'!$I$7),
    COUNTIF(BU24,'Drop-downs'!$I$7),
    COUNTIF(CA24,'Drop-downs'!$I$7),
    COUNTIF(CG24,'Drop-downs'!$I$7),
    COUNTIF(CM24,'Drop-downs'!$I$7),
    COUNTIF(CS24,'Drop-downs'!$I$7),
    COUNTIF(CY24,'Drop-downs'!$I$7),
    COUNTIF(DE24,'Drop-downs'!$I$7),
    COUNTIF(DK24,'Drop-downs'!$I$7),
    COUNTIF(DQ24,'Drop-downs'!$I$7),
    COUNTIF(DW24,'Drop-downs'!$I$7),
    COUNTIF(EC24,'Drop-downs'!$I$7),
    COUNTIF(EI24,'Drop-downs'!$I$7),
    COUNTIF(EO24,'Drop-downs'!$I$7),
    COUNTIF(EU24,'Drop-downs'!$I$7),
    COUNTIF(FA24,'Drop-downs'!$I$7),
    COUNTIF(FG24,'Drop-downs'!$I$7),
    COUNTIF(FM24,'Drop-downs'!$I$7),
    COUNTIF(FS24,'Drop-downs'!$I$7),
    COUNTIF(FY24,'Drop-downs'!$I$7),
    COUNTIF(GE24,'Drop-downs'!$I$7),
    COUNTIF(GK24,'Drop-downs'!$I$7),
    COUNTIF(GQ24,'Drop-downs'!$I$7),
    COUNTIF(GW24,'Drop-downs'!$I$7),
    COUNTIF(HC24,'Drop-downs'!$I$7),
    COUNTIF(HI24,'Drop-downs'!$I$7),
    COUNTIF(HO24,'Drop-downs'!$I$7),
    COUNTIF(HU24,'Drop-downs'!$I$7),
    COUNTIF(IA24,'Drop-downs'!$I$7),
    COUNTIF(IG24,'Drop-downs'!$I$7),
    COUNTIF(IM24,'Drop-downs'!$I$7),
    COUNTIF(IS24,'Drop-downs'!$I$7),
    COUNTIF(IY24,'Drop-downs'!$I$7),
    COUNTIF(JE24,'Drop-downs'!$I$7),
    COUNTIF(JK24,'Drop-downs'!$I$7),
    COUNTIF(JQ24,'Drop-downs'!$I$7),
    COUNTIF(JW24,'Drop-downs'!$I$7),
    COUNTIF(KC24,'Drop-downs'!$I$7)
  )
  /
  (
    SUM(
      COUNTIF(G24,'Drop-downs'!$I$7),
      COUNTIF(M24,'Drop-downs'!$I$7),
      COUNTIF(S24,'Drop-downs'!$I$7),
      COUNTIF(Y24,'Drop-downs'!$I$7),
      COUNTIF(AE24,'Drop-downs'!$I$7),
      COUNTIF(AK24,'Drop-downs'!$I$7),
      COUNTIF(AQ24,'Drop-downs'!$I$7),
      COUNTIF(AW24,'Drop-downs'!$I$7),
      COUNTIF(BC24,'Drop-downs'!$I$7),
      COUNTIF(BI24,'Drop-downs'!$I$7),
      COUNTIF(BO24,'Drop-downs'!$I$7),
      COUNTIF(BU24,'Drop-downs'!$I$7),
      COUNTIF(CA24,'Drop-downs'!$I$7),
      COUNTIF(CG24,'Drop-downs'!$I$7),
      COUNTIF(CM24,'Drop-downs'!$I$7),
      COUNTIF(CS24,'Drop-downs'!$I$7),
      COUNTIF(CY24,'Drop-downs'!$I$7),
      COUNTIF(DE24,'Drop-downs'!$I$7),
      COUNTIF(DK24,'Drop-downs'!$I$7),
      COUNTIF(DQ24,'Drop-downs'!$I$7),
      COUNTIF(DW24,'Drop-downs'!$I$7),
      COUNTIF(EC24,'Drop-downs'!$I$7),
      COUNTIF(EI24,'Drop-downs'!$I$7),
      COUNTIF(EO24,'Drop-downs'!$I$7),
      COUNTIF(EU24,'Drop-downs'!$I$7),
      COUNTIF(FA24,'Drop-downs'!$I$7),
      COUNTIF(FG24,'Drop-downs'!$I$7),
      COUNTIF(FM24,'Drop-downs'!$I$7),
      COUNTIF(FS24,'Drop-downs'!$I$7),
      COUNTIF(FY24,'Drop-downs'!$I$7),
      COUNTIF(GE24,'Drop-downs'!$I$7),
      COUNTIF(GK24,'Drop-downs'!$I$7),
      COUNTIF(GQ24,'Drop-downs'!$I$7),
      COUNTIF(GW24,'Drop-downs'!$I$7),
      COUNTIF(HC24,'Drop-downs'!$I$7),
      COUNTIF(HI24,'Drop-downs'!$I$7),
      COUNTIF(HO24,'Drop-downs'!$I$7),
      COUNTIF(HU24,'Drop-downs'!$I$7),
      COUNTIF(IA24,'Drop-downs'!$I$7),
      COUNTIF(IG24,'Drop-downs'!$I$7),
      COUNTIF(IM24,'Drop-downs'!$I$7),
      COUNTIF(IS24,'Drop-downs'!$I$7),
      COUNTIF(IY24,'Drop-downs'!$I$7),
      COUNTIF(JE24,'Drop-downs'!$I$7),
      COUNTIF(JK24,'Drop-downs'!$I$7),
      COUNTIF(JQ24,'Drop-downs'!$I$7),
      COUNTIF(JW24,'Drop-downs'!$I$7),
      COUNTIF(KC24,'Drop-downs'!$I$7)
    )
    +
    SUM(
      COUNTIF(G24,'Drop-downs'!$I$8),
      COUNTIF(M24,'Drop-downs'!$I$8),
      COUNTIF(S24,'Drop-downs'!$I$8),
      COUNTIF(Y24,'Drop-downs'!$I$8),
      COUNTIF(AE24,'Drop-downs'!$I$8),
      COUNTIF(AK24,'Drop-downs'!$I$8),
      COUNTIF(AQ24,'Drop-downs'!$I$8),
      COUNTIF(AW24,'Drop-downs'!$I$8),
      COUNTIF(BC24,'Drop-downs'!$I$8),
      COUNTIF(BI24,'Drop-downs'!$I$8),
      COUNTIF(BO24,'Drop-downs'!$I$8),
      COUNTIF(BU24,'Drop-downs'!$I$8),
      COUNTIF(CA24,'Drop-downs'!$I$8),
      COUNTIF(CG24,'Drop-downs'!$I$8),
      COUNTIF(CM24,'Drop-downs'!$I$8),
      COUNTIF(CS24,'Drop-downs'!$I$8),
      COUNTIF(CY24,'Drop-downs'!$I$8),
      COUNTIF(DE24,'Drop-downs'!$I$8),
      COUNTIF(DK24,'Drop-downs'!$I$8),
      COUNTIF(DQ24,'Drop-downs'!$I$8),
      COUNTIF(DW24,'Drop-downs'!$I$8),
      COUNTIF(EC24,'Drop-downs'!$I$8),
      COUNTIF(EI24,'Drop-downs'!$I$8),
      COUNTIF(EO24,'Drop-downs'!$I$8),
      COUNTIF(EU24,'Drop-downs'!$I$8),
      COUNTIF(FA24,'Drop-downs'!$I$8),
      COUNTIF(FG24,'Drop-downs'!$I$8),
      COUNTIF(FM24,'Drop-downs'!$I$8),
      COUNTIF(FS24,'Drop-downs'!$I$8),
      COUNTIF(FY24,'Drop-downs'!$I$8),
      COUNTIF(GE24,'Drop-downs'!$I$8),
      COUNTIF(GK24,'Drop-downs'!$I$8),
      COUNTIF(GQ24,'Drop-downs'!$I$8),
      COUNTIF(GW24,'Drop-downs'!$I$8),
      COUNTIF(HC24,'Drop-downs'!$I$8),
      COUNTIF(HI24,'Drop-downs'!$I$8),
      COUNTIF(HO24,'Drop-downs'!$I$8),
      COUNTIF(HU24,'Drop-downs'!$I$8),
      COUNTIF(IA24,'Drop-downs'!$I$8),
      COUNTIF(IG24,'Drop-downs'!$I$8),
      COUNTIF(IM24,'Drop-downs'!$I$8),
      COUNTIF(IS24,'Drop-downs'!$I$8),
      COUNTIF(IY24,'Drop-downs'!$I$8),
      COUNTIF(JE24,'Drop-downs'!$I$8),
      COUNTIF(JK24,'Drop-downs'!$I$8),
      COUNTIF(JQ24,'Drop-downs'!$I$8),
      COUNTIF(JW24,'Drop-downs'!$I$8),
      COUNTIF(KC24,'Drop-downs'!$I$8)
    )
  ),
"")</f>
        <v/>
      </c>
      <c r="D24" s="36" t="str">
        <f t="shared" si="47"/>
        <v/>
      </c>
      <c r="E24" s="36" t="str">
        <f t="shared" si="48"/>
        <v/>
      </c>
      <c r="F24" s="36" t="str">
        <f t="shared" si="49"/>
        <v/>
      </c>
      <c r="G24" s="106"/>
      <c r="H24" s="104"/>
      <c r="I24" s="36" t="str">
        <f>IF(ISBLANK(H24),"",IFERROR(H24/H7,""))</f>
        <v/>
      </c>
      <c r="J24" s="104"/>
      <c r="K24" s="36" t="str">
        <f>IF(ISBLANK(J24),"",IFERROR(J24/K7,""))</f>
        <v/>
      </c>
      <c r="L24" s="36" t="str">
        <f t="shared" si="50"/>
        <v/>
      </c>
      <c r="M24" s="106"/>
      <c r="N24" s="104"/>
      <c r="O24" s="36" t="str">
        <f>IF(ISBLANK(N24),"",IFERROR(N24/N7,""))</f>
        <v/>
      </c>
      <c r="P24" s="104"/>
      <c r="Q24" s="36" t="str">
        <f>IF(ISBLANK(P24),"",IFERROR(P24/Q7,""))</f>
        <v/>
      </c>
      <c r="R24" s="36" t="str">
        <f t="shared" si="0"/>
        <v/>
      </c>
      <c r="S24" s="106"/>
      <c r="T24" s="104"/>
      <c r="U24" s="36" t="str">
        <f>IF(ISBLANK(T24),"",IFERROR(T24/T7,""))</f>
        <v/>
      </c>
      <c r="V24" s="104"/>
      <c r="W24" s="36" t="str">
        <f>IF(ISBLANK(V24),"",IFERROR(V24/W7,""))</f>
        <v/>
      </c>
      <c r="X24" s="36" t="str">
        <f t="shared" si="1"/>
        <v/>
      </c>
      <c r="Y24" s="106"/>
      <c r="Z24" s="104"/>
      <c r="AA24" s="36" t="str">
        <f>IF(ISBLANK(Z24),"",IFERROR(Z24/Z7,""))</f>
        <v/>
      </c>
      <c r="AB24" s="104"/>
      <c r="AC24" s="36" t="str">
        <f>IF(ISBLANK(AB24),"",IFERROR(AB24/AC7,""))</f>
        <v/>
      </c>
      <c r="AD24" s="36" t="str">
        <f t="shared" si="2"/>
        <v/>
      </c>
      <c r="AE24" s="106"/>
      <c r="AF24" s="104"/>
      <c r="AG24" s="36" t="str">
        <f>IF(ISBLANK(AF24),"",IFERROR(AF24/AF7,""))</f>
        <v/>
      </c>
      <c r="AH24" s="104"/>
      <c r="AI24" s="36" t="str">
        <f>IF(ISBLANK(AH24),"",IFERROR(AH24/AI7,""))</f>
        <v/>
      </c>
      <c r="AJ24" s="36" t="str">
        <f t="shared" si="3"/>
        <v/>
      </c>
      <c r="AK24" s="106"/>
      <c r="AL24" s="104"/>
      <c r="AM24" s="36" t="str">
        <f>IF(ISBLANK(AL24),"",IFERROR(AL24/AL7,""))</f>
        <v/>
      </c>
      <c r="AN24" s="104"/>
      <c r="AO24" s="36" t="str">
        <f>IF(ISBLANK(AN24),"",IFERROR(AN24/AO7,""))</f>
        <v/>
      </c>
      <c r="AP24" s="36" t="str">
        <f t="shared" si="4"/>
        <v/>
      </c>
      <c r="AQ24" s="106"/>
      <c r="AR24" s="104"/>
      <c r="AS24" s="36" t="str">
        <f>IF(ISBLANK(AR24),"",IFERROR(AR24/AR7,""))</f>
        <v/>
      </c>
      <c r="AT24" s="104"/>
      <c r="AU24" s="36" t="str">
        <f>IF(ISBLANK(AT24),"",IFERROR(AT24/AU7,""))</f>
        <v/>
      </c>
      <c r="AV24" s="36" t="str">
        <f t="shared" si="5"/>
        <v/>
      </c>
      <c r="AW24" s="106"/>
      <c r="AX24" s="104"/>
      <c r="AY24" s="36" t="str">
        <f>IF(ISBLANK(AX24),"",IFERROR(AX24/AX7,""))</f>
        <v/>
      </c>
      <c r="AZ24" s="104"/>
      <c r="BA24" s="36" t="str">
        <f>IF(ISBLANK(AZ24),"",IFERROR(AZ24/BA7,""))</f>
        <v/>
      </c>
      <c r="BB24" s="36" t="str">
        <f t="shared" si="6"/>
        <v/>
      </c>
      <c r="BC24" s="106"/>
      <c r="BD24" s="104"/>
      <c r="BE24" s="36" t="str">
        <f>IF(ISBLANK(BD24),"",IFERROR(BD24/BD7,""))</f>
        <v/>
      </c>
      <c r="BF24" s="104"/>
      <c r="BG24" s="36" t="str">
        <f>IF(ISBLANK(BF24),"",IFERROR(BF24/BG7,""))</f>
        <v/>
      </c>
      <c r="BH24" s="36" t="str">
        <f t="shared" si="7"/>
        <v/>
      </c>
      <c r="BI24" s="106"/>
      <c r="BJ24" s="104"/>
      <c r="BK24" s="36" t="str">
        <f>IF(ISBLANK(BJ24),"",IFERROR(BJ24/BJ7,""))</f>
        <v/>
      </c>
      <c r="BL24" s="104"/>
      <c r="BM24" s="36" t="str">
        <f>IF(ISBLANK(BL24),"",IFERROR(BL24/BM7,""))</f>
        <v/>
      </c>
      <c r="BN24" s="36" t="str">
        <f t="shared" si="8"/>
        <v/>
      </c>
      <c r="BO24" s="106"/>
      <c r="BP24" s="104"/>
      <c r="BQ24" s="36" t="str">
        <f>IF(ISBLANK(BP24),"",IFERROR(BP24/BP7,""))</f>
        <v/>
      </c>
      <c r="BR24" s="104"/>
      <c r="BS24" s="36" t="str">
        <f>IF(ISBLANK(BR24),"",IFERROR(BR24/BS7,""))</f>
        <v/>
      </c>
      <c r="BT24" s="36" t="str">
        <f t="shared" si="9"/>
        <v/>
      </c>
      <c r="BU24" s="106"/>
      <c r="BV24" s="104"/>
      <c r="BW24" s="36" t="str">
        <f>IF(ISBLANK(BV24),"",IFERROR(BV24/BV7,""))</f>
        <v/>
      </c>
      <c r="BX24" s="104"/>
      <c r="BY24" s="36" t="str">
        <f>IF(ISBLANK(BX24),"",IFERROR(BX24/BY7,""))</f>
        <v/>
      </c>
      <c r="BZ24" s="36" t="str">
        <f t="shared" si="10"/>
        <v/>
      </c>
      <c r="CA24" s="106"/>
      <c r="CB24" s="104"/>
      <c r="CC24" s="36" t="str">
        <f>IF(ISBLANK(CB24),"",IFERROR(CB24/CB7,""))</f>
        <v/>
      </c>
      <c r="CD24" s="104"/>
      <c r="CE24" s="36" t="str">
        <f>IF(ISBLANK(CD24),"",IFERROR(CD24/CE7,""))</f>
        <v/>
      </c>
      <c r="CF24" s="36" t="str">
        <f t="shared" si="11"/>
        <v/>
      </c>
      <c r="CG24" s="106"/>
      <c r="CH24" s="104"/>
      <c r="CI24" s="36" t="str">
        <f>IF(ISBLANK(CH24),"",IFERROR(CH24/CH7,""))</f>
        <v/>
      </c>
      <c r="CJ24" s="104"/>
      <c r="CK24" s="36" t="str">
        <f>IF(ISBLANK(CJ24),"",IFERROR(CJ24/CK7,""))</f>
        <v/>
      </c>
      <c r="CL24" s="36" t="str">
        <f t="shared" si="12"/>
        <v/>
      </c>
      <c r="CM24" s="106"/>
      <c r="CN24" s="104"/>
      <c r="CO24" s="36" t="str">
        <f>IF(ISBLANK(CN24),"",IFERROR(CN24/CN7,""))</f>
        <v/>
      </c>
      <c r="CP24" s="104"/>
      <c r="CQ24" s="36" t="str">
        <f>IF(ISBLANK(CP24),"",IFERROR(CP24/CQ7,""))</f>
        <v/>
      </c>
      <c r="CR24" s="36" t="str">
        <f t="shared" si="13"/>
        <v/>
      </c>
      <c r="CS24" s="106"/>
      <c r="CT24" s="104"/>
      <c r="CU24" s="36" t="str">
        <f>IF(ISBLANK(CT24),"",IFERROR(CT24/CT7,""))</f>
        <v/>
      </c>
      <c r="CV24" s="104"/>
      <c r="CW24" s="36" t="str">
        <f>IF(ISBLANK(CV24),"",IFERROR(CV24/CW7,""))</f>
        <v/>
      </c>
      <c r="CX24" s="36" t="str">
        <f t="shared" si="14"/>
        <v/>
      </c>
      <c r="CY24" s="106"/>
      <c r="CZ24" s="104"/>
      <c r="DA24" s="36" t="str">
        <f>IF(ISBLANK(CZ24),"",IFERROR(CZ24/CZ7,""))</f>
        <v/>
      </c>
      <c r="DB24" s="104"/>
      <c r="DC24" s="36" t="str">
        <f>IF(ISBLANK(DB24),"",IFERROR(DB24/DC7,""))</f>
        <v/>
      </c>
      <c r="DD24" s="36" t="str">
        <f t="shared" si="15"/>
        <v/>
      </c>
      <c r="DE24" s="106"/>
      <c r="DF24" s="104"/>
      <c r="DG24" s="36" t="str">
        <f>IF(ISBLANK(DF24),"",IFERROR(DF24/DF7,""))</f>
        <v/>
      </c>
      <c r="DH24" s="104"/>
      <c r="DI24" s="36" t="str">
        <f>IF(ISBLANK(DH24),"",IFERROR(DH24/DI7,""))</f>
        <v/>
      </c>
      <c r="DJ24" s="36" t="str">
        <f t="shared" si="16"/>
        <v/>
      </c>
      <c r="DK24" s="106"/>
      <c r="DL24" s="104"/>
      <c r="DM24" s="36" t="str">
        <f>IF(ISBLANK(DL24),"",IFERROR(DL24/DL7,""))</f>
        <v/>
      </c>
      <c r="DN24" s="104"/>
      <c r="DO24" s="36" t="str">
        <f>IF(ISBLANK(DN24),"",IFERROR(DN24/DO7,""))</f>
        <v/>
      </c>
      <c r="DP24" s="36" t="str">
        <f t="shared" si="17"/>
        <v/>
      </c>
      <c r="DQ24" s="106"/>
      <c r="DR24" s="104"/>
      <c r="DS24" s="36" t="str">
        <f>IF(ISBLANK(DR24),"",IFERROR(DR24/DR7,""))</f>
        <v/>
      </c>
      <c r="DT24" s="104"/>
      <c r="DU24" s="36" t="str">
        <f>IF(ISBLANK(DT24),"",IFERROR(DT24/DU7,""))</f>
        <v/>
      </c>
      <c r="DV24" s="36" t="str">
        <f t="shared" si="18"/>
        <v/>
      </c>
      <c r="DW24" s="106"/>
      <c r="DX24" s="104"/>
      <c r="DY24" s="36" t="str">
        <f>IF(ISBLANK(DX24),"",IFERROR(DX24/DX7,""))</f>
        <v/>
      </c>
      <c r="DZ24" s="104"/>
      <c r="EA24" s="36" t="str">
        <f>IF(ISBLANK(DZ24),"",IFERROR(DZ24/EA7,""))</f>
        <v/>
      </c>
      <c r="EB24" s="36" t="str">
        <f t="shared" si="19"/>
        <v/>
      </c>
      <c r="EC24" s="106"/>
      <c r="ED24" s="104"/>
      <c r="EE24" s="36" t="str">
        <f>IF(ISBLANK(ED24),"",IFERROR(ED24/ED7,""))</f>
        <v/>
      </c>
      <c r="EF24" s="104"/>
      <c r="EG24" s="36" t="str">
        <f>IF(ISBLANK(EF24),"",IFERROR(EF24/EG7,""))</f>
        <v/>
      </c>
      <c r="EH24" s="36" t="str">
        <f t="shared" si="20"/>
        <v/>
      </c>
      <c r="EI24" s="106"/>
      <c r="EJ24" s="104"/>
      <c r="EK24" s="36" t="str">
        <f>IF(ISBLANK(EJ24),"",IFERROR(EJ24/EJ7,""))</f>
        <v/>
      </c>
      <c r="EL24" s="104"/>
      <c r="EM24" s="36" t="str">
        <f>IF(ISBLANK(EL24),"",IFERROR(EL24/EM7,""))</f>
        <v/>
      </c>
      <c r="EN24" s="36" t="str">
        <f t="shared" si="21"/>
        <v/>
      </c>
      <c r="EO24" s="106"/>
      <c r="EP24" s="104"/>
      <c r="EQ24" s="36" t="str">
        <f>IF(ISBLANK(EP24),"",IFERROR(EP24/EP7,""))</f>
        <v/>
      </c>
      <c r="ER24" s="104"/>
      <c r="ES24" s="36" t="str">
        <f>IF(ISBLANK(ER24),"",IFERROR(ER24/ES7,""))</f>
        <v/>
      </c>
      <c r="ET24" s="36" t="str">
        <f t="shared" si="22"/>
        <v/>
      </c>
      <c r="EU24" s="106"/>
      <c r="EV24" s="104"/>
      <c r="EW24" s="36" t="str">
        <f>IF(ISBLANK(EV24),"",IFERROR(EV24/EV7,""))</f>
        <v/>
      </c>
      <c r="EX24" s="104"/>
      <c r="EY24" s="36" t="str">
        <f>IF(ISBLANK(EX24),"",IFERROR(EX24/EY7,""))</f>
        <v/>
      </c>
      <c r="EZ24" s="36" t="str">
        <f t="shared" si="23"/>
        <v/>
      </c>
      <c r="FA24" s="106"/>
      <c r="FB24" s="104"/>
      <c r="FC24" s="36" t="str">
        <f>IF(ISBLANK(FB24),"",IFERROR(FB24/FB7,""))</f>
        <v/>
      </c>
      <c r="FD24" s="104"/>
      <c r="FE24" s="36" t="str">
        <f>IF(ISBLANK(FD24),"",IFERROR(FD24/FE7,""))</f>
        <v/>
      </c>
      <c r="FF24" s="36" t="str">
        <f t="shared" si="24"/>
        <v/>
      </c>
      <c r="FG24" s="106"/>
      <c r="FH24" s="104"/>
      <c r="FI24" s="36" t="str">
        <f>IF(ISBLANK(FH24),"",IFERROR(FH24/FH7,""))</f>
        <v/>
      </c>
      <c r="FJ24" s="104"/>
      <c r="FK24" s="36" t="str">
        <f>IF(ISBLANK(FJ24),"",IFERROR(FJ24/FK7,""))</f>
        <v/>
      </c>
      <c r="FL24" s="36" t="str">
        <f t="shared" si="25"/>
        <v/>
      </c>
      <c r="FM24" s="106"/>
      <c r="FN24" s="104"/>
      <c r="FO24" s="36" t="str">
        <f>IF(ISBLANK(FN24),"",IFERROR(FN24/FN7,""))</f>
        <v/>
      </c>
      <c r="FP24" s="104"/>
      <c r="FQ24" s="36" t="str">
        <f>IF(ISBLANK(FP24),"",IFERROR(FP24/FQ7,""))</f>
        <v/>
      </c>
      <c r="FR24" s="36" t="str">
        <f t="shared" si="26"/>
        <v/>
      </c>
      <c r="FS24" s="106"/>
      <c r="FT24" s="104"/>
      <c r="FU24" s="36" t="str">
        <f>IF(ISBLANK(FT24),"",IFERROR(FT24/FT7,""))</f>
        <v/>
      </c>
      <c r="FV24" s="104"/>
      <c r="FW24" s="36" t="str">
        <f>IF(ISBLANK(FV24),"",IFERROR(FV24/FW7,""))</f>
        <v/>
      </c>
      <c r="FX24" s="36" t="str">
        <f t="shared" si="27"/>
        <v/>
      </c>
      <c r="FY24" s="106"/>
      <c r="FZ24" s="104"/>
      <c r="GA24" s="36" t="str">
        <f>IF(ISBLANK(FZ24),"",IFERROR(FZ24/FZ7,""))</f>
        <v/>
      </c>
      <c r="GB24" s="104"/>
      <c r="GC24" s="36" t="str">
        <f>IF(ISBLANK(GB24),"",IFERROR(GB24/GC7,""))</f>
        <v/>
      </c>
      <c r="GD24" s="36" t="str">
        <f t="shared" si="28"/>
        <v/>
      </c>
      <c r="GE24" s="106"/>
      <c r="GF24" s="104"/>
      <c r="GG24" s="36" t="str">
        <f>IF(ISBLANK(GF24),"",IFERROR(GF24/GF7,""))</f>
        <v/>
      </c>
      <c r="GH24" s="104"/>
      <c r="GI24" s="36" t="str">
        <f>IF(ISBLANK(GH24),"",IFERROR(GH24/GI7,""))</f>
        <v/>
      </c>
      <c r="GJ24" s="36" t="str">
        <f t="shared" si="29"/>
        <v/>
      </c>
      <c r="GK24" s="106"/>
      <c r="GL24" s="104"/>
      <c r="GM24" s="36" t="str">
        <f>IF(ISBLANK(GL24),"",IFERROR(GL24/GL7,""))</f>
        <v/>
      </c>
      <c r="GN24" s="104"/>
      <c r="GO24" s="36" t="str">
        <f>IF(ISBLANK(GN24),"",IFERROR(GN24/GO7,""))</f>
        <v/>
      </c>
      <c r="GP24" s="36" t="str">
        <f t="shared" si="30"/>
        <v/>
      </c>
      <c r="GQ24" s="106"/>
      <c r="GR24" s="104"/>
      <c r="GS24" s="36" t="str">
        <f>IF(ISBLANK(GR24),"",IFERROR(GR24/GR7,""))</f>
        <v/>
      </c>
      <c r="GT24" s="104"/>
      <c r="GU24" s="36" t="str">
        <f>IF(ISBLANK(GT24),"",IFERROR(GT24/GU7,""))</f>
        <v/>
      </c>
      <c r="GV24" s="36" t="str">
        <f t="shared" si="31"/>
        <v/>
      </c>
      <c r="GW24" s="106"/>
      <c r="GX24" s="104"/>
      <c r="GY24" s="36" t="str">
        <f>IF(ISBLANK(GX24),"",IFERROR(GX24/GX7,""))</f>
        <v/>
      </c>
      <c r="GZ24" s="104"/>
      <c r="HA24" s="36" t="str">
        <f>IF(ISBLANK(GZ24),"",IFERROR(GZ24/HA7,""))</f>
        <v/>
      </c>
      <c r="HB24" s="36" t="str">
        <f t="shared" si="32"/>
        <v/>
      </c>
      <c r="HC24" s="106"/>
      <c r="HD24" s="104"/>
      <c r="HE24" s="36" t="str">
        <f>IF(ISBLANK(HD24),"",IFERROR(HD24/HD7,""))</f>
        <v/>
      </c>
      <c r="HF24" s="104"/>
      <c r="HG24" s="36" t="str">
        <f>IF(ISBLANK(HF24),"",IFERROR(HF24/HG7,""))</f>
        <v/>
      </c>
      <c r="HH24" s="36" t="str">
        <f t="shared" si="33"/>
        <v/>
      </c>
      <c r="HI24" s="106"/>
      <c r="HJ24" s="104"/>
      <c r="HK24" s="36" t="str">
        <f>IF(ISBLANK(HJ24),"",IFERROR(HJ24/HJ7,""))</f>
        <v/>
      </c>
      <c r="HL24" s="104"/>
      <c r="HM24" s="36" t="str">
        <f>IF(ISBLANK(HL24),"",IFERROR(HL24/HM7,""))</f>
        <v/>
      </c>
      <c r="HN24" s="36" t="str">
        <f t="shared" si="34"/>
        <v/>
      </c>
      <c r="HO24" s="106"/>
      <c r="HP24" s="104"/>
      <c r="HQ24" s="36" t="str">
        <f>IF(ISBLANK(HP24),"",IFERROR(HP24/HP7,""))</f>
        <v/>
      </c>
      <c r="HR24" s="104"/>
      <c r="HS24" s="36" t="str">
        <f>IF(ISBLANK(HR24),"",IFERROR(HR24/HS7,""))</f>
        <v/>
      </c>
      <c r="HT24" s="36" t="str">
        <f t="shared" si="35"/>
        <v/>
      </c>
      <c r="HU24" s="106"/>
      <c r="HV24" s="104"/>
      <c r="HW24" s="36" t="str">
        <f>IF(ISBLANK(HV24),"",IFERROR(HV24/HV7,""))</f>
        <v/>
      </c>
      <c r="HX24" s="104"/>
      <c r="HY24" s="36" t="str">
        <f>IF(ISBLANK(HX24),"",IFERROR(HX24/HY7,""))</f>
        <v/>
      </c>
      <c r="HZ24" s="36" t="str">
        <f t="shared" si="36"/>
        <v/>
      </c>
      <c r="IA24" s="106"/>
      <c r="IB24" s="104"/>
      <c r="IC24" s="36" t="str">
        <f>IF(ISBLANK(IB24),"",IFERROR(IB24/IB7,""))</f>
        <v/>
      </c>
      <c r="ID24" s="104"/>
      <c r="IE24" s="36" t="str">
        <f>IF(ISBLANK(ID24),"",IFERROR(ID24/IE7,""))</f>
        <v/>
      </c>
      <c r="IF24" s="36" t="str">
        <f t="shared" si="37"/>
        <v/>
      </c>
      <c r="IG24" s="106"/>
      <c r="IH24" s="104"/>
      <c r="II24" s="36" t="str">
        <f>IF(ISBLANK(IH24),"",IFERROR(IH24/IH7,""))</f>
        <v/>
      </c>
      <c r="IJ24" s="104"/>
      <c r="IK24" s="36" t="str">
        <f>IF(ISBLANK(IJ24),"",IFERROR(IJ24/IK7,""))</f>
        <v/>
      </c>
      <c r="IL24" s="36" t="str">
        <f t="shared" si="38"/>
        <v/>
      </c>
      <c r="IM24" s="106"/>
      <c r="IN24" s="104"/>
      <c r="IO24" s="36" t="str">
        <f>IF(ISBLANK(IN24),"",IFERROR(IN24/IN7,""))</f>
        <v/>
      </c>
      <c r="IP24" s="104"/>
      <c r="IQ24" s="36" t="str">
        <f>IF(ISBLANK(IP24),"",IFERROR(IP24/IQ7,""))</f>
        <v/>
      </c>
      <c r="IR24" s="36" t="str">
        <f t="shared" si="39"/>
        <v/>
      </c>
      <c r="IS24" s="106"/>
      <c r="IT24" s="104"/>
      <c r="IU24" s="36" t="str">
        <f>IF(ISBLANK(IT24),"",IFERROR(IT24/IT7,""))</f>
        <v/>
      </c>
      <c r="IV24" s="104"/>
      <c r="IW24" s="36" t="str">
        <f>IF(ISBLANK(IV24),"",IFERROR(IV24/IW7,""))</f>
        <v/>
      </c>
      <c r="IX24" s="36" t="str">
        <f t="shared" si="40"/>
        <v/>
      </c>
      <c r="IY24" s="106"/>
      <c r="IZ24" s="104"/>
      <c r="JA24" s="36" t="str">
        <f>IF(ISBLANK(IZ24),"",IFERROR(IZ24/IZ7,""))</f>
        <v/>
      </c>
      <c r="JB24" s="104"/>
      <c r="JC24" s="36" t="str">
        <f>IF(ISBLANK(JB24),"",IFERROR(JB24/JC7,""))</f>
        <v/>
      </c>
      <c r="JD24" s="36" t="str">
        <f t="shared" si="41"/>
        <v/>
      </c>
      <c r="JE24" s="106"/>
      <c r="JF24" s="104"/>
      <c r="JG24" s="36" t="str">
        <f>IF(ISBLANK(JF24),"",IFERROR(JF24/JF7,""))</f>
        <v/>
      </c>
      <c r="JH24" s="104"/>
      <c r="JI24" s="36" t="str">
        <f>IF(ISBLANK(JH24),"",IFERROR(JH24/JI7,""))</f>
        <v/>
      </c>
      <c r="JJ24" s="36" t="str">
        <f t="shared" si="42"/>
        <v/>
      </c>
      <c r="JK24" s="106"/>
      <c r="JL24" s="104"/>
      <c r="JM24" s="36" t="str">
        <f>IF(ISBLANK(JL24),"",IFERROR(JL24/JL7,""))</f>
        <v/>
      </c>
      <c r="JN24" s="104"/>
      <c r="JO24" s="36" t="str">
        <f>IF(ISBLANK(JN24),"",IFERROR(JN24/JO7,""))</f>
        <v/>
      </c>
      <c r="JP24" s="36" t="str">
        <f t="shared" si="43"/>
        <v/>
      </c>
      <c r="JQ24" s="106"/>
      <c r="JR24" s="104"/>
      <c r="JS24" s="36" t="str">
        <f>IF(ISBLANK(JR24),"",IFERROR(JR24/JR7,""))</f>
        <v/>
      </c>
      <c r="JT24" s="104"/>
      <c r="JU24" s="36" t="str">
        <f>IF(ISBLANK(JT24),"",IFERROR(JT24/JU7,""))</f>
        <v/>
      </c>
      <c r="JV24" s="36" t="str">
        <f t="shared" si="44"/>
        <v/>
      </c>
      <c r="JW24" s="106"/>
      <c r="JX24" s="104"/>
      <c r="JY24" s="36" t="str">
        <f>IF(ISBLANK(JX24),"",IFERROR(JX24/JX7,""))</f>
        <v/>
      </c>
      <c r="JZ24" s="104"/>
      <c r="KA24" s="36" t="str">
        <f>IF(ISBLANK(JZ24),"",IFERROR(JZ24/KA7,""))</f>
        <v/>
      </c>
      <c r="KB24" s="36" t="str">
        <f t="shared" si="45"/>
        <v/>
      </c>
      <c r="KC24" s="106"/>
      <c r="KD24" s="104"/>
      <c r="KE24" s="36" t="str">
        <f>IF(ISBLANK(KD24),"",IFERROR(KD24/KD7,""))</f>
        <v/>
      </c>
      <c r="KF24" s="104"/>
      <c r="KG24" s="36" t="str">
        <f>IF(ISBLANK(KF24),"",IFERROR(KF24/KG7,""))</f>
        <v/>
      </c>
      <c r="KH24" s="36" t="str">
        <f t="shared" si="46"/>
        <v/>
      </c>
    </row>
    <row r="25" spans="1:294">
      <c r="A25" s="35">
        <f>'Participants'' info'!A24</f>
        <v>0</v>
      </c>
      <c r="B25" s="35" t="str">
        <f>'Participants'' info'!F24</f>
        <v>?</v>
      </c>
      <c r="C25" s="36" t="str">
        <f>IFERROR(
  SUM(
    COUNTIF(G25,'Drop-downs'!$I$7),
    COUNTIF(M25,'Drop-downs'!$I$7),
    COUNTIF(S25,'Drop-downs'!$I$7),
    COUNTIF(Y25,'Drop-downs'!$I$7),
    COUNTIF(AE25,'Drop-downs'!$I$7),
    COUNTIF(AK25,'Drop-downs'!$I$7),
    COUNTIF(AQ25,'Drop-downs'!$I$7),
    COUNTIF(AW25,'Drop-downs'!$I$7),
    COUNTIF(BC25,'Drop-downs'!$I$7),
    COUNTIF(BI25,'Drop-downs'!$I$7),
    COUNTIF(BO25,'Drop-downs'!$I$7),
    COUNTIF(BU25,'Drop-downs'!$I$7),
    COUNTIF(CA25,'Drop-downs'!$I$7),
    COUNTIF(CG25,'Drop-downs'!$I$7),
    COUNTIF(CM25,'Drop-downs'!$I$7),
    COUNTIF(CS25,'Drop-downs'!$I$7),
    COUNTIF(CY25,'Drop-downs'!$I$7),
    COUNTIF(DE25,'Drop-downs'!$I$7),
    COUNTIF(DK25,'Drop-downs'!$I$7),
    COUNTIF(DQ25,'Drop-downs'!$I$7),
    COUNTIF(DW25,'Drop-downs'!$I$7),
    COUNTIF(EC25,'Drop-downs'!$I$7),
    COUNTIF(EI25,'Drop-downs'!$I$7),
    COUNTIF(EO25,'Drop-downs'!$I$7),
    COUNTIF(EU25,'Drop-downs'!$I$7),
    COUNTIF(FA25,'Drop-downs'!$I$7),
    COUNTIF(FG25,'Drop-downs'!$I$7),
    COUNTIF(FM25,'Drop-downs'!$I$7),
    COUNTIF(FS25,'Drop-downs'!$I$7),
    COUNTIF(FY25,'Drop-downs'!$I$7),
    COUNTIF(GE25,'Drop-downs'!$I$7),
    COUNTIF(GK25,'Drop-downs'!$I$7),
    COUNTIF(GQ25,'Drop-downs'!$I$7),
    COUNTIF(GW25,'Drop-downs'!$I$7),
    COUNTIF(HC25,'Drop-downs'!$I$7),
    COUNTIF(HI25,'Drop-downs'!$I$7),
    COUNTIF(HO25,'Drop-downs'!$I$7),
    COUNTIF(HU25,'Drop-downs'!$I$7),
    COUNTIF(IA25,'Drop-downs'!$I$7),
    COUNTIF(IG25,'Drop-downs'!$I$7),
    COUNTIF(IM25,'Drop-downs'!$I$7),
    COUNTIF(IS25,'Drop-downs'!$I$7),
    COUNTIF(IY25,'Drop-downs'!$I$7),
    COUNTIF(JE25,'Drop-downs'!$I$7),
    COUNTIF(JK25,'Drop-downs'!$I$7),
    COUNTIF(JQ25,'Drop-downs'!$I$7),
    COUNTIF(JW25,'Drop-downs'!$I$7),
    COUNTIF(KC25,'Drop-downs'!$I$7)
  )
  /
  (
    SUM(
      COUNTIF(G25,'Drop-downs'!$I$7),
      COUNTIF(M25,'Drop-downs'!$I$7),
      COUNTIF(S25,'Drop-downs'!$I$7),
      COUNTIF(Y25,'Drop-downs'!$I$7),
      COUNTIF(AE25,'Drop-downs'!$I$7),
      COUNTIF(AK25,'Drop-downs'!$I$7),
      COUNTIF(AQ25,'Drop-downs'!$I$7),
      COUNTIF(AW25,'Drop-downs'!$I$7),
      COUNTIF(BC25,'Drop-downs'!$I$7),
      COUNTIF(BI25,'Drop-downs'!$I$7),
      COUNTIF(BO25,'Drop-downs'!$I$7),
      COUNTIF(BU25,'Drop-downs'!$I$7),
      COUNTIF(CA25,'Drop-downs'!$I$7),
      COUNTIF(CG25,'Drop-downs'!$I$7),
      COUNTIF(CM25,'Drop-downs'!$I$7),
      COUNTIF(CS25,'Drop-downs'!$I$7),
      COUNTIF(CY25,'Drop-downs'!$I$7),
      COUNTIF(DE25,'Drop-downs'!$I$7),
      COUNTIF(DK25,'Drop-downs'!$I$7),
      COUNTIF(DQ25,'Drop-downs'!$I$7),
      COUNTIF(DW25,'Drop-downs'!$I$7),
      COUNTIF(EC25,'Drop-downs'!$I$7),
      COUNTIF(EI25,'Drop-downs'!$I$7),
      COUNTIF(EO25,'Drop-downs'!$I$7),
      COUNTIF(EU25,'Drop-downs'!$I$7),
      COUNTIF(FA25,'Drop-downs'!$I$7),
      COUNTIF(FG25,'Drop-downs'!$I$7),
      COUNTIF(FM25,'Drop-downs'!$I$7),
      COUNTIF(FS25,'Drop-downs'!$I$7),
      COUNTIF(FY25,'Drop-downs'!$I$7),
      COUNTIF(GE25,'Drop-downs'!$I$7),
      COUNTIF(GK25,'Drop-downs'!$I$7),
      COUNTIF(GQ25,'Drop-downs'!$I$7),
      COUNTIF(GW25,'Drop-downs'!$I$7),
      COUNTIF(HC25,'Drop-downs'!$I$7),
      COUNTIF(HI25,'Drop-downs'!$I$7),
      COUNTIF(HO25,'Drop-downs'!$I$7),
      COUNTIF(HU25,'Drop-downs'!$I$7),
      COUNTIF(IA25,'Drop-downs'!$I$7),
      COUNTIF(IG25,'Drop-downs'!$I$7),
      COUNTIF(IM25,'Drop-downs'!$I$7),
      COUNTIF(IS25,'Drop-downs'!$I$7),
      COUNTIF(IY25,'Drop-downs'!$I$7),
      COUNTIF(JE25,'Drop-downs'!$I$7),
      COUNTIF(JK25,'Drop-downs'!$I$7),
      COUNTIF(JQ25,'Drop-downs'!$I$7),
      COUNTIF(JW25,'Drop-downs'!$I$7),
      COUNTIF(KC25,'Drop-downs'!$I$7)
    )
    +
    SUM(
      COUNTIF(G25,'Drop-downs'!$I$8),
      COUNTIF(M25,'Drop-downs'!$I$8),
      COUNTIF(S25,'Drop-downs'!$I$8),
      COUNTIF(Y25,'Drop-downs'!$I$8),
      COUNTIF(AE25,'Drop-downs'!$I$8),
      COUNTIF(AK25,'Drop-downs'!$I$8),
      COUNTIF(AQ25,'Drop-downs'!$I$8),
      COUNTIF(AW25,'Drop-downs'!$I$8),
      COUNTIF(BC25,'Drop-downs'!$I$8),
      COUNTIF(BI25,'Drop-downs'!$I$8),
      COUNTIF(BO25,'Drop-downs'!$I$8),
      COUNTIF(BU25,'Drop-downs'!$I$8),
      COUNTIF(CA25,'Drop-downs'!$I$8),
      COUNTIF(CG25,'Drop-downs'!$I$8),
      COUNTIF(CM25,'Drop-downs'!$I$8),
      COUNTIF(CS25,'Drop-downs'!$I$8),
      COUNTIF(CY25,'Drop-downs'!$I$8),
      COUNTIF(DE25,'Drop-downs'!$I$8),
      COUNTIF(DK25,'Drop-downs'!$I$8),
      COUNTIF(DQ25,'Drop-downs'!$I$8),
      COUNTIF(DW25,'Drop-downs'!$I$8),
      COUNTIF(EC25,'Drop-downs'!$I$8),
      COUNTIF(EI25,'Drop-downs'!$I$8),
      COUNTIF(EO25,'Drop-downs'!$I$8),
      COUNTIF(EU25,'Drop-downs'!$I$8),
      COUNTIF(FA25,'Drop-downs'!$I$8),
      COUNTIF(FG25,'Drop-downs'!$I$8),
      COUNTIF(FM25,'Drop-downs'!$I$8),
      COUNTIF(FS25,'Drop-downs'!$I$8),
      COUNTIF(FY25,'Drop-downs'!$I$8),
      COUNTIF(GE25,'Drop-downs'!$I$8),
      COUNTIF(GK25,'Drop-downs'!$I$8),
      COUNTIF(GQ25,'Drop-downs'!$I$8),
      COUNTIF(GW25,'Drop-downs'!$I$8),
      COUNTIF(HC25,'Drop-downs'!$I$8),
      COUNTIF(HI25,'Drop-downs'!$I$8),
      COUNTIF(HO25,'Drop-downs'!$I$8),
      COUNTIF(HU25,'Drop-downs'!$I$8),
      COUNTIF(IA25,'Drop-downs'!$I$8),
      COUNTIF(IG25,'Drop-downs'!$I$8),
      COUNTIF(IM25,'Drop-downs'!$I$8),
      COUNTIF(IS25,'Drop-downs'!$I$8),
      COUNTIF(IY25,'Drop-downs'!$I$8),
      COUNTIF(JE25,'Drop-downs'!$I$8),
      COUNTIF(JK25,'Drop-downs'!$I$8),
      COUNTIF(JQ25,'Drop-downs'!$I$8),
      COUNTIF(JW25,'Drop-downs'!$I$8),
      COUNTIF(KC25,'Drop-downs'!$I$8)
    )
  ),
"")</f>
        <v/>
      </c>
      <c r="D25" s="36" t="str">
        <f t="shared" si="47"/>
        <v/>
      </c>
      <c r="E25" s="36" t="str">
        <f t="shared" si="48"/>
        <v/>
      </c>
      <c r="F25" s="36" t="str">
        <f t="shared" si="49"/>
        <v/>
      </c>
      <c r="G25" s="106"/>
      <c r="H25" s="104"/>
      <c r="I25" s="36" t="str">
        <f>IF(ISBLANK(H25),"",IFERROR(H25/H7,""))</f>
        <v/>
      </c>
      <c r="J25" s="104"/>
      <c r="K25" s="36" t="str">
        <f>IF(ISBLANK(J25),"",IFERROR(J25/K7,""))</f>
        <v/>
      </c>
      <c r="L25" s="36" t="str">
        <f t="shared" si="50"/>
        <v/>
      </c>
      <c r="M25" s="106"/>
      <c r="N25" s="104"/>
      <c r="O25" s="36" t="str">
        <f>IF(ISBLANK(N25),"",IFERROR(N25/N7,""))</f>
        <v/>
      </c>
      <c r="P25" s="104"/>
      <c r="Q25" s="36" t="str">
        <f>IF(ISBLANK(P25),"",IFERROR(P25/Q7,""))</f>
        <v/>
      </c>
      <c r="R25" s="36" t="str">
        <f t="shared" si="0"/>
        <v/>
      </c>
      <c r="S25" s="106"/>
      <c r="T25" s="104"/>
      <c r="U25" s="36" t="str">
        <f>IF(ISBLANK(T25),"",IFERROR(T25/T7,""))</f>
        <v/>
      </c>
      <c r="V25" s="104"/>
      <c r="W25" s="36" t="str">
        <f>IF(ISBLANK(V25),"",IFERROR(V25/W7,""))</f>
        <v/>
      </c>
      <c r="X25" s="36" t="str">
        <f t="shared" si="1"/>
        <v/>
      </c>
      <c r="Y25" s="106"/>
      <c r="Z25" s="104"/>
      <c r="AA25" s="36" t="str">
        <f>IF(ISBLANK(Z25),"",IFERROR(Z25/Z7,""))</f>
        <v/>
      </c>
      <c r="AB25" s="104"/>
      <c r="AC25" s="36" t="str">
        <f>IF(ISBLANK(AB25),"",IFERROR(AB25/AC7,""))</f>
        <v/>
      </c>
      <c r="AD25" s="36" t="str">
        <f t="shared" si="2"/>
        <v/>
      </c>
      <c r="AE25" s="106"/>
      <c r="AF25" s="104"/>
      <c r="AG25" s="36" t="str">
        <f>IF(ISBLANK(AF25),"",IFERROR(AF25/AF7,""))</f>
        <v/>
      </c>
      <c r="AH25" s="104"/>
      <c r="AI25" s="36" t="str">
        <f>IF(ISBLANK(AH25),"",IFERROR(AH25/AI7,""))</f>
        <v/>
      </c>
      <c r="AJ25" s="36" t="str">
        <f t="shared" si="3"/>
        <v/>
      </c>
      <c r="AK25" s="106"/>
      <c r="AL25" s="104"/>
      <c r="AM25" s="36" t="str">
        <f>IF(ISBLANK(AL25),"",IFERROR(AL25/AL7,""))</f>
        <v/>
      </c>
      <c r="AN25" s="104"/>
      <c r="AO25" s="36" t="str">
        <f>IF(ISBLANK(AN25),"",IFERROR(AN25/AO7,""))</f>
        <v/>
      </c>
      <c r="AP25" s="36" t="str">
        <f t="shared" si="4"/>
        <v/>
      </c>
      <c r="AQ25" s="106"/>
      <c r="AR25" s="104"/>
      <c r="AS25" s="36" t="str">
        <f>IF(ISBLANK(AR25),"",IFERROR(AR25/AR7,""))</f>
        <v/>
      </c>
      <c r="AT25" s="104"/>
      <c r="AU25" s="36" t="str">
        <f>IF(ISBLANK(AT25),"",IFERROR(AT25/AU7,""))</f>
        <v/>
      </c>
      <c r="AV25" s="36" t="str">
        <f t="shared" si="5"/>
        <v/>
      </c>
      <c r="AW25" s="106"/>
      <c r="AX25" s="104"/>
      <c r="AY25" s="36" t="str">
        <f>IF(ISBLANK(AX25),"",IFERROR(AX25/AX7,""))</f>
        <v/>
      </c>
      <c r="AZ25" s="104"/>
      <c r="BA25" s="36" t="str">
        <f>IF(ISBLANK(AZ25),"",IFERROR(AZ25/BA7,""))</f>
        <v/>
      </c>
      <c r="BB25" s="36" t="str">
        <f t="shared" si="6"/>
        <v/>
      </c>
      <c r="BC25" s="106"/>
      <c r="BD25" s="104"/>
      <c r="BE25" s="36" t="str">
        <f>IF(ISBLANK(BD25),"",IFERROR(BD25/BD7,""))</f>
        <v/>
      </c>
      <c r="BF25" s="104"/>
      <c r="BG25" s="36" t="str">
        <f>IF(ISBLANK(BF25),"",IFERROR(BF25/BG7,""))</f>
        <v/>
      </c>
      <c r="BH25" s="36" t="str">
        <f t="shared" si="7"/>
        <v/>
      </c>
      <c r="BI25" s="106"/>
      <c r="BJ25" s="104"/>
      <c r="BK25" s="36" t="str">
        <f>IF(ISBLANK(BJ25),"",IFERROR(BJ25/BJ7,""))</f>
        <v/>
      </c>
      <c r="BL25" s="104"/>
      <c r="BM25" s="36" t="str">
        <f>IF(ISBLANK(BL25),"",IFERROR(BL25/BM7,""))</f>
        <v/>
      </c>
      <c r="BN25" s="36" t="str">
        <f t="shared" si="8"/>
        <v/>
      </c>
      <c r="BO25" s="106"/>
      <c r="BP25" s="104"/>
      <c r="BQ25" s="36" t="str">
        <f>IF(ISBLANK(BP25),"",IFERROR(BP25/BP7,""))</f>
        <v/>
      </c>
      <c r="BR25" s="104"/>
      <c r="BS25" s="36" t="str">
        <f>IF(ISBLANK(BR25),"",IFERROR(BR25/BS7,""))</f>
        <v/>
      </c>
      <c r="BT25" s="36" t="str">
        <f t="shared" si="9"/>
        <v/>
      </c>
      <c r="BU25" s="106"/>
      <c r="BV25" s="104"/>
      <c r="BW25" s="36" t="str">
        <f>IF(ISBLANK(BV25),"",IFERROR(BV25/BV7,""))</f>
        <v/>
      </c>
      <c r="BX25" s="104"/>
      <c r="BY25" s="36" t="str">
        <f>IF(ISBLANK(BX25),"",IFERROR(BX25/BY7,""))</f>
        <v/>
      </c>
      <c r="BZ25" s="36" t="str">
        <f t="shared" si="10"/>
        <v/>
      </c>
      <c r="CA25" s="106"/>
      <c r="CB25" s="104"/>
      <c r="CC25" s="36" t="str">
        <f>IF(ISBLANK(CB25),"",IFERROR(CB25/CB7,""))</f>
        <v/>
      </c>
      <c r="CD25" s="104"/>
      <c r="CE25" s="36" t="str">
        <f>IF(ISBLANK(CD25),"",IFERROR(CD25/CE7,""))</f>
        <v/>
      </c>
      <c r="CF25" s="36" t="str">
        <f t="shared" si="11"/>
        <v/>
      </c>
      <c r="CG25" s="106"/>
      <c r="CH25" s="104"/>
      <c r="CI25" s="36" t="str">
        <f>IF(ISBLANK(CH25),"",IFERROR(CH25/CH7,""))</f>
        <v/>
      </c>
      <c r="CJ25" s="104"/>
      <c r="CK25" s="36" t="str">
        <f>IF(ISBLANK(CJ25),"",IFERROR(CJ25/CK7,""))</f>
        <v/>
      </c>
      <c r="CL25" s="36" t="str">
        <f t="shared" si="12"/>
        <v/>
      </c>
      <c r="CM25" s="106"/>
      <c r="CN25" s="104"/>
      <c r="CO25" s="36" t="str">
        <f>IF(ISBLANK(CN25),"",IFERROR(CN25/CN7,""))</f>
        <v/>
      </c>
      <c r="CP25" s="104"/>
      <c r="CQ25" s="36" t="str">
        <f>IF(ISBLANK(CP25),"",IFERROR(CP25/CQ7,""))</f>
        <v/>
      </c>
      <c r="CR25" s="36" t="str">
        <f t="shared" si="13"/>
        <v/>
      </c>
      <c r="CS25" s="106"/>
      <c r="CT25" s="104"/>
      <c r="CU25" s="36" t="str">
        <f>IF(ISBLANK(CT25),"",IFERROR(CT25/CT7,""))</f>
        <v/>
      </c>
      <c r="CV25" s="104"/>
      <c r="CW25" s="36" t="str">
        <f>IF(ISBLANK(CV25),"",IFERROR(CV25/CW7,""))</f>
        <v/>
      </c>
      <c r="CX25" s="36" t="str">
        <f t="shared" si="14"/>
        <v/>
      </c>
      <c r="CY25" s="106"/>
      <c r="CZ25" s="104"/>
      <c r="DA25" s="36" t="str">
        <f>IF(ISBLANK(CZ25),"",IFERROR(CZ25/CZ7,""))</f>
        <v/>
      </c>
      <c r="DB25" s="104"/>
      <c r="DC25" s="36" t="str">
        <f>IF(ISBLANK(DB25),"",IFERROR(DB25/DC7,""))</f>
        <v/>
      </c>
      <c r="DD25" s="36" t="str">
        <f t="shared" si="15"/>
        <v/>
      </c>
      <c r="DE25" s="106"/>
      <c r="DF25" s="104"/>
      <c r="DG25" s="36" t="str">
        <f>IF(ISBLANK(DF25),"",IFERROR(DF25/DF7,""))</f>
        <v/>
      </c>
      <c r="DH25" s="104"/>
      <c r="DI25" s="36" t="str">
        <f>IF(ISBLANK(DH25),"",IFERROR(DH25/DI7,""))</f>
        <v/>
      </c>
      <c r="DJ25" s="36" t="str">
        <f t="shared" si="16"/>
        <v/>
      </c>
      <c r="DK25" s="106"/>
      <c r="DL25" s="104"/>
      <c r="DM25" s="36" t="str">
        <f>IF(ISBLANK(DL25),"",IFERROR(DL25/DL7,""))</f>
        <v/>
      </c>
      <c r="DN25" s="104"/>
      <c r="DO25" s="36" t="str">
        <f>IF(ISBLANK(DN25),"",IFERROR(DN25/DO7,""))</f>
        <v/>
      </c>
      <c r="DP25" s="36" t="str">
        <f t="shared" si="17"/>
        <v/>
      </c>
      <c r="DQ25" s="106"/>
      <c r="DR25" s="104"/>
      <c r="DS25" s="36" t="str">
        <f>IF(ISBLANK(DR25),"",IFERROR(DR25/DR7,""))</f>
        <v/>
      </c>
      <c r="DT25" s="104"/>
      <c r="DU25" s="36" t="str">
        <f>IF(ISBLANK(DT25),"",IFERROR(DT25/DU7,""))</f>
        <v/>
      </c>
      <c r="DV25" s="36" t="str">
        <f t="shared" si="18"/>
        <v/>
      </c>
      <c r="DW25" s="106"/>
      <c r="DX25" s="104"/>
      <c r="DY25" s="36" t="str">
        <f>IF(ISBLANK(DX25),"",IFERROR(DX25/DX7,""))</f>
        <v/>
      </c>
      <c r="DZ25" s="104"/>
      <c r="EA25" s="36" t="str">
        <f>IF(ISBLANK(DZ25),"",IFERROR(DZ25/EA7,""))</f>
        <v/>
      </c>
      <c r="EB25" s="36" t="str">
        <f t="shared" si="19"/>
        <v/>
      </c>
      <c r="EC25" s="106"/>
      <c r="ED25" s="104"/>
      <c r="EE25" s="36" t="str">
        <f>IF(ISBLANK(ED25),"",IFERROR(ED25/ED7,""))</f>
        <v/>
      </c>
      <c r="EF25" s="104"/>
      <c r="EG25" s="36" t="str">
        <f>IF(ISBLANK(EF25),"",IFERROR(EF25/EG7,""))</f>
        <v/>
      </c>
      <c r="EH25" s="36" t="str">
        <f t="shared" si="20"/>
        <v/>
      </c>
      <c r="EI25" s="106"/>
      <c r="EJ25" s="104"/>
      <c r="EK25" s="36" t="str">
        <f>IF(ISBLANK(EJ25),"",IFERROR(EJ25/EJ7,""))</f>
        <v/>
      </c>
      <c r="EL25" s="104"/>
      <c r="EM25" s="36" t="str">
        <f>IF(ISBLANK(EL25),"",IFERROR(EL25/EM7,""))</f>
        <v/>
      </c>
      <c r="EN25" s="36" t="str">
        <f t="shared" si="21"/>
        <v/>
      </c>
      <c r="EO25" s="106"/>
      <c r="EP25" s="104"/>
      <c r="EQ25" s="36" t="str">
        <f>IF(ISBLANK(EP25),"",IFERROR(EP25/EP7,""))</f>
        <v/>
      </c>
      <c r="ER25" s="104"/>
      <c r="ES25" s="36" t="str">
        <f>IF(ISBLANK(ER25),"",IFERROR(ER25/ES7,""))</f>
        <v/>
      </c>
      <c r="ET25" s="36" t="str">
        <f t="shared" si="22"/>
        <v/>
      </c>
      <c r="EU25" s="106"/>
      <c r="EV25" s="104"/>
      <c r="EW25" s="36" t="str">
        <f>IF(ISBLANK(EV25),"",IFERROR(EV25/EV7,""))</f>
        <v/>
      </c>
      <c r="EX25" s="104"/>
      <c r="EY25" s="36" t="str">
        <f>IF(ISBLANK(EX25),"",IFERROR(EX25/EY7,""))</f>
        <v/>
      </c>
      <c r="EZ25" s="36" t="str">
        <f t="shared" si="23"/>
        <v/>
      </c>
      <c r="FA25" s="106"/>
      <c r="FB25" s="104"/>
      <c r="FC25" s="36" t="str">
        <f>IF(ISBLANK(FB25),"",IFERROR(FB25/FB7,""))</f>
        <v/>
      </c>
      <c r="FD25" s="104"/>
      <c r="FE25" s="36" t="str">
        <f>IF(ISBLANK(FD25),"",IFERROR(FD25/FE7,""))</f>
        <v/>
      </c>
      <c r="FF25" s="36" t="str">
        <f t="shared" si="24"/>
        <v/>
      </c>
      <c r="FG25" s="106"/>
      <c r="FH25" s="104"/>
      <c r="FI25" s="36" t="str">
        <f>IF(ISBLANK(FH25),"",IFERROR(FH25/FH7,""))</f>
        <v/>
      </c>
      <c r="FJ25" s="104"/>
      <c r="FK25" s="36" t="str">
        <f>IF(ISBLANK(FJ25),"",IFERROR(FJ25/FK7,""))</f>
        <v/>
      </c>
      <c r="FL25" s="36" t="str">
        <f t="shared" si="25"/>
        <v/>
      </c>
      <c r="FM25" s="106"/>
      <c r="FN25" s="104"/>
      <c r="FO25" s="36" t="str">
        <f>IF(ISBLANK(FN25),"",IFERROR(FN25/FN7,""))</f>
        <v/>
      </c>
      <c r="FP25" s="104"/>
      <c r="FQ25" s="36" t="str">
        <f>IF(ISBLANK(FP25),"",IFERROR(FP25/FQ7,""))</f>
        <v/>
      </c>
      <c r="FR25" s="36" t="str">
        <f t="shared" si="26"/>
        <v/>
      </c>
      <c r="FS25" s="106"/>
      <c r="FT25" s="104"/>
      <c r="FU25" s="36" t="str">
        <f>IF(ISBLANK(FT25),"",IFERROR(FT25/FT7,""))</f>
        <v/>
      </c>
      <c r="FV25" s="104"/>
      <c r="FW25" s="36" t="str">
        <f>IF(ISBLANK(FV25),"",IFERROR(FV25/FW7,""))</f>
        <v/>
      </c>
      <c r="FX25" s="36" t="str">
        <f t="shared" si="27"/>
        <v/>
      </c>
      <c r="FY25" s="106"/>
      <c r="FZ25" s="104"/>
      <c r="GA25" s="36" t="str">
        <f>IF(ISBLANK(FZ25),"",IFERROR(FZ25/FZ7,""))</f>
        <v/>
      </c>
      <c r="GB25" s="104"/>
      <c r="GC25" s="36" t="str">
        <f>IF(ISBLANK(GB25),"",IFERROR(GB25/GC7,""))</f>
        <v/>
      </c>
      <c r="GD25" s="36" t="str">
        <f t="shared" si="28"/>
        <v/>
      </c>
      <c r="GE25" s="106"/>
      <c r="GF25" s="104"/>
      <c r="GG25" s="36" t="str">
        <f>IF(ISBLANK(GF25),"",IFERROR(GF25/GF7,""))</f>
        <v/>
      </c>
      <c r="GH25" s="104"/>
      <c r="GI25" s="36" t="str">
        <f>IF(ISBLANK(GH25),"",IFERROR(GH25/GI7,""))</f>
        <v/>
      </c>
      <c r="GJ25" s="36" t="str">
        <f t="shared" si="29"/>
        <v/>
      </c>
      <c r="GK25" s="106"/>
      <c r="GL25" s="104"/>
      <c r="GM25" s="36" t="str">
        <f>IF(ISBLANK(GL25),"",IFERROR(GL25/GL7,""))</f>
        <v/>
      </c>
      <c r="GN25" s="104"/>
      <c r="GO25" s="36" t="str">
        <f>IF(ISBLANK(GN25),"",IFERROR(GN25/GO7,""))</f>
        <v/>
      </c>
      <c r="GP25" s="36" t="str">
        <f t="shared" si="30"/>
        <v/>
      </c>
      <c r="GQ25" s="106"/>
      <c r="GR25" s="104"/>
      <c r="GS25" s="36" t="str">
        <f>IF(ISBLANK(GR25),"",IFERROR(GR25/GR7,""))</f>
        <v/>
      </c>
      <c r="GT25" s="104"/>
      <c r="GU25" s="36" t="str">
        <f>IF(ISBLANK(GT25),"",IFERROR(GT25/GU7,""))</f>
        <v/>
      </c>
      <c r="GV25" s="36" t="str">
        <f t="shared" si="31"/>
        <v/>
      </c>
      <c r="GW25" s="106"/>
      <c r="GX25" s="104"/>
      <c r="GY25" s="36" t="str">
        <f>IF(ISBLANK(GX25),"",IFERROR(GX25/GX7,""))</f>
        <v/>
      </c>
      <c r="GZ25" s="104"/>
      <c r="HA25" s="36" t="str">
        <f>IF(ISBLANK(GZ25),"",IFERROR(GZ25/HA7,""))</f>
        <v/>
      </c>
      <c r="HB25" s="36" t="str">
        <f t="shared" si="32"/>
        <v/>
      </c>
      <c r="HC25" s="106"/>
      <c r="HD25" s="104"/>
      <c r="HE25" s="36" t="str">
        <f>IF(ISBLANK(HD25),"",IFERROR(HD25/HD7,""))</f>
        <v/>
      </c>
      <c r="HF25" s="104"/>
      <c r="HG25" s="36" t="str">
        <f>IF(ISBLANK(HF25),"",IFERROR(HF25/HG7,""))</f>
        <v/>
      </c>
      <c r="HH25" s="36" t="str">
        <f t="shared" si="33"/>
        <v/>
      </c>
      <c r="HI25" s="106"/>
      <c r="HJ25" s="104"/>
      <c r="HK25" s="36" t="str">
        <f>IF(ISBLANK(HJ25),"",IFERROR(HJ25/HJ7,""))</f>
        <v/>
      </c>
      <c r="HL25" s="104"/>
      <c r="HM25" s="36" t="str">
        <f>IF(ISBLANK(HL25),"",IFERROR(HL25/HM7,""))</f>
        <v/>
      </c>
      <c r="HN25" s="36" t="str">
        <f t="shared" si="34"/>
        <v/>
      </c>
      <c r="HO25" s="106"/>
      <c r="HP25" s="104"/>
      <c r="HQ25" s="36" t="str">
        <f>IF(ISBLANK(HP25),"",IFERROR(HP25/HP7,""))</f>
        <v/>
      </c>
      <c r="HR25" s="104"/>
      <c r="HS25" s="36" t="str">
        <f>IF(ISBLANK(HR25),"",IFERROR(HR25/HS7,""))</f>
        <v/>
      </c>
      <c r="HT25" s="36" t="str">
        <f t="shared" si="35"/>
        <v/>
      </c>
      <c r="HU25" s="106"/>
      <c r="HV25" s="104"/>
      <c r="HW25" s="36" t="str">
        <f>IF(ISBLANK(HV25),"",IFERROR(HV25/HV7,""))</f>
        <v/>
      </c>
      <c r="HX25" s="104"/>
      <c r="HY25" s="36" t="str">
        <f>IF(ISBLANK(HX25),"",IFERROR(HX25/HY7,""))</f>
        <v/>
      </c>
      <c r="HZ25" s="36" t="str">
        <f t="shared" si="36"/>
        <v/>
      </c>
      <c r="IA25" s="106"/>
      <c r="IB25" s="104"/>
      <c r="IC25" s="36" t="str">
        <f>IF(ISBLANK(IB25),"",IFERROR(IB25/IB7,""))</f>
        <v/>
      </c>
      <c r="ID25" s="104"/>
      <c r="IE25" s="36" t="str">
        <f>IF(ISBLANK(ID25),"",IFERROR(ID25/IE7,""))</f>
        <v/>
      </c>
      <c r="IF25" s="36" t="str">
        <f t="shared" si="37"/>
        <v/>
      </c>
      <c r="IG25" s="106"/>
      <c r="IH25" s="104"/>
      <c r="II25" s="36" t="str">
        <f>IF(ISBLANK(IH25),"",IFERROR(IH25/IH7,""))</f>
        <v/>
      </c>
      <c r="IJ25" s="104"/>
      <c r="IK25" s="36" t="str">
        <f>IF(ISBLANK(IJ25),"",IFERROR(IJ25/IK7,""))</f>
        <v/>
      </c>
      <c r="IL25" s="36" t="str">
        <f t="shared" si="38"/>
        <v/>
      </c>
      <c r="IM25" s="106"/>
      <c r="IN25" s="104"/>
      <c r="IO25" s="36" t="str">
        <f>IF(ISBLANK(IN25),"",IFERROR(IN25/IN7,""))</f>
        <v/>
      </c>
      <c r="IP25" s="104"/>
      <c r="IQ25" s="36" t="str">
        <f>IF(ISBLANK(IP25),"",IFERROR(IP25/IQ7,""))</f>
        <v/>
      </c>
      <c r="IR25" s="36" t="str">
        <f t="shared" si="39"/>
        <v/>
      </c>
      <c r="IS25" s="106"/>
      <c r="IT25" s="104"/>
      <c r="IU25" s="36" t="str">
        <f>IF(ISBLANK(IT25),"",IFERROR(IT25/IT7,""))</f>
        <v/>
      </c>
      <c r="IV25" s="104"/>
      <c r="IW25" s="36" t="str">
        <f>IF(ISBLANK(IV25),"",IFERROR(IV25/IW7,""))</f>
        <v/>
      </c>
      <c r="IX25" s="36" t="str">
        <f t="shared" si="40"/>
        <v/>
      </c>
      <c r="IY25" s="106"/>
      <c r="IZ25" s="104"/>
      <c r="JA25" s="36" t="str">
        <f>IF(ISBLANK(IZ25),"",IFERROR(IZ25/IZ7,""))</f>
        <v/>
      </c>
      <c r="JB25" s="104"/>
      <c r="JC25" s="36" t="str">
        <f>IF(ISBLANK(JB25),"",IFERROR(JB25/JC7,""))</f>
        <v/>
      </c>
      <c r="JD25" s="36" t="str">
        <f t="shared" si="41"/>
        <v/>
      </c>
      <c r="JE25" s="106"/>
      <c r="JF25" s="104"/>
      <c r="JG25" s="36" t="str">
        <f>IF(ISBLANK(JF25),"",IFERROR(JF25/JF7,""))</f>
        <v/>
      </c>
      <c r="JH25" s="104"/>
      <c r="JI25" s="36" t="str">
        <f>IF(ISBLANK(JH25),"",IFERROR(JH25/JI7,""))</f>
        <v/>
      </c>
      <c r="JJ25" s="36" t="str">
        <f t="shared" si="42"/>
        <v/>
      </c>
      <c r="JK25" s="106"/>
      <c r="JL25" s="104"/>
      <c r="JM25" s="36" t="str">
        <f>IF(ISBLANK(JL25),"",IFERROR(JL25/JL7,""))</f>
        <v/>
      </c>
      <c r="JN25" s="104"/>
      <c r="JO25" s="36" t="str">
        <f>IF(ISBLANK(JN25),"",IFERROR(JN25/JO7,""))</f>
        <v/>
      </c>
      <c r="JP25" s="36" t="str">
        <f t="shared" si="43"/>
        <v/>
      </c>
      <c r="JQ25" s="106"/>
      <c r="JR25" s="104"/>
      <c r="JS25" s="36" t="str">
        <f>IF(ISBLANK(JR25),"",IFERROR(JR25/JR7,""))</f>
        <v/>
      </c>
      <c r="JT25" s="104"/>
      <c r="JU25" s="36" t="str">
        <f>IF(ISBLANK(JT25),"",IFERROR(JT25/JU7,""))</f>
        <v/>
      </c>
      <c r="JV25" s="36" t="str">
        <f t="shared" si="44"/>
        <v/>
      </c>
      <c r="JW25" s="106"/>
      <c r="JX25" s="104"/>
      <c r="JY25" s="36" t="str">
        <f>IF(ISBLANK(JX25),"",IFERROR(JX25/JX7,""))</f>
        <v/>
      </c>
      <c r="JZ25" s="104"/>
      <c r="KA25" s="36" t="str">
        <f>IF(ISBLANK(JZ25),"",IFERROR(JZ25/KA7,""))</f>
        <v/>
      </c>
      <c r="KB25" s="36" t="str">
        <f t="shared" si="45"/>
        <v/>
      </c>
      <c r="KC25" s="106"/>
      <c r="KD25" s="104"/>
      <c r="KE25" s="36" t="str">
        <f>IF(ISBLANK(KD25),"",IFERROR(KD25/KD7,""))</f>
        <v/>
      </c>
      <c r="KF25" s="104"/>
      <c r="KG25" s="36" t="str">
        <f>IF(ISBLANK(KF25),"",IFERROR(KF25/KG7,""))</f>
        <v/>
      </c>
      <c r="KH25" s="36" t="str">
        <f t="shared" si="46"/>
        <v/>
      </c>
    </row>
    <row r="26" spans="1:294">
      <c r="A26" s="35">
        <f>'Participants'' info'!A25</f>
        <v>0</v>
      </c>
      <c r="B26" s="35" t="str">
        <f>'Participants'' info'!F25</f>
        <v>?</v>
      </c>
      <c r="C26" s="36" t="str">
        <f>IFERROR(
  SUM(
    COUNTIF(G26,'Drop-downs'!$I$7),
    COUNTIF(M26,'Drop-downs'!$I$7),
    COUNTIF(S26,'Drop-downs'!$I$7),
    COUNTIF(Y26,'Drop-downs'!$I$7),
    COUNTIF(AE26,'Drop-downs'!$I$7),
    COUNTIF(AK26,'Drop-downs'!$I$7),
    COUNTIF(AQ26,'Drop-downs'!$I$7),
    COUNTIF(AW26,'Drop-downs'!$I$7),
    COUNTIF(BC26,'Drop-downs'!$I$7),
    COUNTIF(BI26,'Drop-downs'!$I$7),
    COUNTIF(BO26,'Drop-downs'!$I$7),
    COUNTIF(BU26,'Drop-downs'!$I$7),
    COUNTIF(CA26,'Drop-downs'!$I$7),
    COUNTIF(CG26,'Drop-downs'!$I$7),
    COUNTIF(CM26,'Drop-downs'!$I$7),
    COUNTIF(CS26,'Drop-downs'!$I$7),
    COUNTIF(CY26,'Drop-downs'!$I$7),
    COUNTIF(DE26,'Drop-downs'!$I$7),
    COUNTIF(DK26,'Drop-downs'!$I$7),
    COUNTIF(DQ26,'Drop-downs'!$I$7),
    COUNTIF(DW26,'Drop-downs'!$I$7),
    COUNTIF(EC26,'Drop-downs'!$I$7),
    COUNTIF(EI26,'Drop-downs'!$I$7),
    COUNTIF(EO26,'Drop-downs'!$I$7),
    COUNTIF(EU26,'Drop-downs'!$I$7),
    COUNTIF(FA26,'Drop-downs'!$I$7),
    COUNTIF(FG26,'Drop-downs'!$I$7),
    COUNTIF(FM26,'Drop-downs'!$I$7),
    COUNTIF(FS26,'Drop-downs'!$I$7),
    COUNTIF(FY26,'Drop-downs'!$I$7),
    COUNTIF(GE26,'Drop-downs'!$I$7),
    COUNTIF(GK26,'Drop-downs'!$I$7),
    COUNTIF(GQ26,'Drop-downs'!$I$7),
    COUNTIF(GW26,'Drop-downs'!$I$7),
    COUNTIF(HC26,'Drop-downs'!$I$7),
    COUNTIF(HI26,'Drop-downs'!$I$7),
    COUNTIF(HO26,'Drop-downs'!$I$7),
    COUNTIF(HU26,'Drop-downs'!$I$7),
    COUNTIF(IA26,'Drop-downs'!$I$7),
    COUNTIF(IG26,'Drop-downs'!$I$7),
    COUNTIF(IM26,'Drop-downs'!$I$7),
    COUNTIF(IS26,'Drop-downs'!$I$7),
    COUNTIF(IY26,'Drop-downs'!$I$7),
    COUNTIF(JE26,'Drop-downs'!$I$7),
    COUNTIF(JK26,'Drop-downs'!$I$7),
    COUNTIF(JQ26,'Drop-downs'!$I$7),
    COUNTIF(JW26,'Drop-downs'!$I$7),
    COUNTIF(KC26,'Drop-downs'!$I$7)
  )
  /
  (
    SUM(
      COUNTIF(G26,'Drop-downs'!$I$7),
      COUNTIF(M26,'Drop-downs'!$I$7),
      COUNTIF(S26,'Drop-downs'!$I$7),
      COUNTIF(Y26,'Drop-downs'!$I$7),
      COUNTIF(AE26,'Drop-downs'!$I$7),
      COUNTIF(AK26,'Drop-downs'!$I$7),
      COUNTIF(AQ26,'Drop-downs'!$I$7),
      COUNTIF(AW26,'Drop-downs'!$I$7),
      COUNTIF(BC26,'Drop-downs'!$I$7),
      COUNTIF(BI26,'Drop-downs'!$I$7),
      COUNTIF(BO26,'Drop-downs'!$I$7),
      COUNTIF(BU26,'Drop-downs'!$I$7),
      COUNTIF(CA26,'Drop-downs'!$I$7),
      COUNTIF(CG26,'Drop-downs'!$I$7),
      COUNTIF(CM26,'Drop-downs'!$I$7),
      COUNTIF(CS26,'Drop-downs'!$I$7),
      COUNTIF(CY26,'Drop-downs'!$I$7),
      COUNTIF(DE26,'Drop-downs'!$I$7),
      COUNTIF(DK26,'Drop-downs'!$I$7),
      COUNTIF(DQ26,'Drop-downs'!$I$7),
      COUNTIF(DW26,'Drop-downs'!$I$7),
      COUNTIF(EC26,'Drop-downs'!$I$7),
      COUNTIF(EI26,'Drop-downs'!$I$7),
      COUNTIF(EO26,'Drop-downs'!$I$7),
      COUNTIF(EU26,'Drop-downs'!$I$7),
      COUNTIF(FA26,'Drop-downs'!$I$7),
      COUNTIF(FG26,'Drop-downs'!$I$7),
      COUNTIF(FM26,'Drop-downs'!$I$7),
      COUNTIF(FS26,'Drop-downs'!$I$7),
      COUNTIF(FY26,'Drop-downs'!$I$7),
      COUNTIF(GE26,'Drop-downs'!$I$7),
      COUNTIF(GK26,'Drop-downs'!$I$7),
      COUNTIF(GQ26,'Drop-downs'!$I$7),
      COUNTIF(GW26,'Drop-downs'!$I$7),
      COUNTIF(HC26,'Drop-downs'!$I$7),
      COUNTIF(HI26,'Drop-downs'!$I$7),
      COUNTIF(HO26,'Drop-downs'!$I$7),
      COUNTIF(HU26,'Drop-downs'!$I$7),
      COUNTIF(IA26,'Drop-downs'!$I$7),
      COUNTIF(IG26,'Drop-downs'!$I$7),
      COUNTIF(IM26,'Drop-downs'!$I$7),
      COUNTIF(IS26,'Drop-downs'!$I$7),
      COUNTIF(IY26,'Drop-downs'!$I$7),
      COUNTIF(JE26,'Drop-downs'!$I$7),
      COUNTIF(JK26,'Drop-downs'!$I$7),
      COUNTIF(JQ26,'Drop-downs'!$I$7),
      COUNTIF(JW26,'Drop-downs'!$I$7),
      COUNTIF(KC26,'Drop-downs'!$I$7)
    )
    +
    SUM(
      COUNTIF(G26,'Drop-downs'!$I$8),
      COUNTIF(M26,'Drop-downs'!$I$8),
      COUNTIF(S26,'Drop-downs'!$I$8),
      COUNTIF(Y26,'Drop-downs'!$I$8),
      COUNTIF(AE26,'Drop-downs'!$I$8),
      COUNTIF(AK26,'Drop-downs'!$I$8),
      COUNTIF(AQ26,'Drop-downs'!$I$8),
      COUNTIF(AW26,'Drop-downs'!$I$8),
      COUNTIF(BC26,'Drop-downs'!$I$8),
      COUNTIF(BI26,'Drop-downs'!$I$8),
      COUNTIF(BO26,'Drop-downs'!$I$8),
      COUNTIF(BU26,'Drop-downs'!$I$8),
      COUNTIF(CA26,'Drop-downs'!$I$8),
      COUNTIF(CG26,'Drop-downs'!$I$8),
      COUNTIF(CM26,'Drop-downs'!$I$8),
      COUNTIF(CS26,'Drop-downs'!$I$8),
      COUNTIF(CY26,'Drop-downs'!$I$8),
      COUNTIF(DE26,'Drop-downs'!$I$8),
      COUNTIF(DK26,'Drop-downs'!$I$8),
      COUNTIF(DQ26,'Drop-downs'!$I$8),
      COUNTIF(DW26,'Drop-downs'!$I$8),
      COUNTIF(EC26,'Drop-downs'!$I$8),
      COUNTIF(EI26,'Drop-downs'!$I$8),
      COUNTIF(EO26,'Drop-downs'!$I$8),
      COUNTIF(EU26,'Drop-downs'!$I$8),
      COUNTIF(FA26,'Drop-downs'!$I$8),
      COUNTIF(FG26,'Drop-downs'!$I$8),
      COUNTIF(FM26,'Drop-downs'!$I$8),
      COUNTIF(FS26,'Drop-downs'!$I$8),
      COUNTIF(FY26,'Drop-downs'!$I$8),
      COUNTIF(GE26,'Drop-downs'!$I$8),
      COUNTIF(GK26,'Drop-downs'!$I$8),
      COUNTIF(GQ26,'Drop-downs'!$I$8),
      COUNTIF(GW26,'Drop-downs'!$I$8),
      COUNTIF(HC26,'Drop-downs'!$I$8),
      COUNTIF(HI26,'Drop-downs'!$I$8),
      COUNTIF(HO26,'Drop-downs'!$I$8),
      COUNTIF(HU26,'Drop-downs'!$I$8),
      COUNTIF(IA26,'Drop-downs'!$I$8),
      COUNTIF(IG26,'Drop-downs'!$I$8),
      COUNTIF(IM26,'Drop-downs'!$I$8),
      COUNTIF(IS26,'Drop-downs'!$I$8),
      COUNTIF(IY26,'Drop-downs'!$I$8),
      COUNTIF(JE26,'Drop-downs'!$I$8),
      COUNTIF(JK26,'Drop-downs'!$I$8),
      COUNTIF(JQ26,'Drop-downs'!$I$8),
      COUNTIF(JW26,'Drop-downs'!$I$8),
      COUNTIF(KC26,'Drop-downs'!$I$8)
    )
  ),
"")</f>
        <v/>
      </c>
      <c r="D26" s="36" t="str">
        <f t="shared" si="47"/>
        <v/>
      </c>
      <c r="E26" s="36" t="str">
        <f t="shared" si="48"/>
        <v/>
      </c>
      <c r="F26" s="36" t="str">
        <f t="shared" si="49"/>
        <v/>
      </c>
      <c r="G26" s="106"/>
      <c r="H26" s="104"/>
      <c r="I26" s="36" t="str">
        <f>IF(ISBLANK(H26),"",IFERROR(H26/H7,""))</f>
        <v/>
      </c>
      <c r="J26" s="104"/>
      <c r="K26" s="36" t="str">
        <f>IF(ISBLANK(J26),"",IFERROR(J26/K7,""))</f>
        <v/>
      </c>
      <c r="L26" s="36" t="str">
        <f t="shared" si="50"/>
        <v/>
      </c>
      <c r="M26" s="106"/>
      <c r="N26" s="104"/>
      <c r="O26" s="36" t="str">
        <f>IF(ISBLANK(N26),"",IFERROR(N26/N7,""))</f>
        <v/>
      </c>
      <c r="P26" s="104"/>
      <c r="Q26" s="36" t="str">
        <f>IF(ISBLANK(P26),"",IFERROR(P26/Q7,""))</f>
        <v/>
      </c>
      <c r="R26" s="36" t="str">
        <f t="shared" si="0"/>
        <v/>
      </c>
      <c r="S26" s="106"/>
      <c r="T26" s="104"/>
      <c r="U26" s="36" t="str">
        <f>IF(ISBLANK(T26),"",IFERROR(T26/T7,""))</f>
        <v/>
      </c>
      <c r="V26" s="104"/>
      <c r="W26" s="36" t="str">
        <f>IF(ISBLANK(V26),"",IFERROR(V26/W7,""))</f>
        <v/>
      </c>
      <c r="X26" s="36" t="str">
        <f t="shared" si="1"/>
        <v/>
      </c>
      <c r="Y26" s="106"/>
      <c r="Z26" s="104"/>
      <c r="AA26" s="36" t="str">
        <f>IF(ISBLANK(Z26),"",IFERROR(Z26/Z7,""))</f>
        <v/>
      </c>
      <c r="AB26" s="104"/>
      <c r="AC26" s="36" t="str">
        <f>IF(ISBLANK(AB26),"",IFERROR(AB26/AC7,""))</f>
        <v/>
      </c>
      <c r="AD26" s="36" t="str">
        <f t="shared" si="2"/>
        <v/>
      </c>
      <c r="AE26" s="106"/>
      <c r="AF26" s="104"/>
      <c r="AG26" s="36" t="str">
        <f>IF(ISBLANK(AF26),"",IFERROR(AF26/AF7,""))</f>
        <v/>
      </c>
      <c r="AH26" s="104"/>
      <c r="AI26" s="36" t="str">
        <f>IF(ISBLANK(AH26),"",IFERROR(AH26/AI7,""))</f>
        <v/>
      </c>
      <c r="AJ26" s="36" t="str">
        <f t="shared" si="3"/>
        <v/>
      </c>
      <c r="AK26" s="106"/>
      <c r="AL26" s="104"/>
      <c r="AM26" s="36" t="str">
        <f>IF(ISBLANK(AL26),"",IFERROR(AL26/AL7,""))</f>
        <v/>
      </c>
      <c r="AN26" s="104"/>
      <c r="AO26" s="36" t="str">
        <f>IF(ISBLANK(AN26),"",IFERROR(AN26/AO7,""))</f>
        <v/>
      </c>
      <c r="AP26" s="36" t="str">
        <f t="shared" si="4"/>
        <v/>
      </c>
      <c r="AQ26" s="106"/>
      <c r="AR26" s="104"/>
      <c r="AS26" s="36" t="str">
        <f>IF(ISBLANK(AR26),"",IFERROR(AR26/AR7,""))</f>
        <v/>
      </c>
      <c r="AT26" s="104"/>
      <c r="AU26" s="36" t="str">
        <f>IF(ISBLANK(AT26),"",IFERROR(AT26/AU7,""))</f>
        <v/>
      </c>
      <c r="AV26" s="36" t="str">
        <f t="shared" si="5"/>
        <v/>
      </c>
      <c r="AW26" s="106"/>
      <c r="AX26" s="104"/>
      <c r="AY26" s="36" t="str">
        <f>IF(ISBLANK(AX26),"",IFERROR(AX26/AX7,""))</f>
        <v/>
      </c>
      <c r="AZ26" s="104"/>
      <c r="BA26" s="36" t="str">
        <f>IF(ISBLANK(AZ26),"",IFERROR(AZ26/BA7,""))</f>
        <v/>
      </c>
      <c r="BB26" s="36" t="str">
        <f t="shared" si="6"/>
        <v/>
      </c>
      <c r="BC26" s="106"/>
      <c r="BD26" s="104"/>
      <c r="BE26" s="36" t="str">
        <f>IF(ISBLANK(BD26),"",IFERROR(BD26/BD7,""))</f>
        <v/>
      </c>
      <c r="BF26" s="104"/>
      <c r="BG26" s="36" t="str">
        <f>IF(ISBLANK(BF26),"",IFERROR(BF26/BG7,""))</f>
        <v/>
      </c>
      <c r="BH26" s="36" t="str">
        <f t="shared" si="7"/>
        <v/>
      </c>
      <c r="BI26" s="106"/>
      <c r="BJ26" s="104"/>
      <c r="BK26" s="36" t="str">
        <f>IF(ISBLANK(BJ26),"",IFERROR(BJ26/BJ7,""))</f>
        <v/>
      </c>
      <c r="BL26" s="104"/>
      <c r="BM26" s="36" t="str">
        <f>IF(ISBLANK(BL26),"",IFERROR(BL26/BM7,""))</f>
        <v/>
      </c>
      <c r="BN26" s="36" t="str">
        <f t="shared" si="8"/>
        <v/>
      </c>
      <c r="BO26" s="106"/>
      <c r="BP26" s="104"/>
      <c r="BQ26" s="36" t="str">
        <f>IF(ISBLANK(BP26),"",IFERROR(BP26/BP7,""))</f>
        <v/>
      </c>
      <c r="BR26" s="104"/>
      <c r="BS26" s="36" t="str">
        <f>IF(ISBLANK(BR26),"",IFERROR(BR26/BS7,""))</f>
        <v/>
      </c>
      <c r="BT26" s="36" t="str">
        <f t="shared" si="9"/>
        <v/>
      </c>
      <c r="BU26" s="106"/>
      <c r="BV26" s="104"/>
      <c r="BW26" s="36" t="str">
        <f>IF(ISBLANK(BV26),"",IFERROR(BV26/BV7,""))</f>
        <v/>
      </c>
      <c r="BX26" s="104"/>
      <c r="BY26" s="36" t="str">
        <f>IF(ISBLANK(BX26),"",IFERROR(BX26/BY7,""))</f>
        <v/>
      </c>
      <c r="BZ26" s="36" t="str">
        <f t="shared" si="10"/>
        <v/>
      </c>
      <c r="CA26" s="106"/>
      <c r="CB26" s="104"/>
      <c r="CC26" s="36" t="str">
        <f>IF(ISBLANK(CB26),"",IFERROR(CB26/CB7,""))</f>
        <v/>
      </c>
      <c r="CD26" s="104"/>
      <c r="CE26" s="36" t="str">
        <f>IF(ISBLANK(CD26),"",IFERROR(CD26/CE7,""))</f>
        <v/>
      </c>
      <c r="CF26" s="36" t="str">
        <f t="shared" si="11"/>
        <v/>
      </c>
      <c r="CG26" s="106"/>
      <c r="CH26" s="104"/>
      <c r="CI26" s="36" t="str">
        <f>IF(ISBLANK(CH26),"",IFERROR(CH26/CH7,""))</f>
        <v/>
      </c>
      <c r="CJ26" s="104"/>
      <c r="CK26" s="36" t="str">
        <f>IF(ISBLANK(CJ26),"",IFERROR(CJ26/CK7,""))</f>
        <v/>
      </c>
      <c r="CL26" s="36" t="str">
        <f t="shared" si="12"/>
        <v/>
      </c>
      <c r="CM26" s="106"/>
      <c r="CN26" s="104"/>
      <c r="CO26" s="36" t="str">
        <f>IF(ISBLANK(CN26),"",IFERROR(CN26/CN7,""))</f>
        <v/>
      </c>
      <c r="CP26" s="104"/>
      <c r="CQ26" s="36" t="str">
        <f>IF(ISBLANK(CP26),"",IFERROR(CP26/CQ7,""))</f>
        <v/>
      </c>
      <c r="CR26" s="36" t="str">
        <f t="shared" si="13"/>
        <v/>
      </c>
      <c r="CS26" s="106"/>
      <c r="CT26" s="104"/>
      <c r="CU26" s="36" t="str">
        <f>IF(ISBLANK(CT26),"",IFERROR(CT26/CT7,""))</f>
        <v/>
      </c>
      <c r="CV26" s="104"/>
      <c r="CW26" s="36" t="str">
        <f>IF(ISBLANK(CV26),"",IFERROR(CV26/CW7,""))</f>
        <v/>
      </c>
      <c r="CX26" s="36" t="str">
        <f t="shared" si="14"/>
        <v/>
      </c>
      <c r="CY26" s="106"/>
      <c r="CZ26" s="104"/>
      <c r="DA26" s="36" t="str">
        <f>IF(ISBLANK(CZ26),"",IFERROR(CZ26/CZ7,""))</f>
        <v/>
      </c>
      <c r="DB26" s="104"/>
      <c r="DC26" s="36" t="str">
        <f>IF(ISBLANK(DB26),"",IFERROR(DB26/DC7,""))</f>
        <v/>
      </c>
      <c r="DD26" s="36" t="str">
        <f t="shared" si="15"/>
        <v/>
      </c>
      <c r="DE26" s="106"/>
      <c r="DF26" s="104"/>
      <c r="DG26" s="36" t="str">
        <f>IF(ISBLANK(DF26),"",IFERROR(DF26/DF7,""))</f>
        <v/>
      </c>
      <c r="DH26" s="104"/>
      <c r="DI26" s="36" t="str">
        <f>IF(ISBLANK(DH26),"",IFERROR(DH26/DI7,""))</f>
        <v/>
      </c>
      <c r="DJ26" s="36" t="str">
        <f t="shared" si="16"/>
        <v/>
      </c>
      <c r="DK26" s="106"/>
      <c r="DL26" s="104"/>
      <c r="DM26" s="36" t="str">
        <f>IF(ISBLANK(DL26),"",IFERROR(DL26/DL7,""))</f>
        <v/>
      </c>
      <c r="DN26" s="104"/>
      <c r="DO26" s="36" t="str">
        <f>IF(ISBLANK(DN26),"",IFERROR(DN26/DO7,""))</f>
        <v/>
      </c>
      <c r="DP26" s="36" t="str">
        <f t="shared" si="17"/>
        <v/>
      </c>
      <c r="DQ26" s="106"/>
      <c r="DR26" s="104"/>
      <c r="DS26" s="36" t="str">
        <f>IF(ISBLANK(DR26),"",IFERROR(DR26/DR7,""))</f>
        <v/>
      </c>
      <c r="DT26" s="104"/>
      <c r="DU26" s="36" t="str">
        <f>IF(ISBLANK(DT26),"",IFERROR(DT26/DU7,""))</f>
        <v/>
      </c>
      <c r="DV26" s="36" t="str">
        <f t="shared" si="18"/>
        <v/>
      </c>
      <c r="DW26" s="106"/>
      <c r="DX26" s="104"/>
      <c r="DY26" s="36" t="str">
        <f>IF(ISBLANK(DX26),"",IFERROR(DX26/DX7,""))</f>
        <v/>
      </c>
      <c r="DZ26" s="104"/>
      <c r="EA26" s="36" t="str">
        <f>IF(ISBLANK(DZ26),"",IFERROR(DZ26/EA7,""))</f>
        <v/>
      </c>
      <c r="EB26" s="36" t="str">
        <f t="shared" si="19"/>
        <v/>
      </c>
      <c r="EC26" s="106"/>
      <c r="ED26" s="104"/>
      <c r="EE26" s="36" t="str">
        <f>IF(ISBLANK(ED26),"",IFERROR(ED26/ED7,""))</f>
        <v/>
      </c>
      <c r="EF26" s="104"/>
      <c r="EG26" s="36" t="str">
        <f>IF(ISBLANK(EF26),"",IFERROR(EF26/EG7,""))</f>
        <v/>
      </c>
      <c r="EH26" s="36" t="str">
        <f t="shared" si="20"/>
        <v/>
      </c>
      <c r="EI26" s="106"/>
      <c r="EJ26" s="104"/>
      <c r="EK26" s="36" t="str">
        <f>IF(ISBLANK(EJ26),"",IFERROR(EJ26/EJ7,""))</f>
        <v/>
      </c>
      <c r="EL26" s="104"/>
      <c r="EM26" s="36" t="str">
        <f>IF(ISBLANK(EL26),"",IFERROR(EL26/EM7,""))</f>
        <v/>
      </c>
      <c r="EN26" s="36" t="str">
        <f t="shared" si="21"/>
        <v/>
      </c>
      <c r="EO26" s="106"/>
      <c r="EP26" s="104"/>
      <c r="EQ26" s="36" t="str">
        <f>IF(ISBLANK(EP26),"",IFERROR(EP26/EP7,""))</f>
        <v/>
      </c>
      <c r="ER26" s="104"/>
      <c r="ES26" s="36" t="str">
        <f>IF(ISBLANK(ER26),"",IFERROR(ER26/ES7,""))</f>
        <v/>
      </c>
      <c r="ET26" s="36" t="str">
        <f t="shared" si="22"/>
        <v/>
      </c>
      <c r="EU26" s="106"/>
      <c r="EV26" s="104"/>
      <c r="EW26" s="36" t="str">
        <f>IF(ISBLANK(EV26),"",IFERROR(EV26/EV7,""))</f>
        <v/>
      </c>
      <c r="EX26" s="104"/>
      <c r="EY26" s="36" t="str">
        <f>IF(ISBLANK(EX26),"",IFERROR(EX26/EY7,""))</f>
        <v/>
      </c>
      <c r="EZ26" s="36" t="str">
        <f t="shared" si="23"/>
        <v/>
      </c>
      <c r="FA26" s="106"/>
      <c r="FB26" s="104"/>
      <c r="FC26" s="36" t="str">
        <f>IF(ISBLANK(FB26),"",IFERROR(FB26/FB7,""))</f>
        <v/>
      </c>
      <c r="FD26" s="104"/>
      <c r="FE26" s="36" t="str">
        <f>IF(ISBLANK(FD26),"",IFERROR(FD26/FE7,""))</f>
        <v/>
      </c>
      <c r="FF26" s="36" t="str">
        <f t="shared" si="24"/>
        <v/>
      </c>
      <c r="FG26" s="106"/>
      <c r="FH26" s="104"/>
      <c r="FI26" s="36" t="str">
        <f>IF(ISBLANK(FH26),"",IFERROR(FH26/FH7,""))</f>
        <v/>
      </c>
      <c r="FJ26" s="104"/>
      <c r="FK26" s="36" t="str">
        <f>IF(ISBLANK(FJ26),"",IFERROR(FJ26/FK7,""))</f>
        <v/>
      </c>
      <c r="FL26" s="36" t="str">
        <f t="shared" si="25"/>
        <v/>
      </c>
      <c r="FM26" s="106"/>
      <c r="FN26" s="104"/>
      <c r="FO26" s="36" t="str">
        <f>IF(ISBLANK(FN26),"",IFERROR(FN26/FN7,""))</f>
        <v/>
      </c>
      <c r="FP26" s="104"/>
      <c r="FQ26" s="36" t="str">
        <f>IF(ISBLANK(FP26),"",IFERROR(FP26/FQ7,""))</f>
        <v/>
      </c>
      <c r="FR26" s="36" t="str">
        <f t="shared" si="26"/>
        <v/>
      </c>
      <c r="FS26" s="106"/>
      <c r="FT26" s="104"/>
      <c r="FU26" s="36" t="str">
        <f>IF(ISBLANK(FT26),"",IFERROR(FT26/FT7,""))</f>
        <v/>
      </c>
      <c r="FV26" s="104"/>
      <c r="FW26" s="36" t="str">
        <f>IF(ISBLANK(FV26),"",IFERROR(FV26/FW7,""))</f>
        <v/>
      </c>
      <c r="FX26" s="36" t="str">
        <f t="shared" si="27"/>
        <v/>
      </c>
      <c r="FY26" s="106"/>
      <c r="FZ26" s="104"/>
      <c r="GA26" s="36" t="str">
        <f>IF(ISBLANK(FZ26),"",IFERROR(FZ26/FZ7,""))</f>
        <v/>
      </c>
      <c r="GB26" s="104"/>
      <c r="GC26" s="36" t="str">
        <f>IF(ISBLANK(GB26),"",IFERROR(GB26/GC7,""))</f>
        <v/>
      </c>
      <c r="GD26" s="36" t="str">
        <f t="shared" si="28"/>
        <v/>
      </c>
      <c r="GE26" s="106"/>
      <c r="GF26" s="104"/>
      <c r="GG26" s="36" t="str">
        <f>IF(ISBLANK(GF26),"",IFERROR(GF26/GF7,""))</f>
        <v/>
      </c>
      <c r="GH26" s="104"/>
      <c r="GI26" s="36" t="str">
        <f>IF(ISBLANK(GH26),"",IFERROR(GH26/GI7,""))</f>
        <v/>
      </c>
      <c r="GJ26" s="36" t="str">
        <f t="shared" si="29"/>
        <v/>
      </c>
      <c r="GK26" s="106"/>
      <c r="GL26" s="104"/>
      <c r="GM26" s="36" t="str">
        <f>IF(ISBLANK(GL26),"",IFERROR(GL26/GL7,""))</f>
        <v/>
      </c>
      <c r="GN26" s="104"/>
      <c r="GO26" s="36" t="str">
        <f>IF(ISBLANK(GN26),"",IFERROR(GN26/GO7,""))</f>
        <v/>
      </c>
      <c r="GP26" s="36" t="str">
        <f t="shared" si="30"/>
        <v/>
      </c>
      <c r="GQ26" s="106"/>
      <c r="GR26" s="104"/>
      <c r="GS26" s="36" t="str">
        <f>IF(ISBLANK(GR26),"",IFERROR(GR26/GR7,""))</f>
        <v/>
      </c>
      <c r="GT26" s="104"/>
      <c r="GU26" s="36" t="str">
        <f>IF(ISBLANK(GT26),"",IFERROR(GT26/GU7,""))</f>
        <v/>
      </c>
      <c r="GV26" s="36" t="str">
        <f t="shared" si="31"/>
        <v/>
      </c>
      <c r="GW26" s="106"/>
      <c r="GX26" s="104"/>
      <c r="GY26" s="36" t="str">
        <f>IF(ISBLANK(GX26),"",IFERROR(GX26/GX7,""))</f>
        <v/>
      </c>
      <c r="GZ26" s="104"/>
      <c r="HA26" s="36" t="str">
        <f>IF(ISBLANK(GZ26),"",IFERROR(GZ26/HA7,""))</f>
        <v/>
      </c>
      <c r="HB26" s="36" t="str">
        <f t="shared" si="32"/>
        <v/>
      </c>
      <c r="HC26" s="106"/>
      <c r="HD26" s="104"/>
      <c r="HE26" s="36" t="str">
        <f>IF(ISBLANK(HD26),"",IFERROR(HD26/HD7,""))</f>
        <v/>
      </c>
      <c r="HF26" s="104"/>
      <c r="HG26" s="36" t="str">
        <f>IF(ISBLANK(HF26),"",IFERROR(HF26/HG7,""))</f>
        <v/>
      </c>
      <c r="HH26" s="36" t="str">
        <f t="shared" si="33"/>
        <v/>
      </c>
      <c r="HI26" s="106"/>
      <c r="HJ26" s="104"/>
      <c r="HK26" s="36" t="str">
        <f>IF(ISBLANK(HJ26),"",IFERROR(HJ26/HJ7,""))</f>
        <v/>
      </c>
      <c r="HL26" s="104"/>
      <c r="HM26" s="36" t="str">
        <f>IF(ISBLANK(HL26),"",IFERROR(HL26/HM7,""))</f>
        <v/>
      </c>
      <c r="HN26" s="36" t="str">
        <f t="shared" si="34"/>
        <v/>
      </c>
      <c r="HO26" s="106"/>
      <c r="HP26" s="104"/>
      <c r="HQ26" s="36" t="str">
        <f>IF(ISBLANK(HP26),"",IFERROR(HP26/HP7,""))</f>
        <v/>
      </c>
      <c r="HR26" s="104"/>
      <c r="HS26" s="36" t="str">
        <f>IF(ISBLANK(HR26),"",IFERROR(HR26/HS7,""))</f>
        <v/>
      </c>
      <c r="HT26" s="36" t="str">
        <f t="shared" si="35"/>
        <v/>
      </c>
      <c r="HU26" s="106"/>
      <c r="HV26" s="104"/>
      <c r="HW26" s="36" t="str">
        <f>IF(ISBLANK(HV26),"",IFERROR(HV26/HV7,""))</f>
        <v/>
      </c>
      <c r="HX26" s="104"/>
      <c r="HY26" s="36" t="str">
        <f>IF(ISBLANK(HX26),"",IFERROR(HX26/HY7,""))</f>
        <v/>
      </c>
      <c r="HZ26" s="36" t="str">
        <f t="shared" si="36"/>
        <v/>
      </c>
      <c r="IA26" s="106"/>
      <c r="IB26" s="104"/>
      <c r="IC26" s="36" t="str">
        <f>IF(ISBLANK(IB26),"",IFERROR(IB26/IB7,""))</f>
        <v/>
      </c>
      <c r="ID26" s="104"/>
      <c r="IE26" s="36" t="str">
        <f>IF(ISBLANK(ID26),"",IFERROR(ID26/IE7,""))</f>
        <v/>
      </c>
      <c r="IF26" s="36" t="str">
        <f t="shared" si="37"/>
        <v/>
      </c>
      <c r="IG26" s="106"/>
      <c r="IH26" s="104"/>
      <c r="II26" s="36" t="str">
        <f>IF(ISBLANK(IH26),"",IFERROR(IH26/IH7,""))</f>
        <v/>
      </c>
      <c r="IJ26" s="104"/>
      <c r="IK26" s="36" t="str">
        <f>IF(ISBLANK(IJ26),"",IFERROR(IJ26/IK7,""))</f>
        <v/>
      </c>
      <c r="IL26" s="36" t="str">
        <f t="shared" si="38"/>
        <v/>
      </c>
      <c r="IM26" s="106"/>
      <c r="IN26" s="104"/>
      <c r="IO26" s="36" t="str">
        <f>IF(ISBLANK(IN26),"",IFERROR(IN26/IN7,""))</f>
        <v/>
      </c>
      <c r="IP26" s="104"/>
      <c r="IQ26" s="36" t="str">
        <f>IF(ISBLANK(IP26),"",IFERROR(IP26/IQ7,""))</f>
        <v/>
      </c>
      <c r="IR26" s="36" t="str">
        <f t="shared" si="39"/>
        <v/>
      </c>
      <c r="IS26" s="106"/>
      <c r="IT26" s="104"/>
      <c r="IU26" s="36" t="str">
        <f>IF(ISBLANK(IT26),"",IFERROR(IT26/IT7,""))</f>
        <v/>
      </c>
      <c r="IV26" s="104"/>
      <c r="IW26" s="36" t="str">
        <f>IF(ISBLANK(IV26),"",IFERROR(IV26/IW7,""))</f>
        <v/>
      </c>
      <c r="IX26" s="36" t="str">
        <f t="shared" si="40"/>
        <v/>
      </c>
      <c r="IY26" s="106"/>
      <c r="IZ26" s="104"/>
      <c r="JA26" s="36" t="str">
        <f>IF(ISBLANK(IZ26),"",IFERROR(IZ26/IZ7,""))</f>
        <v/>
      </c>
      <c r="JB26" s="104"/>
      <c r="JC26" s="36" t="str">
        <f>IF(ISBLANK(JB26),"",IFERROR(JB26/JC7,""))</f>
        <v/>
      </c>
      <c r="JD26" s="36" t="str">
        <f t="shared" si="41"/>
        <v/>
      </c>
      <c r="JE26" s="106"/>
      <c r="JF26" s="104"/>
      <c r="JG26" s="36" t="str">
        <f>IF(ISBLANK(JF26),"",IFERROR(JF26/JF7,""))</f>
        <v/>
      </c>
      <c r="JH26" s="104"/>
      <c r="JI26" s="36" t="str">
        <f>IF(ISBLANK(JH26),"",IFERROR(JH26/JI7,""))</f>
        <v/>
      </c>
      <c r="JJ26" s="36" t="str">
        <f t="shared" si="42"/>
        <v/>
      </c>
      <c r="JK26" s="106"/>
      <c r="JL26" s="104"/>
      <c r="JM26" s="36" t="str">
        <f>IF(ISBLANK(JL26),"",IFERROR(JL26/JL7,""))</f>
        <v/>
      </c>
      <c r="JN26" s="104"/>
      <c r="JO26" s="36" t="str">
        <f>IF(ISBLANK(JN26),"",IFERROR(JN26/JO7,""))</f>
        <v/>
      </c>
      <c r="JP26" s="36" t="str">
        <f t="shared" si="43"/>
        <v/>
      </c>
      <c r="JQ26" s="106"/>
      <c r="JR26" s="104"/>
      <c r="JS26" s="36" t="str">
        <f>IF(ISBLANK(JR26),"",IFERROR(JR26/JR7,""))</f>
        <v/>
      </c>
      <c r="JT26" s="104"/>
      <c r="JU26" s="36" t="str">
        <f>IF(ISBLANK(JT26),"",IFERROR(JT26/JU7,""))</f>
        <v/>
      </c>
      <c r="JV26" s="36" t="str">
        <f t="shared" si="44"/>
        <v/>
      </c>
      <c r="JW26" s="106"/>
      <c r="JX26" s="104"/>
      <c r="JY26" s="36" t="str">
        <f>IF(ISBLANK(JX26),"",IFERROR(JX26/JX7,""))</f>
        <v/>
      </c>
      <c r="JZ26" s="104"/>
      <c r="KA26" s="36" t="str">
        <f>IF(ISBLANK(JZ26),"",IFERROR(JZ26/KA7,""))</f>
        <v/>
      </c>
      <c r="KB26" s="36" t="str">
        <f t="shared" si="45"/>
        <v/>
      </c>
      <c r="KC26" s="106"/>
      <c r="KD26" s="104"/>
      <c r="KE26" s="36" t="str">
        <f>IF(ISBLANK(KD26),"",IFERROR(KD26/KD7,""))</f>
        <v/>
      </c>
      <c r="KF26" s="104"/>
      <c r="KG26" s="36" t="str">
        <f>IF(ISBLANK(KF26),"",IFERROR(KF26/KG7,""))</f>
        <v/>
      </c>
      <c r="KH26" s="36" t="str">
        <f t="shared" si="46"/>
        <v/>
      </c>
    </row>
    <row r="27" spans="1:294">
      <c r="A27" s="35">
        <f>'Participants'' info'!A26</f>
        <v>0</v>
      </c>
      <c r="B27" s="35" t="str">
        <f>'Participants'' info'!F26</f>
        <v>?</v>
      </c>
      <c r="C27" s="36" t="str">
        <f>IFERROR(
  SUM(
    COUNTIF(G27,'Drop-downs'!$I$7),
    COUNTIF(M27,'Drop-downs'!$I$7),
    COUNTIF(S27,'Drop-downs'!$I$7),
    COUNTIF(Y27,'Drop-downs'!$I$7),
    COUNTIF(AE27,'Drop-downs'!$I$7),
    COUNTIF(AK27,'Drop-downs'!$I$7),
    COUNTIF(AQ27,'Drop-downs'!$I$7),
    COUNTIF(AW27,'Drop-downs'!$I$7),
    COUNTIF(BC27,'Drop-downs'!$I$7),
    COUNTIF(BI27,'Drop-downs'!$I$7),
    COUNTIF(BO27,'Drop-downs'!$I$7),
    COUNTIF(BU27,'Drop-downs'!$I$7),
    COUNTIF(CA27,'Drop-downs'!$I$7),
    COUNTIF(CG27,'Drop-downs'!$I$7),
    COUNTIF(CM27,'Drop-downs'!$I$7),
    COUNTIF(CS27,'Drop-downs'!$I$7),
    COUNTIF(CY27,'Drop-downs'!$I$7),
    COUNTIF(DE27,'Drop-downs'!$I$7),
    COUNTIF(DK27,'Drop-downs'!$I$7),
    COUNTIF(DQ27,'Drop-downs'!$I$7),
    COUNTIF(DW27,'Drop-downs'!$I$7),
    COUNTIF(EC27,'Drop-downs'!$I$7),
    COUNTIF(EI27,'Drop-downs'!$I$7),
    COUNTIF(EO27,'Drop-downs'!$I$7),
    COUNTIF(EU27,'Drop-downs'!$I$7),
    COUNTIF(FA27,'Drop-downs'!$I$7),
    COUNTIF(FG27,'Drop-downs'!$I$7),
    COUNTIF(FM27,'Drop-downs'!$I$7),
    COUNTIF(FS27,'Drop-downs'!$I$7),
    COUNTIF(FY27,'Drop-downs'!$I$7),
    COUNTIF(GE27,'Drop-downs'!$I$7),
    COUNTIF(GK27,'Drop-downs'!$I$7),
    COUNTIF(GQ27,'Drop-downs'!$I$7),
    COUNTIF(GW27,'Drop-downs'!$I$7),
    COUNTIF(HC27,'Drop-downs'!$I$7),
    COUNTIF(HI27,'Drop-downs'!$I$7),
    COUNTIF(HO27,'Drop-downs'!$I$7),
    COUNTIF(HU27,'Drop-downs'!$I$7),
    COUNTIF(IA27,'Drop-downs'!$I$7),
    COUNTIF(IG27,'Drop-downs'!$I$7),
    COUNTIF(IM27,'Drop-downs'!$I$7),
    COUNTIF(IS27,'Drop-downs'!$I$7),
    COUNTIF(IY27,'Drop-downs'!$I$7),
    COUNTIF(JE27,'Drop-downs'!$I$7),
    COUNTIF(JK27,'Drop-downs'!$I$7),
    COUNTIF(JQ27,'Drop-downs'!$I$7),
    COUNTIF(JW27,'Drop-downs'!$I$7),
    COUNTIF(KC27,'Drop-downs'!$I$7)
  )
  /
  (
    SUM(
      COUNTIF(G27,'Drop-downs'!$I$7),
      COUNTIF(M27,'Drop-downs'!$I$7),
      COUNTIF(S27,'Drop-downs'!$I$7),
      COUNTIF(Y27,'Drop-downs'!$I$7),
      COUNTIF(AE27,'Drop-downs'!$I$7),
      COUNTIF(AK27,'Drop-downs'!$I$7),
      COUNTIF(AQ27,'Drop-downs'!$I$7),
      COUNTIF(AW27,'Drop-downs'!$I$7),
      COUNTIF(BC27,'Drop-downs'!$I$7),
      COUNTIF(BI27,'Drop-downs'!$I$7),
      COUNTIF(BO27,'Drop-downs'!$I$7),
      COUNTIF(BU27,'Drop-downs'!$I$7),
      COUNTIF(CA27,'Drop-downs'!$I$7),
      COUNTIF(CG27,'Drop-downs'!$I$7),
      COUNTIF(CM27,'Drop-downs'!$I$7),
      COUNTIF(CS27,'Drop-downs'!$I$7),
      COUNTIF(CY27,'Drop-downs'!$I$7),
      COUNTIF(DE27,'Drop-downs'!$I$7),
      COUNTIF(DK27,'Drop-downs'!$I$7),
      COUNTIF(DQ27,'Drop-downs'!$I$7),
      COUNTIF(DW27,'Drop-downs'!$I$7),
      COUNTIF(EC27,'Drop-downs'!$I$7),
      COUNTIF(EI27,'Drop-downs'!$I$7),
      COUNTIF(EO27,'Drop-downs'!$I$7),
      COUNTIF(EU27,'Drop-downs'!$I$7),
      COUNTIF(FA27,'Drop-downs'!$I$7),
      COUNTIF(FG27,'Drop-downs'!$I$7),
      COUNTIF(FM27,'Drop-downs'!$I$7),
      COUNTIF(FS27,'Drop-downs'!$I$7),
      COUNTIF(FY27,'Drop-downs'!$I$7),
      COUNTIF(GE27,'Drop-downs'!$I$7),
      COUNTIF(GK27,'Drop-downs'!$I$7),
      COUNTIF(GQ27,'Drop-downs'!$I$7),
      COUNTIF(GW27,'Drop-downs'!$I$7),
      COUNTIF(HC27,'Drop-downs'!$I$7),
      COUNTIF(HI27,'Drop-downs'!$I$7),
      COUNTIF(HO27,'Drop-downs'!$I$7),
      COUNTIF(HU27,'Drop-downs'!$I$7),
      COUNTIF(IA27,'Drop-downs'!$I$7),
      COUNTIF(IG27,'Drop-downs'!$I$7),
      COUNTIF(IM27,'Drop-downs'!$I$7),
      COUNTIF(IS27,'Drop-downs'!$I$7),
      COUNTIF(IY27,'Drop-downs'!$I$7),
      COUNTIF(JE27,'Drop-downs'!$I$7),
      COUNTIF(JK27,'Drop-downs'!$I$7),
      COUNTIF(JQ27,'Drop-downs'!$I$7),
      COUNTIF(JW27,'Drop-downs'!$I$7),
      COUNTIF(KC27,'Drop-downs'!$I$7)
    )
    +
    SUM(
      COUNTIF(G27,'Drop-downs'!$I$8),
      COUNTIF(M27,'Drop-downs'!$I$8),
      COUNTIF(S27,'Drop-downs'!$I$8),
      COUNTIF(Y27,'Drop-downs'!$I$8),
      COUNTIF(AE27,'Drop-downs'!$I$8),
      COUNTIF(AK27,'Drop-downs'!$I$8),
      COUNTIF(AQ27,'Drop-downs'!$I$8),
      COUNTIF(AW27,'Drop-downs'!$I$8),
      COUNTIF(BC27,'Drop-downs'!$I$8),
      COUNTIF(BI27,'Drop-downs'!$I$8),
      COUNTIF(BO27,'Drop-downs'!$I$8),
      COUNTIF(BU27,'Drop-downs'!$I$8),
      COUNTIF(CA27,'Drop-downs'!$I$8),
      COUNTIF(CG27,'Drop-downs'!$I$8),
      COUNTIF(CM27,'Drop-downs'!$I$8),
      COUNTIF(CS27,'Drop-downs'!$I$8),
      COUNTIF(CY27,'Drop-downs'!$I$8),
      COUNTIF(DE27,'Drop-downs'!$I$8),
      COUNTIF(DK27,'Drop-downs'!$I$8),
      COUNTIF(DQ27,'Drop-downs'!$I$8),
      COUNTIF(DW27,'Drop-downs'!$I$8),
      COUNTIF(EC27,'Drop-downs'!$I$8),
      COUNTIF(EI27,'Drop-downs'!$I$8),
      COUNTIF(EO27,'Drop-downs'!$I$8),
      COUNTIF(EU27,'Drop-downs'!$I$8),
      COUNTIF(FA27,'Drop-downs'!$I$8),
      COUNTIF(FG27,'Drop-downs'!$I$8),
      COUNTIF(FM27,'Drop-downs'!$I$8),
      COUNTIF(FS27,'Drop-downs'!$I$8),
      COUNTIF(FY27,'Drop-downs'!$I$8),
      COUNTIF(GE27,'Drop-downs'!$I$8),
      COUNTIF(GK27,'Drop-downs'!$I$8),
      COUNTIF(GQ27,'Drop-downs'!$I$8),
      COUNTIF(GW27,'Drop-downs'!$I$8),
      COUNTIF(HC27,'Drop-downs'!$I$8),
      COUNTIF(HI27,'Drop-downs'!$I$8),
      COUNTIF(HO27,'Drop-downs'!$I$8),
      COUNTIF(HU27,'Drop-downs'!$I$8),
      COUNTIF(IA27,'Drop-downs'!$I$8),
      COUNTIF(IG27,'Drop-downs'!$I$8),
      COUNTIF(IM27,'Drop-downs'!$I$8),
      COUNTIF(IS27,'Drop-downs'!$I$8),
      COUNTIF(IY27,'Drop-downs'!$I$8),
      COUNTIF(JE27,'Drop-downs'!$I$8),
      COUNTIF(JK27,'Drop-downs'!$I$8),
      COUNTIF(JQ27,'Drop-downs'!$I$8),
      COUNTIF(JW27,'Drop-downs'!$I$8),
      COUNTIF(KC27,'Drop-downs'!$I$8)
    )
  ),
"")</f>
        <v/>
      </c>
      <c r="D27" s="36" t="str">
        <f t="shared" si="47"/>
        <v/>
      </c>
      <c r="E27" s="36" t="str">
        <f t="shared" si="48"/>
        <v/>
      </c>
      <c r="F27" s="36" t="str">
        <f t="shared" si="49"/>
        <v/>
      </c>
      <c r="G27" s="106"/>
      <c r="H27" s="104"/>
      <c r="I27" s="36" t="str">
        <f>IF(ISBLANK(H27),"",IFERROR(H27/H7,""))</f>
        <v/>
      </c>
      <c r="J27" s="104"/>
      <c r="K27" s="36" t="str">
        <f>IF(ISBLANK(J27),"",IFERROR(J27/K7,""))</f>
        <v/>
      </c>
      <c r="L27" s="36" t="str">
        <f t="shared" si="50"/>
        <v/>
      </c>
      <c r="M27" s="106"/>
      <c r="N27" s="104"/>
      <c r="O27" s="36" t="str">
        <f>IF(ISBLANK(N27),"",IFERROR(N27/N7,""))</f>
        <v/>
      </c>
      <c r="P27" s="104"/>
      <c r="Q27" s="36" t="str">
        <f>IF(ISBLANK(P27),"",IFERROR(P27/Q7,""))</f>
        <v/>
      </c>
      <c r="R27" s="36" t="str">
        <f t="shared" si="0"/>
        <v/>
      </c>
      <c r="S27" s="106"/>
      <c r="T27" s="104"/>
      <c r="U27" s="36" t="str">
        <f>IF(ISBLANK(T27),"",IFERROR(T27/T7,""))</f>
        <v/>
      </c>
      <c r="V27" s="104"/>
      <c r="W27" s="36" t="str">
        <f>IF(ISBLANK(V27),"",IFERROR(V27/W7,""))</f>
        <v/>
      </c>
      <c r="X27" s="36" t="str">
        <f t="shared" si="1"/>
        <v/>
      </c>
      <c r="Y27" s="106"/>
      <c r="Z27" s="104"/>
      <c r="AA27" s="36" t="str">
        <f>IF(ISBLANK(Z27),"",IFERROR(Z27/Z7,""))</f>
        <v/>
      </c>
      <c r="AB27" s="104"/>
      <c r="AC27" s="36" t="str">
        <f>IF(ISBLANK(AB27),"",IFERROR(AB27/AC7,""))</f>
        <v/>
      </c>
      <c r="AD27" s="36" t="str">
        <f t="shared" si="2"/>
        <v/>
      </c>
      <c r="AE27" s="106"/>
      <c r="AF27" s="104"/>
      <c r="AG27" s="36" t="str">
        <f>IF(ISBLANK(AF27),"",IFERROR(AF27/AF7,""))</f>
        <v/>
      </c>
      <c r="AH27" s="104"/>
      <c r="AI27" s="36" t="str">
        <f>IF(ISBLANK(AH27),"",IFERROR(AH27/AI7,""))</f>
        <v/>
      </c>
      <c r="AJ27" s="36" t="str">
        <f t="shared" si="3"/>
        <v/>
      </c>
      <c r="AK27" s="106"/>
      <c r="AL27" s="104"/>
      <c r="AM27" s="36" t="str">
        <f>IF(ISBLANK(AL27),"",IFERROR(AL27/AL7,""))</f>
        <v/>
      </c>
      <c r="AN27" s="104"/>
      <c r="AO27" s="36" t="str">
        <f>IF(ISBLANK(AN27),"",IFERROR(AN27/AO7,""))</f>
        <v/>
      </c>
      <c r="AP27" s="36" t="str">
        <f t="shared" si="4"/>
        <v/>
      </c>
      <c r="AQ27" s="106"/>
      <c r="AR27" s="104"/>
      <c r="AS27" s="36" t="str">
        <f>IF(ISBLANK(AR27),"",IFERROR(AR27/AR7,""))</f>
        <v/>
      </c>
      <c r="AT27" s="104"/>
      <c r="AU27" s="36" t="str">
        <f>IF(ISBLANK(AT27),"",IFERROR(AT27/AU7,""))</f>
        <v/>
      </c>
      <c r="AV27" s="36" t="str">
        <f t="shared" si="5"/>
        <v/>
      </c>
      <c r="AW27" s="106"/>
      <c r="AX27" s="104"/>
      <c r="AY27" s="36" t="str">
        <f>IF(ISBLANK(AX27),"",IFERROR(AX27/AX7,""))</f>
        <v/>
      </c>
      <c r="AZ27" s="104"/>
      <c r="BA27" s="36" t="str">
        <f>IF(ISBLANK(AZ27),"",IFERROR(AZ27/BA7,""))</f>
        <v/>
      </c>
      <c r="BB27" s="36" t="str">
        <f t="shared" si="6"/>
        <v/>
      </c>
      <c r="BC27" s="106"/>
      <c r="BD27" s="104"/>
      <c r="BE27" s="36" t="str">
        <f>IF(ISBLANK(BD27),"",IFERROR(BD27/BD7,""))</f>
        <v/>
      </c>
      <c r="BF27" s="104"/>
      <c r="BG27" s="36" t="str">
        <f>IF(ISBLANK(BF27),"",IFERROR(BF27/BG7,""))</f>
        <v/>
      </c>
      <c r="BH27" s="36" t="str">
        <f t="shared" si="7"/>
        <v/>
      </c>
      <c r="BI27" s="106"/>
      <c r="BJ27" s="104"/>
      <c r="BK27" s="36" t="str">
        <f>IF(ISBLANK(BJ27),"",IFERROR(BJ27/BJ7,""))</f>
        <v/>
      </c>
      <c r="BL27" s="104"/>
      <c r="BM27" s="36" t="str">
        <f>IF(ISBLANK(BL27),"",IFERROR(BL27/BM7,""))</f>
        <v/>
      </c>
      <c r="BN27" s="36" t="str">
        <f t="shared" si="8"/>
        <v/>
      </c>
      <c r="BO27" s="106"/>
      <c r="BP27" s="104"/>
      <c r="BQ27" s="36" t="str">
        <f>IF(ISBLANK(BP27),"",IFERROR(BP27/BP7,""))</f>
        <v/>
      </c>
      <c r="BR27" s="104"/>
      <c r="BS27" s="36" t="str">
        <f>IF(ISBLANK(BR27),"",IFERROR(BR27/BS7,""))</f>
        <v/>
      </c>
      <c r="BT27" s="36" t="str">
        <f t="shared" si="9"/>
        <v/>
      </c>
      <c r="BU27" s="106"/>
      <c r="BV27" s="104"/>
      <c r="BW27" s="36" t="str">
        <f>IF(ISBLANK(BV27),"",IFERROR(BV27/BV7,""))</f>
        <v/>
      </c>
      <c r="BX27" s="104"/>
      <c r="BY27" s="36" t="str">
        <f>IF(ISBLANK(BX27),"",IFERROR(BX27/BY7,""))</f>
        <v/>
      </c>
      <c r="BZ27" s="36" t="str">
        <f t="shared" si="10"/>
        <v/>
      </c>
      <c r="CA27" s="106"/>
      <c r="CB27" s="104"/>
      <c r="CC27" s="36" t="str">
        <f>IF(ISBLANK(CB27),"",IFERROR(CB27/CB7,""))</f>
        <v/>
      </c>
      <c r="CD27" s="104"/>
      <c r="CE27" s="36" t="str">
        <f>IF(ISBLANK(CD27),"",IFERROR(CD27/CE7,""))</f>
        <v/>
      </c>
      <c r="CF27" s="36" t="str">
        <f t="shared" si="11"/>
        <v/>
      </c>
      <c r="CG27" s="106"/>
      <c r="CH27" s="104"/>
      <c r="CI27" s="36" t="str">
        <f>IF(ISBLANK(CH27),"",IFERROR(CH27/CH7,""))</f>
        <v/>
      </c>
      <c r="CJ27" s="104"/>
      <c r="CK27" s="36" t="str">
        <f>IF(ISBLANK(CJ27),"",IFERROR(CJ27/CK7,""))</f>
        <v/>
      </c>
      <c r="CL27" s="36" t="str">
        <f t="shared" si="12"/>
        <v/>
      </c>
      <c r="CM27" s="106"/>
      <c r="CN27" s="104"/>
      <c r="CO27" s="36" t="str">
        <f>IF(ISBLANK(CN27),"",IFERROR(CN27/CN7,""))</f>
        <v/>
      </c>
      <c r="CP27" s="104"/>
      <c r="CQ27" s="36" t="str">
        <f>IF(ISBLANK(CP27),"",IFERROR(CP27/CQ7,""))</f>
        <v/>
      </c>
      <c r="CR27" s="36" t="str">
        <f t="shared" si="13"/>
        <v/>
      </c>
      <c r="CS27" s="106"/>
      <c r="CT27" s="104"/>
      <c r="CU27" s="36" t="str">
        <f>IF(ISBLANK(CT27),"",IFERROR(CT27/CT7,""))</f>
        <v/>
      </c>
      <c r="CV27" s="104"/>
      <c r="CW27" s="36" t="str">
        <f>IF(ISBLANK(CV27),"",IFERROR(CV27/CW7,""))</f>
        <v/>
      </c>
      <c r="CX27" s="36" t="str">
        <f t="shared" si="14"/>
        <v/>
      </c>
      <c r="CY27" s="106"/>
      <c r="CZ27" s="104"/>
      <c r="DA27" s="36" t="str">
        <f>IF(ISBLANK(CZ27),"",IFERROR(CZ27/CZ7,""))</f>
        <v/>
      </c>
      <c r="DB27" s="104"/>
      <c r="DC27" s="36" t="str">
        <f>IF(ISBLANK(DB27),"",IFERROR(DB27/DC7,""))</f>
        <v/>
      </c>
      <c r="DD27" s="36" t="str">
        <f t="shared" si="15"/>
        <v/>
      </c>
      <c r="DE27" s="106"/>
      <c r="DF27" s="104"/>
      <c r="DG27" s="36" t="str">
        <f>IF(ISBLANK(DF27),"",IFERROR(DF27/DF7,""))</f>
        <v/>
      </c>
      <c r="DH27" s="104"/>
      <c r="DI27" s="36" t="str">
        <f>IF(ISBLANK(DH27),"",IFERROR(DH27/DI7,""))</f>
        <v/>
      </c>
      <c r="DJ27" s="36" t="str">
        <f t="shared" si="16"/>
        <v/>
      </c>
      <c r="DK27" s="106"/>
      <c r="DL27" s="104"/>
      <c r="DM27" s="36" t="str">
        <f>IF(ISBLANK(DL27),"",IFERROR(DL27/DL7,""))</f>
        <v/>
      </c>
      <c r="DN27" s="104"/>
      <c r="DO27" s="36" t="str">
        <f>IF(ISBLANK(DN27),"",IFERROR(DN27/DO7,""))</f>
        <v/>
      </c>
      <c r="DP27" s="36" t="str">
        <f t="shared" si="17"/>
        <v/>
      </c>
      <c r="DQ27" s="106"/>
      <c r="DR27" s="104"/>
      <c r="DS27" s="36" t="str">
        <f>IF(ISBLANK(DR27),"",IFERROR(DR27/DR7,""))</f>
        <v/>
      </c>
      <c r="DT27" s="104"/>
      <c r="DU27" s="36" t="str">
        <f>IF(ISBLANK(DT27),"",IFERROR(DT27/DU7,""))</f>
        <v/>
      </c>
      <c r="DV27" s="36" t="str">
        <f t="shared" si="18"/>
        <v/>
      </c>
      <c r="DW27" s="106"/>
      <c r="DX27" s="104"/>
      <c r="DY27" s="36" t="str">
        <f>IF(ISBLANK(DX27),"",IFERROR(DX27/DX7,""))</f>
        <v/>
      </c>
      <c r="DZ27" s="104"/>
      <c r="EA27" s="36" t="str">
        <f>IF(ISBLANK(DZ27),"",IFERROR(DZ27/EA7,""))</f>
        <v/>
      </c>
      <c r="EB27" s="36" t="str">
        <f t="shared" si="19"/>
        <v/>
      </c>
      <c r="EC27" s="106"/>
      <c r="ED27" s="104"/>
      <c r="EE27" s="36" t="str">
        <f>IF(ISBLANK(ED27),"",IFERROR(ED27/ED7,""))</f>
        <v/>
      </c>
      <c r="EF27" s="104"/>
      <c r="EG27" s="36" t="str">
        <f>IF(ISBLANK(EF27),"",IFERROR(EF27/EG7,""))</f>
        <v/>
      </c>
      <c r="EH27" s="36" t="str">
        <f t="shared" si="20"/>
        <v/>
      </c>
      <c r="EI27" s="106"/>
      <c r="EJ27" s="104"/>
      <c r="EK27" s="36" t="str">
        <f>IF(ISBLANK(EJ27),"",IFERROR(EJ27/EJ7,""))</f>
        <v/>
      </c>
      <c r="EL27" s="104"/>
      <c r="EM27" s="36" t="str">
        <f>IF(ISBLANK(EL27),"",IFERROR(EL27/EM7,""))</f>
        <v/>
      </c>
      <c r="EN27" s="36" t="str">
        <f t="shared" si="21"/>
        <v/>
      </c>
      <c r="EO27" s="106"/>
      <c r="EP27" s="104"/>
      <c r="EQ27" s="36" t="str">
        <f>IF(ISBLANK(EP27),"",IFERROR(EP27/EP7,""))</f>
        <v/>
      </c>
      <c r="ER27" s="104"/>
      <c r="ES27" s="36" t="str">
        <f>IF(ISBLANK(ER27),"",IFERROR(ER27/ES7,""))</f>
        <v/>
      </c>
      <c r="ET27" s="36" t="str">
        <f t="shared" si="22"/>
        <v/>
      </c>
      <c r="EU27" s="106"/>
      <c r="EV27" s="104"/>
      <c r="EW27" s="36" t="str">
        <f>IF(ISBLANK(EV27),"",IFERROR(EV27/EV7,""))</f>
        <v/>
      </c>
      <c r="EX27" s="104"/>
      <c r="EY27" s="36" t="str">
        <f>IF(ISBLANK(EX27),"",IFERROR(EX27/EY7,""))</f>
        <v/>
      </c>
      <c r="EZ27" s="36" t="str">
        <f t="shared" si="23"/>
        <v/>
      </c>
      <c r="FA27" s="106"/>
      <c r="FB27" s="104"/>
      <c r="FC27" s="36" t="str">
        <f>IF(ISBLANK(FB27),"",IFERROR(FB27/FB7,""))</f>
        <v/>
      </c>
      <c r="FD27" s="104"/>
      <c r="FE27" s="36" t="str">
        <f>IF(ISBLANK(FD27),"",IFERROR(FD27/FE7,""))</f>
        <v/>
      </c>
      <c r="FF27" s="36" t="str">
        <f t="shared" si="24"/>
        <v/>
      </c>
      <c r="FG27" s="106"/>
      <c r="FH27" s="104"/>
      <c r="FI27" s="36" t="str">
        <f>IF(ISBLANK(FH27),"",IFERROR(FH27/FH7,""))</f>
        <v/>
      </c>
      <c r="FJ27" s="104"/>
      <c r="FK27" s="36" t="str">
        <f>IF(ISBLANK(FJ27),"",IFERROR(FJ27/FK7,""))</f>
        <v/>
      </c>
      <c r="FL27" s="36" t="str">
        <f t="shared" si="25"/>
        <v/>
      </c>
      <c r="FM27" s="106"/>
      <c r="FN27" s="104"/>
      <c r="FO27" s="36" t="str">
        <f>IF(ISBLANK(FN27),"",IFERROR(FN27/FN7,""))</f>
        <v/>
      </c>
      <c r="FP27" s="104"/>
      <c r="FQ27" s="36" t="str">
        <f>IF(ISBLANK(FP27),"",IFERROR(FP27/FQ7,""))</f>
        <v/>
      </c>
      <c r="FR27" s="36" t="str">
        <f t="shared" si="26"/>
        <v/>
      </c>
      <c r="FS27" s="106"/>
      <c r="FT27" s="104"/>
      <c r="FU27" s="36" t="str">
        <f>IF(ISBLANK(FT27),"",IFERROR(FT27/FT7,""))</f>
        <v/>
      </c>
      <c r="FV27" s="104"/>
      <c r="FW27" s="36" t="str">
        <f>IF(ISBLANK(FV27),"",IFERROR(FV27/FW7,""))</f>
        <v/>
      </c>
      <c r="FX27" s="36" t="str">
        <f t="shared" si="27"/>
        <v/>
      </c>
      <c r="FY27" s="106"/>
      <c r="FZ27" s="104"/>
      <c r="GA27" s="36" t="str">
        <f>IF(ISBLANK(FZ27),"",IFERROR(FZ27/FZ7,""))</f>
        <v/>
      </c>
      <c r="GB27" s="104"/>
      <c r="GC27" s="36" t="str">
        <f>IF(ISBLANK(GB27),"",IFERROR(GB27/GC7,""))</f>
        <v/>
      </c>
      <c r="GD27" s="36" t="str">
        <f t="shared" si="28"/>
        <v/>
      </c>
      <c r="GE27" s="106"/>
      <c r="GF27" s="104"/>
      <c r="GG27" s="36" t="str">
        <f>IF(ISBLANK(GF27),"",IFERROR(GF27/GF7,""))</f>
        <v/>
      </c>
      <c r="GH27" s="104"/>
      <c r="GI27" s="36" t="str">
        <f>IF(ISBLANK(GH27),"",IFERROR(GH27/GI7,""))</f>
        <v/>
      </c>
      <c r="GJ27" s="36" t="str">
        <f t="shared" si="29"/>
        <v/>
      </c>
      <c r="GK27" s="106"/>
      <c r="GL27" s="104"/>
      <c r="GM27" s="36" t="str">
        <f>IF(ISBLANK(GL27),"",IFERROR(GL27/GL7,""))</f>
        <v/>
      </c>
      <c r="GN27" s="104"/>
      <c r="GO27" s="36" t="str">
        <f>IF(ISBLANK(GN27),"",IFERROR(GN27/GO7,""))</f>
        <v/>
      </c>
      <c r="GP27" s="36" t="str">
        <f t="shared" si="30"/>
        <v/>
      </c>
      <c r="GQ27" s="106"/>
      <c r="GR27" s="104"/>
      <c r="GS27" s="36" t="str">
        <f>IF(ISBLANK(GR27),"",IFERROR(GR27/GR7,""))</f>
        <v/>
      </c>
      <c r="GT27" s="104"/>
      <c r="GU27" s="36" t="str">
        <f>IF(ISBLANK(GT27),"",IFERROR(GT27/GU7,""))</f>
        <v/>
      </c>
      <c r="GV27" s="36" t="str">
        <f t="shared" si="31"/>
        <v/>
      </c>
      <c r="GW27" s="106"/>
      <c r="GX27" s="104"/>
      <c r="GY27" s="36" t="str">
        <f>IF(ISBLANK(GX27),"",IFERROR(GX27/GX7,""))</f>
        <v/>
      </c>
      <c r="GZ27" s="104"/>
      <c r="HA27" s="36" t="str">
        <f>IF(ISBLANK(GZ27),"",IFERROR(GZ27/HA7,""))</f>
        <v/>
      </c>
      <c r="HB27" s="36" t="str">
        <f t="shared" si="32"/>
        <v/>
      </c>
      <c r="HC27" s="106"/>
      <c r="HD27" s="104"/>
      <c r="HE27" s="36" t="str">
        <f>IF(ISBLANK(HD27),"",IFERROR(HD27/HD7,""))</f>
        <v/>
      </c>
      <c r="HF27" s="104"/>
      <c r="HG27" s="36" t="str">
        <f>IF(ISBLANK(HF27),"",IFERROR(HF27/HG7,""))</f>
        <v/>
      </c>
      <c r="HH27" s="36" t="str">
        <f t="shared" si="33"/>
        <v/>
      </c>
      <c r="HI27" s="106"/>
      <c r="HJ27" s="104"/>
      <c r="HK27" s="36" t="str">
        <f>IF(ISBLANK(HJ27),"",IFERROR(HJ27/HJ7,""))</f>
        <v/>
      </c>
      <c r="HL27" s="104"/>
      <c r="HM27" s="36" t="str">
        <f>IF(ISBLANK(HL27),"",IFERROR(HL27/HM7,""))</f>
        <v/>
      </c>
      <c r="HN27" s="36" t="str">
        <f t="shared" si="34"/>
        <v/>
      </c>
      <c r="HO27" s="106"/>
      <c r="HP27" s="104"/>
      <c r="HQ27" s="36" t="str">
        <f>IF(ISBLANK(HP27),"",IFERROR(HP27/HP7,""))</f>
        <v/>
      </c>
      <c r="HR27" s="104"/>
      <c r="HS27" s="36" t="str">
        <f>IF(ISBLANK(HR27),"",IFERROR(HR27/HS7,""))</f>
        <v/>
      </c>
      <c r="HT27" s="36" t="str">
        <f t="shared" si="35"/>
        <v/>
      </c>
      <c r="HU27" s="106"/>
      <c r="HV27" s="104"/>
      <c r="HW27" s="36" t="str">
        <f>IF(ISBLANK(HV27),"",IFERROR(HV27/HV7,""))</f>
        <v/>
      </c>
      <c r="HX27" s="104"/>
      <c r="HY27" s="36" t="str">
        <f>IF(ISBLANK(HX27),"",IFERROR(HX27/HY7,""))</f>
        <v/>
      </c>
      <c r="HZ27" s="36" t="str">
        <f t="shared" si="36"/>
        <v/>
      </c>
      <c r="IA27" s="106"/>
      <c r="IB27" s="104"/>
      <c r="IC27" s="36" t="str">
        <f>IF(ISBLANK(IB27),"",IFERROR(IB27/IB7,""))</f>
        <v/>
      </c>
      <c r="ID27" s="104"/>
      <c r="IE27" s="36" t="str">
        <f>IF(ISBLANK(ID27),"",IFERROR(ID27/IE7,""))</f>
        <v/>
      </c>
      <c r="IF27" s="36" t="str">
        <f t="shared" si="37"/>
        <v/>
      </c>
      <c r="IG27" s="106"/>
      <c r="IH27" s="104"/>
      <c r="II27" s="36" t="str">
        <f>IF(ISBLANK(IH27),"",IFERROR(IH27/IH7,""))</f>
        <v/>
      </c>
      <c r="IJ27" s="104"/>
      <c r="IK27" s="36" t="str">
        <f>IF(ISBLANK(IJ27),"",IFERROR(IJ27/IK7,""))</f>
        <v/>
      </c>
      <c r="IL27" s="36" t="str">
        <f t="shared" si="38"/>
        <v/>
      </c>
      <c r="IM27" s="106"/>
      <c r="IN27" s="104"/>
      <c r="IO27" s="36" t="str">
        <f>IF(ISBLANK(IN27),"",IFERROR(IN27/IN7,""))</f>
        <v/>
      </c>
      <c r="IP27" s="104"/>
      <c r="IQ27" s="36" t="str">
        <f>IF(ISBLANK(IP27),"",IFERROR(IP27/IQ7,""))</f>
        <v/>
      </c>
      <c r="IR27" s="36" t="str">
        <f t="shared" si="39"/>
        <v/>
      </c>
      <c r="IS27" s="106"/>
      <c r="IT27" s="104"/>
      <c r="IU27" s="36" t="str">
        <f>IF(ISBLANK(IT27),"",IFERROR(IT27/IT7,""))</f>
        <v/>
      </c>
      <c r="IV27" s="104"/>
      <c r="IW27" s="36" t="str">
        <f>IF(ISBLANK(IV27),"",IFERROR(IV27/IW7,""))</f>
        <v/>
      </c>
      <c r="IX27" s="36" t="str">
        <f t="shared" si="40"/>
        <v/>
      </c>
      <c r="IY27" s="106"/>
      <c r="IZ27" s="104"/>
      <c r="JA27" s="36" t="str">
        <f>IF(ISBLANK(IZ27),"",IFERROR(IZ27/IZ7,""))</f>
        <v/>
      </c>
      <c r="JB27" s="104"/>
      <c r="JC27" s="36" t="str">
        <f>IF(ISBLANK(JB27),"",IFERROR(JB27/JC7,""))</f>
        <v/>
      </c>
      <c r="JD27" s="36" t="str">
        <f t="shared" si="41"/>
        <v/>
      </c>
      <c r="JE27" s="106"/>
      <c r="JF27" s="104"/>
      <c r="JG27" s="36" t="str">
        <f>IF(ISBLANK(JF27),"",IFERROR(JF27/JF7,""))</f>
        <v/>
      </c>
      <c r="JH27" s="104"/>
      <c r="JI27" s="36" t="str">
        <f>IF(ISBLANK(JH27),"",IFERROR(JH27/JI7,""))</f>
        <v/>
      </c>
      <c r="JJ27" s="36" t="str">
        <f t="shared" si="42"/>
        <v/>
      </c>
      <c r="JK27" s="106"/>
      <c r="JL27" s="104"/>
      <c r="JM27" s="36" t="str">
        <f>IF(ISBLANK(JL27),"",IFERROR(JL27/JL7,""))</f>
        <v/>
      </c>
      <c r="JN27" s="104"/>
      <c r="JO27" s="36" t="str">
        <f>IF(ISBLANK(JN27),"",IFERROR(JN27/JO7,""))</f>
        <v/>
      </c>
      <c r="JP27" s="36" t="str">
        <f t="shared" si="43"/>
        <v/>
      </c>
      <c r="JQ27" s="106"/>
      <c r="JR27" s="104"/>
      <c r="JS27" s="36" t="str">
        <f>IF(ISBLANK(JR27),"",IFERROR(JR27/JR7,""))</f>
        <v/>
      </c>
      <c r="JT27" s="104"/>
      <c r="JU27" s="36" t="str">
        <f>IF(ISBLANK(JT27),"",IFERROR(JT27/JU7,""))</f>
        <v/>
      </c>
      <c r="JV27" s="36" t="str">
        <f t="shared" si="44"/>
        <v/>
      </c>
      <c r="JW27" s="106"/>
      <c r="JX27" s="104"/>
      <c r="JY27" s="36" t="str">
        <f>IF(ISBLANK(JX27),"",IFERROR(JX27/JX7,""))</f>
        <v/>
      </c>
      <c r="JZ27" s="104"/>
      <c r="KA27" s="36" t="str">
        <f>IF(ISBLANK(JZ27),"",IFERROR(JZ27/KA7,""))</f>
        <v/>
      </c>
      <c r="KB27" s="36" t="str">
        <f t="shared" si="45"/>
        <v/>
      </c>
      <c r="KC27" s="106"/>
      <c r="KD27" s="104"/>
      <c r="KE27" s="36" t="str">
        <f>IF(ISBLANK(KD27),"",IFERROR(KD27/KD7,""))</f>
        <v/>
      </c>
      <c r="KF27" s="104"/>
      <c r="KG27" s="36" t="str">
        <f>IF(ISBLANK(KF27),"",IFERROR(KF27/KG7,""))</f>
        <v/>
      </c>
      <c r="KH27" s="36" t="str">
        <f t="shared" si="46"/>
        <v/>
      </c>
    </row>
    <row r="28" spans="1:294">
      <c r="A28" s="35">
        <f>'Participants'' info'!A27</f>
        <v>0</v>
      </c>
      <c r="B28" s="35" t="str">
        <f>'Participants'' info'!F27</f>
        <v>?</v>
      </c>
      <c r="C28" s="36" t="str">
        <f>IFERROR(
  SUM(
    COUNTIF(G28,'Drop-downs'!$I$7),
    COUNTIF(M28,'Drop-downs'!$I$7),
    COUNTIF(S28,'Drop-downs'!$I$7),
    COUNTIF(Y28,'Drop-downs'!$I$7),
    COUNTIF(AE28,'Drop-downs'!$I$7),
    COUNTIF(AK28,'Drop-downs'!$I$7),
    COUNTIF(AQ28,'Drop-downs'!$I$7),
    COUNTIF(AW28,'Drop-downs'!$I$7),
    COUNTIF(BC28,'Drop-downs'!$I$7),
    COUNTIF(BI28,'Drop-downs'!$I$7),
    COUNTIF(BO28,'Drop-downs'!$I$7),
    COUNTIF(BU28,'Drop-downs'!$I$7),
    COUNTIF(CA28,'Drop-downs'!$I$7),
    COUNTIF(CG28,'Drop-downs'!$I$7),
    COUNTIF(CM28,'Drop-downs'!$I$7),
    COUNTIF(CS28,'Drop-downs'!$I$7),
    COUNTIF(CY28,'Drop-downs'!$I$7),
    COUNTIF(DE28,'Drop-downs'!$I$7),
    COUNTIF(DK28,'Drop-downs'!$I$7),
    COUNTIF(DQ28,'Drop-downs'!$I$7),
    COUNTIF(DW28,'Drop-downs'!$I$7),
    COUNTIF(EC28,'Drop-downs'!$I$7),
    COUNTIF(EI28,'Drop-downs'!$I$7),
    COUNTIF(EO28,'Drop-downs'!$I$7),
    COUNTIF(EU28,'Drop-downs'!$I$7),
    COUNTIF(FA28,'Drop-downs'!$I$7),
    COUNTIF(FG28,'Drop-downs'!$I$7),
    COUNTIF(FM28,'Drop-downs'!$I$7),
    COUNTIF(FS28,'Drop-downs'!$I$7),
    COUNTIF(FY28,'Drop-downs'!$I$7),
    COUNTIF(GE28,'Drop-downs'!$I$7),
    COUNTIF(GK28,'Drop-downs'!$I$7),
    COUNTIF(GQ28,'Drop-downs'!$I$7),
    COUNTIF(GW28,'Drop-downs'!$I$7),
    COUNTIF(HC28,'Drop-downs'!$I$7),
    COUNTIF(HI28,'Drop-downs'!$I$7),
    COUNTIF(HO28,'Drop-downs'!$I$7),
    COUNTIF(HU28,'Drop-downs'!$I$7),
    COUNTIF(IA28,'Drop-downs'!$I$7),
    COUNTIF(IG28,'Drop-downs'!$I$7),
    COUNTIF(IM28,'Drop-downs'!$I$7),
    COUNTIF(IS28,'Drop-downs'!$I$7),
    COUNTIF(IY28,'Drop-downs'!$I$7),
    COUNTIF(JE28,'Drop-downs'!$I$7),
    COUNTIF(JK28,'Drop-downs'!$I$7),
    COUNTIF(JQ28,'Drop-downs'!$I$7),
    COUNTIF(JW28,'Drop-downs'!$I$7),
    COUNTIF(KC28,'Drop-downs'!$I$7)
  )
  /
  (
    SUM(
      COUNTIF(G28,'Drop-downs'!$I$7),
      COUNTIF(M28,'Drop-downs'!$I$7),
      COUNTIF(S28,'Drop-downs'!$I$7),
      COUNTIF(Y28,'Drop-downs'!$I$7),
      COUNTIF(AE28,'Drop-downs'!$I$7),
      COUNTIF(AK28,'Drop-downs'!$I$7),
      COUNTIF(AQ28,'Drop-downs'!$I$7),
      COUNTIF(AW28,'Drop-downs'!$I$7),
      COUNTIF(BC28,'Drop-downs'!$I$7),
      COUNTIF(BI28,'Drop-downs'!$I$7),
      COUNTIF(BO28,'Drop-downs'!$I$7),
      COUNTIF(BU28,'Drop-downs'!$I$7),
      COUNTIF(CA28,'Drop-downs'!$I$7),
      COUNTIF(CG28,'Drop-downs'!$I$7),
      COUNTIF(CM28,'Drop-downs'!$I$7),
      COUNTIF(CS28,'Drop-downs'!$I$7),
      COUNTIF(CY28,'Drop-downs'!$I$7),
      COUNTIF(DE28,'Drop-downs'!$I$7),
      COUNTIF(DK28,'Drop-downs'!$I$7),
      COUNTIF(DQ28,'Drop-downs'!$I$7),
      COUNTIF(DW28,'Drop-downs'!$I$7),
      COUNTIF(EC28,'Drop-downs'!$I$7),
      COUNTIF(EI28,'Drop-downs'!$I$7),
      COUNTIF(EO28,'Drop-downs'!$I$7),
      COUNTIF(EU28,'Drop-downs'!$I$7),
      COUNTIF(FA28,'Drop-downs'!$I$7),
      COUNTIF(FG28,'Drop-downs'!$I$7),
      COUNTIF(FM28,'Drop-downs'!$I$7),
      COUNTIF(FS28,'Drop-downs'!$I$7),
      COUNTIF(FY28,'Drop-downs'!$I$7),
      COUNTIF(GE28,'Drop-downs'!$I$7),
      COUNTIF(GK28,'Drop-downs'!$I$7),
      COUNTIF(GQ28,'Drop-downs'!$I$7),
      COUNTIF(GW28,'Drop-downs'!$I$7),
      COUNTIF(HC28,'Drop-downs'!$I$7),
      COUNTIF(HI28,'Drop-downs'!$I$7),
      COUNTIF(HO28,'Drop-downs'!$I$7),
      COUNTIF(HU28,'Drop-downs'!$I$7),
      COUNTIF(IA28,'Drop-downs'!$I$7),
      COUNTIF(IG28,'Drop-downs'!$I$7),
      COUNTIF(IM28,'Drop-downs'!$I$7),
      COUNTIF(IS28,'Drop-downs'!$I$7),
      COUNTIF(IY28,'Drop-downs'!$I$7),
      COUNTIF(JE28,'Drop-downs'!$I$7),
      COUNTIF(JK28,'Drop-downs'!$I$7),
      COUNTIF(JQ28,'Drop-downs'!$I$7),
      COUNTIF(JW28,'Drop-downs'!$I$7),
      COUNTIF(KC28,'Drop-downs'!$I$7)
    )
    +
    SUM(
      COUNTIF(G28,'Drop-downs'!$I$8),
      COUNTIF(M28,'Drop-downs'!$I$8),
      COUNTIF(S28,'Drop-downs'!$I$8),
      COUNTIF(Y28,'Drop-downs'!$I$8),
      COUNTIF(AE28,'Drop-downs'!$I$8),
      COUNTIF(AK28,'Drop-downs'!$I$8),
      COUNTIF(AQ28,'Drop-downs'!$I$8),
      COUNTIF(AW28,'Drop-downs'!$I$8),
      COUNTIF(BC28,'Drop-downs'!$I$8),
      COUNTIF(BI28,'Drop-downs'!$I$8),
      COUNTIF(BO28,'Drop-downs'!$I$8),
      COUNTIF(BU28,'Drop-downs'!$I$8),
      COUNTIF(CA28,'Drop-downs'!$I$8),
      COUNTIF(CG28,'Drop-downs'!$I$8),
      COUNTIF(CM28,'Drop-downs'!$I$8),
      COUNTIF(CS28,'Drop-downs'!$I$8),
      COUNTIF(CY28,'Drop-downs'!$I$8),
      COUNTIF(DE28,'Drop-downs'!$I$8),
      COUNTIF(DK28,'Drop-downs'!$I$8),
      COUNTIF(DQ28,'Drop-downs'!$I$8),
      COUNTIF(DW28,'Drop-downs'!$I$8),
      COUNTIF(EC28,'Drop-downs'!$I$8),
      COUNTIF(EI28,'Drop-downs'!$I$8),
      COUNTIF(EO28,'Drop-downs'!$I$8),
      COUNTIF(EU28,'Drop-downs'!$I$8),
      COUNTIF(FA28,'Drop-downs'!$I$8),
      COUNTIF(FG28,'Drop-downs'!$I$8),
      COUNTIF(FM28,'Drop-downs'!$I$8),
      COUNTIF(FS28,'Drop-downs'!$I$8),
      COUNTIF(FY28,'Drop-downs'!$I$8),
      COUNTIF(GE28,'Drop-downs'!$I$8),
      COUNTIF(GK28,'Drop-downs'!$I$8),
      COUNTIF(GQ28,'Drop-downs'!$I$8),
      COUNTIF(GW28,'Drop-downs'!$I$8),
      COUNTIF(HC28,'Drop-downs'!$I$8),
      COUNTIF(HI28,'Drop-downs'!$I$8),
      COUNTIF(HO28,'Drop-downs'!$I$8),
      COUNTIF(HU28,'Drop-downs'!$I$8),
      COUNTIF(IA28,'Drop-downs'!$I$8),
      COUNTIF(IG28,'Drop-downs'!$I$8),
      COUNTIF(IM28,'Drop-downs'!$I$8),
      COUNTIF(IS28,'Drop-downs'!$I$8),
      COUNTIF(IY28,'Drop-downs'!$I$8),
      COUNTIF(JE28,'Drop-downs'!$I$8),
      COUNTIF(JK28,'Drop-downs'!$I$8),
      COUNTIF(JQ28,'Drop-downs'!$I$8),
      COUNTIF(JW28,'Drop-downs'!$I$8),
      COUNTIF(KC28,'Drop-downs'!$I$8)
    )
  ),
"")</f>
        <v/>
      </c>
      <c r="D28" s="36" t="str">
        <f t="shared" si="47"/>
        <v/>
      </c>
      <c r="E28" s="36" t="str">
        <f t="shared" si="48"/>
        <v/>
      </c>
      <c r="F28" s="36" t="str">
        <f t="shared" si="49"/>
        <v/>
      </c>
      <c r="G28" s="106"/>
      <c r="H28" s="104"/>
      <c r="I28" s="36" t="str">
        <f>IF(ISBLANK(H28),"",IFERROR(H28/H7,""))</f>
        <v/>
      </c>
      <c r="J28" s="104"/>
      <c r="K28" s="36" t="str">
        <f>IF(ISBLANK(J28),"",IFERROR(J28/K7,""))</f>
        <v/>
      </c>
      <c r="L28" s="36" t="str">
        <f t="shared" si="50"/>
        <v/>
      </c>
      <c r="M28" s="106"/>
      <c r="N28" s="104"/>
      <c r="O28" s="36" t="str">
        <f>IF(ISBLANK(N28),"",IFERROR(N28/N7,""))</f>
        <v/>
      </c>
      <c r="P28" s="104"/>
      <c r="Q28" s="36" t="str">
        <f>IF(ISBLANK(P28),"",IFERROR(P28/Q7,""))</f>
        <v/>
      </c>
      <c r="R28" s="36" t="str">
        <f t="shared" si="0"/>
        <v/>
      </c>
      <c r="S28" s="106"/>
      <c r="T28" s="104"/>
      <c r="U28" s="36" t="str">
        <f>IF(ISBLANK(T28),"",IFERROR(T28/T7,""))</f>
        <v/>
      </c>
      <c r="V28" s="104"/>
      <c r="W28" s="36" t="str">
        <f>IF(ISBLANK(V28),"",IFERROR(V28/W7,""))</f>
        <v/>
      </c>
      <c r="X28" s="36" t="str">
        <f t="shared" si="1"/>
        <v/>
      </c>
      <c r="Y28" s="106"/>
      <c r="Z28" s="104"/>
      <c r="AA28" s="36" t="str">
        <f>IF(ISBLANK(Z28),"",IFERROR(Z28/Z7,""))</f>
        <v/>
      </c>
      <c r="AB28" s="104"/>
      <c r="AC28" s="36" t="str">
        <f>IF(ISBLANK(AB28),"",IFERROR(AB28/AC7,""))</f>
        <v/>
      </c>
      <c r="AD28" s="36" t="str">
        <f t="shared" si="2"/>
        <v/>
      </c>
      <c r="AE28" s="106"/>
      <c r="AF28" s="104"/>
      <c r="AG28" s="36" t="str">
        <f>IF(ISBLANK(AF28),"",IFERROR(AF28/AF7,""))</f>
        <v/>
      </c>
      <c r="AH28" s="104"/>
      <c r="AI28" s="36" t="str">
        <f>IF(ISBLANK(AH28),"",IFERROR(AH28/AI7,""))</f>
        <v/>
      </c>
      <c r="AJ28" s="36" t="str">
        <f t="shared" si="3"/>
        <v/>
      </c>
      <c r="AK28" s="106"/>
      <c r="AL28" s="104"/>
      <c r="AM28" s="36" t="str">
        <f>IF(ISBLANK(AL28),"",IFERROR(AL28/AL7,""))</f>
        <v/>
      </c>
      <c r="AN28" s="104"/>
      <c r="AO28" s="36" t="str">
        <f>IF(ISBLANK(AN28),"",IFERROR(AN28/AO7,""))</f>
        <v/>
      </c>
      <c r="AP28" s="36" t="str">
        <f t="shared" si="4"/>
        <v/>
      </c>
      <c r="AQ28" s="106"/>
      <c r="AR28" s="104"/>
      <c r="AS28" s="36" t="str">
        <f>IF(ISBLANK(AR28),"",IFERROR(AR28/AR7,""))</f>
        <v/>
      </c>
      <c r="AT28" s="104"/>
      <c r="AU28" s="36" t="str">
        <f>IF(ISBLANK(AT28),"",IFERROR(AT28/AU7,""))</f>
        <v/>
      </c>
      <c r="AV28" s="36" t="str">
        <f t="shared" si="5"/>
        <v/>
      </c>
      <c r="AW28" s="106"/>
      <c r="AX28" s="104"/>
      <c r="AY28" s="36" t="str">
        <f>IF(ISBLANK(AX28),"",IFERROR(AX28/AX7,""))</f>
        <v/>
      </c>
      <c r="AZ28" s="104"/>
      <c r="BA28" s="36" t="str">
        <f>IF(ISBLANK(AZ28),"",IFERROR(AZ28/BA7,""))</f>
        <v/>
      </c>
      <c r="BB28" s="36" t="str">
        <f t="shared" si="6"/>
        <v/>
      </c>
      <c r="BC28" s="106"/>
      <c r="BD28" s="104"/>
      <c r="BE28" s="36" t="str">
        <f>IF(ISBLANK(BD28),"",IFERROR(BD28/BD7,""))</f>
        <v/>
      </c>
      <c r="BF28" s="104"/>
      <c r="BG28" s="36" t="str">
        <f>IF(ISBLANK(BF28),"",IFERROR(BF28/BG7,""))</f>
        <v/>
      </c>
      <c r="BH28" s="36" t="str">
        <f t="shared" si="7"/>
        <v/>
      </c>
      <c r="BI28" s="106"/>
      <c r="BJ28" s="104"/>
      <c r="BK28" s="36" t="str">
        <f>IF(ISBLANK(BJ28),"",IFERROR(BJ28/BJ7,""))</f>
        <v/>
      </c>
      <c r="BL28" s="104"/>
      <c r="BM28" s="36" t="str">
        <f>IF(ISBLANK(BL28),"",IFERROR(BL28/BM7,""))</f>
        <v/>
      </c>
      <c r="BN28" s="36" t="str">
        <f t="shared" si="8"/>
        <v/>
      </c>
      <c r="BO28" s="106"/>
      <c r="BP28" s="104"/>
      <c r="BQ28" s="36" t="str">
        <f>IF(ISBLANK(BP28),"",IFERROR(BP28/BP7,""))</f>
        <v/>
      </c>
      <c r="BR28" s="104"/>
      <c r="BS28" s="36" t="str">
        <f>IF(ISBLANK(BR28),"",IFERROR(BR28/BS7,""))</f>
        <v/>
      </c>
      <c r="BT28" s="36" t="str">
        <f t="shared" si="9"/>
        <v/>
      </c>
      <c r="BU28" s="106"/>
      <c r="BV28" s="104"/>
      <c r="BW28" s="36" t="str">
        <f>IF(ISBLANK(BV28),"",IFERROR(BV28/BV7,""))</f>
        <v/>
      </c>
      <c r="BX28" s="104"/>
      <c r="BY28" s="36" t="str">
        <f>IF(ISBLANK(BX28),"",IFERROR(BX28/BY7,""))</f>
        <v/>
      </c>
      <c r="BZ28" s="36" t="str">
        <f t="shared" si="10"/>
        <v/>
      </c>
      <c r="CA28" s="106"/>
      <c r="CB28" s="104"/>
      <c r="CC28" s="36" t="str">
        <f>IF(ISBLANK(CB28),"",IFERROR(CB28/CB7,""))</f>
        <v/>
      </c>
      <c r="CD28" s="104"/>
      <c r="CE28" s="36" t="str">
        <f>IF(ISBLANK(CD28),"",IFERROR(CD28/CE7,""))</f>
        <v/>
      </c>
      <c r="CF28" s="36" t="str">
        <f t="shared" si="11"/>
        <v/>
      </c>
      <c r="CG28" s="106"/>
      <c r="CH28" s="104"/>
      <c r="CI28" s="36" t="str">
        <f>IF(ISBLANK(CH28),"",IFERROR(CH28/CH7,""))</f>
        <v/>
      </c>
      <c r="CJ28" s="104"/>
      <c r="CK28" s="36" t="str">
        <f>IF(ISBLANK(CJ28),"",IFERROR(CJ28/CK7,""))</f>
        <v/>
      </c>
      <c r="CL28" s="36" t="str">
        <f t="shared" si="12"/>
        <v/>
      </c>
      <c r="CM28" s="106"/>
      <c r="CN28" s="104"/>
      <c r="CO28" s="36" t="str">
        <f>IF(ISBLANK(CN28),"",IFERROR(CN28/CN7,""))</f>
        <v/>
      </c>
      <c r="CP28" s="104"/>
      <c r="CQ28" s="36" t="str">
        <f>IF(ISBLANK(CP28),"",IFERROR(CP28/CQ7,""))</f>
        <v/>
      </c>
      <c r="CR28" s="36" t="str">
        <f t="shared" si="13"/>
        <v/>
      </c>
      <c r="CS28" s="106"/>
      <c r="CT28" s="104"/>
      <c r="CU28" s="36" t="str">
        <f>IF(ISBLANK(CT28),"",IFERROR(CT28/CT7,""))</f>
        <v/>
      </c>
      <c r="CV28" s="104"/>
      <c r="CW28" s="36" t="str">
        <f>IF(ISBLANK(CV28),"",IFERROR(CV28/CW7,""))</f>
        <v/>
      </c>
      <c r="CX28" s="36" t="str">
        <f t="shared" si="14"/>
        <v/>
      </c>
      <c r="CY28" s="106"/>
      <c r="CZ28" s="104"/>
      <c r="DA28" s="36" t="str">
        <f>IF(ISBLANK(CZ28),"",IFERROR(CZ28/CZ7,""))</f>
        <v/>
      </c>
      <c r="DB28" s="104"/>
      <c r="DC28" s="36" t="str">
        <f>IF(ISBLANK(DB28),"",IFERROR(DB28/DC7,""))</f>
        <v/>
      </c>
      <c r="DD28" s="36" t="str">
        <f t="shared" si="15"/>
        <v/>
      </c>
      <c r="DE28" s="106"/>
      <c r="DF28" s="104"/>
      <c r="DG28" s="36" t="str">
        <f>IF(ISBLANK(DF28),"",IFERROR(DF28/DF7,""))</f>
        <v/>
      </c>
      <c r="DH28" s="104"/>
      <c r="DI28" s="36" t="str">
        <f>IF(ISBLANK(DH28),"",IFERROR(DH28/DI7,""))</f>
        <v/>
      </c>
      <c r="DJ28" s="36" t="str">
        <f t="shared" si="16"/>
        <v/>
      </c>
      <c r="DK28" s="106"/>
      <c r="DL28" s="104"/>
      <c r="DM28" s="36" t="str">
        <f>IF(ISBLANK(DL28),"",IFERROR(DL28/DL7,""))</f>
        <v/>
      </c>
      <c r="DN28" s="104"/>
      <c r="DO28" s="36" t="str">
        <f>IF(ISBLANK(DN28),"",IFERROR(DN28/DO7,""))</f>
        <v/>
      </c>
      <c r="DP28" s="36" t="str">
        <f t="shared" si="17"/>
        <v/>
      </c>
      <c r="DQ28" s="106"/>
      <c r="DR28" s="104"/>
      <c r="DS28" s="36" t="str">
        <f>IF(ISBLANK(DR28),"",IFERROR(DR28/DR7,""))</f>
        <v/>
      </c>
      <c r="DT28" s="104"/>
      <c r="DU28" s="36" t="str">
        <f>IF(ISBLANK(DT28),"",IFERROR(DT28/DU7,""))</f>
        <v/>
      </c>
      <c r="DV28" s="36" t="str">
        <f t="shared" si="18"/>
        <v/>
      </c>
      <c r="DW28" s="106"/>
      <c r="DX28" s="104"/>
      <c r="DY28" s="36" t="str">
        <f>IF(ISBLANK(DX28),"",IFERROR(DX28/DX7,""))</f>
        <v/>
      </c>
      <c r="DZ28" s="104"/>
      <c r="EA28" s="36" t="str">
        <f>IF(ISBLANK(DZ28),"",IFERROR(DZ28/EA7,""))</f>
        <v/>
      </c>
      <c r="EB28" s="36" t="str">
        <f t="shared" si="19"/>
        <v/>
      </c>
      <c r="EC28" s="106"/>
      <c r="ED28" s="104"/>
      <c r="EE28" s="36" t="str">
        <f>IF(ISBLANK(ED28),"",IFERROR(ED28/ED7,""))</f>
        <v/>
      </c>
      <c r="EF28" s="104"/>
      <c r="EG28" s="36" t="str">
        <f>IF(ISBLANK(EF28),"",IFERROR(EF28/EG7,""))</f>
        <v/>
      </c>
      <c r="EH28" s="36" t="str">
        <f t="shared" si="20"/>
        <v/>
      </c>
      <c r="EI28" s="106"/>
      <c r="EJ28" s="104"/>
      <c r="EK28" s="36" t="str">
        <f>IF(ISBLANK(EJ28),"",IFERROR(EJ28/EJ7,""))</f>
        <v/>
      </c>
      <c r="EL28" s="104"/>
      <c r="EM28" s="36" t="str">
        <f>IF(ISBLANK(EL28),"",IFERROR(EL28/EM7,""))</f>
        <v/>
      </c>
      <c r="EN28" s="36" t="str">
        <f t="shared" si="21"/>
        <v/>
      </c>
      <c r="EO28" s="106"/>
      <c r="EP28" s="104"/>
      <c r="EQ28" s="36" t="str">
        <f>IF(ISBLANK(EP28),"",IFERROR(EP28/EP7,""))</f>
        <v/>
      </c>
      <c r="ER28" s="104"/>
      <c r="ES28" s="36" t="str">
        <f>IF(ISBLANK(ER28),"",IFERROR(ER28/ES7,""))</f>
        <v/>
      </c>
      <c r="ET28" s="36" t="str">
        <f t="shared" si="22"/>
        <v/>
      </c>
      <c r="EU28" s="106"/>
      <c r="EV28" s="104"/>
      <c r="EW28" s="36" t="str">
        <f>IF(ISBLANK(EV28),"",IFERROR(EV28/EV7,""))</f>
        <v/>
      </c>
      <c r="EX28" s="104"/>
      <c r="EY28" s="36" t="str">
        <f>IF(ISBLANK(EX28),"",IFERROR(EX28/EY7,""))</f>
        <v/>
      </c>
      <c r="EZ28" s="36" t="str">
        <f t="shared" si="23"/>
        <v/>
      </c>
      <c r="FA28" s="106"/>
      <c r="FB28" s="104"/>
      <c r="FC28" s="36" t="str">
        <f>IF(ISBLANK(FB28),"",IFERROR(FB28/FB7,""))</f>
        <v/>
      </c>
      <c r="FD28" s="104"/>
      <c r="FE28" s="36" t="str">
        <f>IF(ISBLANK(FD28),"",IFERROR(FD28/FE7,""))</f>
        <v/>
      </c>
      <c r="FF28" s="36" t="str">
        <f t="shared" si="24"/>
        <v/>
      </c>
      <c r="FG28" s="106"/>
      <c r="FH28" s="104"/>
      <c r="FI28" s="36" t="str">
        <f>IF(ISBLANK(FH28),"",IFERROR(FH28/FH7,""))</f>
        <v/>
      </c>
      <c r="FJ28" s="104"/>
      <c r="FK28" s="36" t="str">
        <f>IF(ISBLANK(FJ28),"",IFERROR(FJ28/FK7,""))</f>
        <v/>
      </c>
      <c r="FL28" s="36" t="str">
        <f t="shared" si="25"/>
        <v/>
      </c>
      <c r="FM28" s="106"/>
      <c r="FN28" s="104"/>
      <c r="FO28" s="36" t="str">
        <f>IF(ISBLANK(FN28),"",IFERROR(FN28/FN7,""))</f>
        <v/>
      </c>
      <c r="FP28" s="104"/>
      <c r="FQ28" s="36" t="str">
        <f>IF(ISBLANK(FP28),"",IFERROR(FP28/FQ7,""))</f>
        <v/>
      </c>
      <c r="FR28" s="36" t="str">
        <f t="shared" si="26"/>
        <v/>
      </c>
      <c r="FS28" s="106"/>
      <c r="FT28" s="104"/>
      <c r="FU28" s="36" t="str">
        <f>IF(ISBLANK(FT28),"",IFERROR(FT28/FT7,""))</f>
        <v/>
      </c>
      <c r="FV28" s="104"/>
      <c r="FW28" s="36" t="str">
        <f>IF(ISBLANK(FV28),"",IFERROR(FV28/FW7,""))</f>
        <v/>
      </c>
      <c r="FX28" s="36" t="str">
        <f t="shared" si="27"/>
        <v/>
      </c>
      <c r="FY28" s="106"/>
      <c r="FZ28" s="104"/>
      <c r="GA28" s="36" t="str">
        <f>IF(ISBLANK(FZ28),"",IFERROR(FZ28/FZ7,""))</f>
        <v/>
      </c>
      <c r="GB28" s="104"/>
      <c r="GC28" s="36" t="str">
        <f>IF(ISBLANK(GB28),"",IFERROR(GB28/GC7,""))</f>
        <v/>
      </c>
      <c r="GD28" s="36" t="str">
        <f t="shared" si="28"/>
        <v/>
      </c>
      <c r="GE28" s="106"/>
      <c r="GF28" s="104"/>
      <c r="GG28" s="36" t="str">
        <f>IF(ISBLANK(GF28),"",IFERROR(GF28/GF7,""))</f>
        <v/>
      </c>
      <c r="GH28" s="104"/>
      <c r="GI28" s="36" t="str">
        <f>IF(ISBLANK(GH28),"",IFERROR(GH28/GI7,""))</f>
        <v/>
      </c>
      <c r="GJ28" s="36" t="str">
        <f t="shared" si="29"/>
        <v/>
      </c>
      <c r="GK28" s="106"/>
      <c r="GL28" s="104"/>
      <c r="GM28" s="36" t="str">
        <f>IF(ISBLANK(GL28),"",IFERROR(GL28/GL7,""))</f>
        <v/>
      </c>
      <c r="GN28" s="104"/>
      <c r="GO28" s="36" t="str">
        <f>IF(ISBLANK(GN28),"",IFERROR(GN28/GO7,""))</f>
        <v/>
      </c>
      <c r="GP28" s="36" t="str">
        <f t="shared" si="30"/>
        <v/>
      </c>
      <c r="GQ28" s="106"/>
      <c r="GR28" s="104"/>
      <c r="GS28" s="36" t="str">
        <f>IF(ISBLANK(GR28),"",IFERROR(GR28/GR7,""))</f>
        <v/>
      </c>
      <c r="GT28" s="104"/>
      <c r="GU28" s="36" t="str">
        <f>IF(ISBLANK(GT28),"",IFERROR(GT28/GU7,""))</f>
        <v/>
      </c>
      <c r="GV28" s="36" t="str">
        <f t="shared" si="31"/>
        <v/>
      </c>
      <c r="GW28" s="106"/>
      <c r="GX28" s="104"/>
      <c r="GY28" s="36" t="str">
        <f>IF(ISBLANK(GX28),"",IFERROR(GX28/GX7,""))</f>
        <v/>
      </c>
      <c r="GZ28" s="104"/>
      <c r="HA28" s="36" t="str">
        <f>IF(ISBLANK(GZ28),"",IFERROR(GZ28/HA7,""))</f>
        <v/>
      </c>
      <c r="HB28" s="36" t="str">
        <f t="shared" si="32"/>
        <v/>
      </c>
      <c r="HC28" s="106"/>
      <c r="HD28" s="104"/>
      <c r="HE28" s="36" t="str">
        <f>IF(ISBLANK(HD28),"",IFERROR(HD28/HD7,""))</f>
        <v/>
      </c>
      <c r="HF28" s="104"/>
      <c r="HG28" s="36" t="str">
        <f>IF(ISBLANK(HF28),"",IFERROR(HF28/HG7,""))</f>
        <v/>
      </c>
      <c r="HH28" s="36" t="str">
        <f t="shared" si="33"/>
        <v/>
      </c>
      <c r="HI28" s="106"/>
      <c r="HJ28" s="104"/>
      <c r="HK28" s="36" t="str">
        <f>IF(ISBLANK(HJ28),"",IFERROR(HJ28/HJ7,""))</f>
        <v/>
      </c>
      <c r="HL28" s="104"/>
      <c r="HM28" s="36" t="str">
        <f>IF(ISBLANK(HL28),"",IFERROR(HL28/HM7,""))</f>
        <v/>
      </c>
      <c r="HN28" s="36" t="str">
        <f t="shared" si="34"/>
        <v/>
      </c>
      <c r="HO28" s="106"/>
      <c r="HP28" s="104"/>
      <c r="HQ28" s="36" t="str">
        <f>IF(ISBLANK(HP28),"",IFERROR(HP28/HP7,""))</f>
        <v/>
      </c>
      <c r="HR28" s="104"/>
      <c r="HS28" s="36" t="str">
        <f>IF(ISBLANK(HR28),"",IFERROR(HR28/HS7,""))</f>
        <v/>
      </c>
      <c r="HT28" s="36" t="str">
        <f t="shared" si="35"/>
        <v/>
      </c>
      <c r="HU28" s="106"/>
      <c r="HV28" s="104"/>
      <c r="HW28" s="36" t="str">
        <f>IF(ISBLANK(HV28),"",IFERROR(HV28/HV7,""))</f>
        <v/>
      </c>
      <c r="HX28" s="104"/>
      <c r="HY28" s="36" t="str">
        <f>IF(ISBLANK(HX28),"",IFERROR(HX28/HY7,""))</f>
        <v/>
      </c>
      <c r="HZ28" s="36" t="str">
        <f t="shared" si="36"/>
        <v/>
      </c>
      <c r="IA28" s="106"/>
      <c r="IB28" s="104"/>
      <c r="IC28" s="36" t="str">
        <f>IF(ISBLANK(IB28),"",IFERROR(IB28/IB7,""))</f>
        <v/>
      </c>
      <c r="ID28" s="104"/>
      <c r="IE28" s="36" t="str">
        <f>IF(ISBLANK(ID28),"",IFERROR(ID28/IE7,""))</f>
        <v/>
      </c>
      <c r="IF28" s="36" t="str">
        <f t="shared" si="37"/>
        <v/>
      </c>
      <c r="IG28" s="106"/>
      <c r="IH28" s="104"/>
      <c r="II28" s="36" t="str">
        <f>IF(ISBLANK(IH28),"",IFERROR(IH28/IH7,""))</f>
        <v/>
      </c>
      <c r="IJ28" s="104"/>
      <c r="IK28" s="36" t="str">
        <f>IF(ISBLANK(IJ28),"",IFERROR(IJ28/IK7,""))</f>
        <v/>
      </c>
      <c r="IL28" s="36" t="str">
        <f t="shared" si="38"/>
        <v/>
      </c>
      <c r="IM28" s="106"/>
      <c r="IN28" s="104"/>
      <c r="IO28" s="36" t="str">
        <f>IF(ISBLANK(IN28),"",IFERROR(IN28/IN7,""))</f>
        <v/>
      </c>
      <c r="IP28" s="104"/>
      <c r="IQ28" s="36" t="str">
        <f>IF(ISBLANK(IP28),"",IFERROR(IP28/IQ7,""))</f>
        <v/>
      </c>
      <c r="IR28" s="36" t="str">
        <f t="shared" si="39"/>
        <v/>
      </c>
      <c r="IS28" s="106"/>
      <c r="IT28" s="104"/>
      <c r="IU28" s="36" t="str">
        <f>IF(ISBLANK(IT28),"",IFERROR(IT28/IT7,""))</f>
        <v/>
      </c>
      <c r="IV28" s="104"/>
      <c r="IW28" s="36" t="str">
        <f>IF(ISBLANK(IV28),"",IFERROR(IV28/IW7,""))</f>
        <v/>
      </c>
      <c r="IX28" s="36" t="str">
        <f t="shared" si="40"/>
        <v/>
      </c>
      <c r="IY28" s="106"/>
      <c r="IZ28" s="104"/>
      <c r="JA28" s="36" t="str">
        <f>IF(ISBLANK(IZ28),"",IFERROR(IZ28/IZ7,""))</f>
        <v/>
      </c>
      <c r="JB28" s="104"/>
      <c r="JC28" s="36" t="str">
        <f>IF(ISBLANK(JB28),"",IFERROR(JB28/JC7,""))</f>
        <v/>
      </c>
      <c r="JD28" s="36" t="str">
        <f t="shared" si="41"/>
        <v/>
      </c>
      <c r="JE28" s="106"/>
      <c r="JF28" s="104"/>
      <c r="JG28" s="36" t="str">
        <f>IF(ISBLANK(JF28),"",IFERROR(JF28/JF7,""))</f>
        <v/>
      </c>
      <c r="JH28" s="104"/>
      <c r="JI28" s="36" t="str">
        <f>IF(ISBLANK(JH28),"",IFERROR(JH28/JI7,""))</f>
        <v/>
      </c>
      <c r="JJ28" s="36" t="str">
        <f t="shared" si="42"/>
        <v/>
      </c>
      <c r="JK28" s="106"/>
      <c r="JL28" s="104"/>
      <c r="JM28" s="36" t="str">
        <f>IF(ISBLANK(JL28),"",IFERROR(JL28/JL7,""))</f>
        <v/>
      </c>
      <c r="JN28" s="104"/>
      <c r="JO28" s="36" t="str">
        <f>IF(ISBLANK(JN28),"",IFERROR(JN28/JO7,""))</f>
        <v/>
      </c>
      <c r="JP28" s="36" t="str">
        <f t="shared" si="43"/>
        <v/>
      </c>
      <c r="JQ28" s="106"/>
      <c r="JR28" s="104"/>
      <c r="JS28" s="36" t="str">
        <f>IF(ISBLANK(JR28),"",IFERROR(JR28/JR7,""))</f>
        <v/>
      </c>
      <c r="JT28" s="104"/>
      <c r="JU28" s="36" t="str">
        <f>IF(ISBLANK(JT28),"",IFERROR(JT28/JU7,""))</f>
        <v/>
      </c>
      <c r="JV28" s="36" t="str">
        <f t="shared" si="44"/>
        <v/>
      </c>
      <c r="JW28" s="106"/>
      <c r="JX28" s="104"/>
      <c r="JY28" s="36" t="str">
        <f>IF(ISBLANK(JX28),"",IFERROR(JX28/JX7,""))</f>
        <v/>
      </c>
      <c r="JZ28" s="104"/>
      <c r="KA28" s="36" t="str">
        <f>IF(ISBLANK(JZ28),"",IFERROR(JZ28/KA7,""))</f>
        <v/>
      </c>
      <c r="KB28" s="36" t="str">
        <f t="shared" si="45"/>
        <v/>
      </c>
      <c r="KC28" s="106"/>
      <c r="KD28" s="104"/>
      <c r="KE28" s="36" t="str">
        <f>IF(ISBLANK(KD28),"",IFERROR(KD28/KD7,""))</f>
        <v/>
      </c>
      <c r="KF28" s="104"/>
      <c r="KG28" s="36" t="str">
        <f>IF(ISBLANK(KF28),"",IFERROR(KF28/KG7,""))</f>
        <v/>
      </c>
      <c r="KH28" s="36" t="str">
        <f t="shared" si="46"/>
        <v/>
      </c>
    </row>
    <row r="29" spans="1:294">
      <c r="A29" s="35">
        <f>'Participants'' info'!A28</f>
        <v>0</v>
      </c>
      <c r="B29" s="35" t="str">
        <f>'Participants'' info'!F28</f>
        <v>?</v>
      </c>
      <c r="C29" s="36" t="str">
        <f>IFERROR(
  SUM(
    COUNTIF(G29,'Drop-downs'!$I$7),
    COUNTIF(M29,'Drop-downs'!$I$7),
    COUNTIF(S29,'Drop-downs'!$I$7),
    COUNTIF(Y29,'Drop-downs'!$I$7),
    COUNTIF(AE29,'Drop-downs'!$I$7),
    COUNTIF(AK29,'Drop-downs'!$I$7),
    COUNTIF(AQ29,'Drop-downs'!$I$7),
    COUNTIF(AW29,'Drop-downs'!$I$7),
    COUNTIF(BC29,'Drop-downs'!$I$7),
    COUNTIF(BI29,'Drop-downs'!$I$7),
    COUNTIF(BO29,'Drop-downs'!$I$7),
    COUNTIF(BU29,'Drop-downs'!$I$7),
    COUNTIF(CA29,'Drop-downs'!$I$7),
    COUNTIF(CG29,'Drop-downs'!$I$7),
    COUNTIF(CM29,'Drop-downs'!$I$7),
    COUNTIF(CS29,'Drop-downs'!$I$7),
    COUNTIF(CY29,'Drop-downs'!$I$7),
    COUNTIF(DE29,'Drop-downs'!$I$7),
    COUNTIF(DK29,'Drop-downs'!$I$7),
    COUNTIF(DQ29,'Drop-downs'!$I$7),
    COUNTIF(DW29,'Drop-downs'!$I$7),
    COUNTIF(EC29,'Drop-downs'!$I$7),
    COUNTIF(EI29,'Drop-downs'!$I$7),
    COUNTIF(EO29,'Drop-downs'!$I$7),
    COUNTIF(EU29,'Drop-downs'!$I$7),
    COUNTIF(FA29,'Drop-downs'!$I$7),
    COUNTIF(FG29,'Drop-downs'!$I$7),
    COUNTIF(FM29,'Drop-downs'!$I$7),
    COUNTIF(FS29,'Drop-downs'!$I$7),
    COUNTIF(FY29,'Drop-downs'!$I$7),
    COUNTIF(GE29,'Drop-downs'!$I$7),
    COUNTIF(GK29,'Drop-downs'!$I$7),
    COUNTIF(GQ29,'Drop-downs'!$I$7),
    COUNTIF(GW29,'Drop-downs'!$I$7),
    COUNTIF(HC29,'Drop-downs'!$I$7),
    COUNTIF(HI29,'Drop-downs'!$I$7),
    COUNTIF(HO29,'Drop-downs'!$I$7),
    COUNTIF(HU29,'Drop-downs'!$I$7),
    COUNTIF(IA29,'Drop-downs'!$I$7),
    COUNTIF(IG29,'Drop-downs'!$I$7),
    COUNTIF(IM29,'Drop-downs'!$I$7),
    COUNTIF(IS29,'Drop-downs'!$I$7),
    COUNTIF(IY29,'Drop-downs'!$I$7),
    COUNTIF(JE29,'Drop-downs'!$I$7),
    COUNTIF(JK29,'Drop-downs'!$I$7),
    COUNTIF(JQ29,'Drop-downs'!$I$7),
    COUNTIF(JW29,'Drop-downs'!$I$7),
    COUNTIF(KC29,'Drop-downs'!$I$7)
  )
  /
  (
    SUM(
      COUNTIF(G29,'Drop-downs'!$I$7),
      COUNTIF(M29,'Drop-downs'!$I$7),
      COUNTIF(S29,'Drop-downs'!$I$7),
      COUNTIF(Y29,'Drop-downs'!$I$7),
      COUNTIF(AE29,'Drop-downs'!$I$7),
      COUNTIF(AK29,'Drop-downs'!$I$7),
      COUNTIF(AQ29,'Drop-downs'!$I$7),
      COUNTIF(AW29,'Drop-downs'!$I$7),
      COUNTIF(BC29,'Drop-downs'!$I$7),
      COUNTIF(BI29,'Drop-downs'!$I$7),
      COUNTIF(BO29,'Drop-downs'!$I$7),
      COUNTIF(BU29,'Drop-downs'!$I$7),
      COUNTIF(CA29,'Drop-downs'!$I$7),
      COUNTIF(CG29,'Drop-downs'!$I$7),
      COUNTIF(CM29,'Drop-downs'!$I$7),
      COUNTIF(CS29,'Drop-downs'!$I$7),
      COUNTIF(CY29,'Drop-downs'!$I$7),
      COUNTIF(DE29,'Drop-downs'!$I$7),
      COUNTIF(DK29,'Drop-downs'!$I$7),
      COUNTIF(DQ29,'Drop-downs'!$I$7),
      COUNTIF(DW29,'Drop-downs'!$I$7),
      COUNTIF(EC29,'Drop-downs'!$I$7),
      COUNTIF(EI29,'Drop-downs'!$I$7),
      COUNTIF(EO29,'Drop-downs'!$I$7),
      COUNTIF(EU29,'Drop-downs'!$I$7),
      COUNTIF(FA29,'Drop-downs'!$I$7),
      COUNTIF(FG29,'Drop-downs'!$I$7),
      COUNTIF(FM29,'Drop-downs'!$I$7),
      COUNTIF(FS29,'Drop-downs'!$I$7),
      COUNTIF(FY29,'Drop-downs'!$I$7),
      COUNTIF(GE29,'Drop-downs'!$I$7),
      COUNTIF(GK29,'Drop-downs'!$I$7),
      COUNTIF(GQ29,'Drop-downs'!$I$7),
      COUNTIF(GW29,'Drop-downs'!$I$7),
      COUNTIF(HC29,'Drop-downs'!$I$7),
      COUNTIF(HI29,'Drop-downs'!$I$7),
      COUNTIF(HO29,'Drop-downs'!$I$7),
      COUNTIF(HU29,'Drop-downs'!$I$7),
      COUNTIF(IA29,'Drop-downs'!$I$7),
      COUNTIF(IG29,'Drop-downs'!$I$7),
      COUNTIF(IM29,'Drop-downs'!$I$7),
      COUNTIF(IS29,'Drop-downs'!$I$7),
      COUNTIF(IY29,'Drop-downs'!$I$7),
      COUNTIF(JE29,'Drop-downs'!$I$7),
      COUNTIF(JK29,'Drop-downs'!$I$7),
      COUNTIF(JQ29,'Drop-downs'!$I$7),
      COUNTIF(JW29,'Drop-downs'!$I$7),
      COUNTIF(KC29,'Drop-downs'!$I$7)
    )
    +
    SUM(
      COUNTIF(G29,'Drop-downs'!$I$8),
      COUNTIF(M29,'Drop-downs'!$I$8),
      COUNTIF(S29,'Drop-downs'!$I$8),
      COUNTIF(Y29,'Drop-downs'!$I$8),
      COUNTIF(AE29,'Drop-downs'!$I$8),
      COUNTIF(AK29,'Drop-downs'!$I$8),
      COUNTIF(AQ29,'Drop-downs'!$I$8),
      COUNTIF(AW29,'Drop-downs'!$I$8),
      COUNTIF(BC29,'Drop-downs'!$I$8),
      COUNTIF(BI29,'Drop-downs'!$I$8),
      COUNTIF(BO29,'Drop-downs'!$I$8),
      COUNTIF(BU29,'Drop-downs'!$I$8),
      COUNTIF(CA29,'Drop-downs'!$I$8),
      COUNTIF(CG29,'Drop-downs'!$I$8),
      COUNTIF(CM29,'Drop-downs'!$I$8),
      COUNTIF(CS29,'Drop-downs'!$I$8),
      COUNTIF(CY29,'Drop-downs'!$I$8),
      COUNTIF(DE29,'Drop-downs'!$I$8),
      COUNTIF(DK29,'Drop-downs'!$I$8),
      COUNTIF(DQ29,'Drop-downs'!$I$8),
      COUNTIF(DW29,'Drop-downs'!$I$8),
      COUNTIF(EC29,'Drop-downs'!$I$8),
      COUNTIF(EI29,'Drop-downs'!$I$8),
      COUNTIF(EO29,'Drop-downs'!$I$8),
      COUNTIF(EU29,'Drop-downs'!$I$8),
      COUNTIF(FA29,'Drop-downs'!$I$8),
      COUNTIF(FG29,'Drop-downs'!$I$8),
      COUNTIF(FM29,'Drop-downs'!$I$8),
      COUNTIF(FS29,'Drop-downs'!$I$8),
      COUNTIF(FY29,'Drop-downs'!$I$8),
      COUNTIF(GE29,'Drop-downs'!$I$8),
      COUNTIF(GK29,'Drop-downs'!$I$8),
      COUNTIF(GQ29,'Drop-downs'!$I$8),
      COUNTIF(GW29,'Drop-downs'!$I$8),
      COUNTIF(HC29,'Drop-downs'!$I$8),
      COUNTIF(HI29,'Drop-downs'!$I$8),
      COUNTIF(HO29,'Drop-downs'!$I$8),
      COUNTIF(HU29,'Drop-downs'!$I$8),
      COUNTIF(IA29,'Drop-downs'!$I$8),
      COUNTIF(IG29,'Drop-downs'!$I$8),
      COUNTIF(IM29,'Drop-downs'!$I$8),
      COUNTIF(IS29,'Drop-downs'!$I$8),
      COUNTIF(IY29,'Drop-downs'!$I$8),
      COUNTIF(JE29,'Drop-downs'!$I$8),
      COUNTIF(JK29,'Drop-downs'!$I$8),
      COUNTIF(JQ29,'Drop-downs'!$I$8),
      COUNTIF(JW29,'Drop-downs'!$I$8),
      COUNTIF(KC29,'Drop-downs'!$I$8)
    )
  ),
"")</f>
        <v/>
      </c>
      <c r="D29" s="36" t="str">
        <f t="shared" si="47"/>
        <v/>
      </c>
      <c r="E29" s="36" t="str">
        <f t="shared" si="48"/>
        <v/>
      </c>
      <c r="F29" s="36" t="str">
        <f t="shared" si="49"/>
        <v/>
      </c>
      <c r="G29" s="106"/>
      <c r="H29" s="104"/>
      <c r="I29" s="36" t="str">
        <f>IF(ISBLANK(H29),"",IFERROR(H29/H7,""))</f>
        <v/>
      </c>
      <c r="J29" s="104"/>
      <c r="K29" s="36" t="str">
        <f>IF(ISBLANK(J29),"",IFERROR(J29/K7,""))</f>
        <v/>
      </c>
      <c r="L29" s="36" t="str">
        <f t="shared" si="50"/>
        <v/>
      </c>
      <c r="M29" s="106"/>
      <c r="N29" s="104"/>
      <c r="O29" s="36" t="str">
        <f>IF(ISBLANK(N29),"",IFERROR(N29/N7,""))</f>
        <v/>
      </c>
      <c r="P29" s="104"/>
      <c r="Q29" s="36" t="str">
        <f>IF(ISBLANK(P29),"",IFERROR(P29/Q7,""))</f>
        <v/>
      </c>
      <c r="R29" s="36" t="str">
        <f t="shared" si="0"/>
        <v/>
      </c>
      <c r="S29" s="106"/>
      <c r="T29" s="104"/>
      <c r="U29" s="36" t="str">
        <f>IF(ISBLANK(T29),"",IFERROR(T29/T7,""))</f>
        <v/>
      </c>
      <c r="V29" s="104"/>
      <c r="W29" s="36" t="str">
        <f>IF(ISBLANK(V29),"",IFERROR(V29/W7,""))</f>
        <v/>
      </c>
      <c r="X29" s="36" t="str">
        <f t="shared" si="1"/>
        <v/>
      </c>
      <c r="Y29" s="106"/>
      <c r="Z29" s="104"/>
      <c r="AA29" s="36" t="str">
        <f>IF(ISBLANK(Z29),"",IFERROR(Z29/Z7,""))</f>
        <v/>
      </c>
      <c r="AB29" s="104"/>
      <c r="AC29" s="36" t="str">
        <f>IF(ISBLANK(AB29),"",IFERROR(AB29/AC7,""))</f>
        <v/>
      </c>
      <c r="AD29" s="36" t="str">
        <f t="shared" si="2"/>
        <v/>
      </c>
      <c r="AE29" s="106"/>
      <c r="AF29" s="104"/>
      <c r="AG29" s="36" t="str">
        <f>IF(ISBLANK(AF29),"",IFERROR(AF29/AF7,""))</f>
        <v/>
      </c>
      <c r="AH29" s="104"/>
      <c r="AI29" s="36" t="str">
        <f>IF(ISBLANK(AH29),"",IFERROR(AH29/AI7,""))</f>
        <v/>
      </c>
      <c r="AJ29" s="36" t="str">
        <f t="shared" si="3"/>
        <v/>
      </c>
      <c r="AK29" s="106"/>
      <c r="AL29" s="104"/>
      <c r="AM29" s="36" t="str">
        <f>IF(ISBLANK(AL29),"",IFERROR(AL29/AL7,""))</f>
        <v/>
      </c>
      <c r="AN29" s="104"/>
      <c r="AO29" s="36" t="str">
        <f>IF(ISBLANK(AN29),"",IFERROR(AN29/AO7,""))</f>
        <v/>
      </c>
      <c r="AP29" s="36" t="str">
        <f t="shared" si="4"/>
        <v/>
      </c>
      <c r="AQ29" s="106"/>
      <c r="AR29" s="104"/>
      <c r="AS29" s="36" t="str">
        <f>IF(ISBLANK(AR29),"",IFERROR(AR29/AR7,""))</f>
        <v/>
      </c>
      <c r="AT29" s="104"/>
      <c r="AU29" s="36" t="str">
        <f>IF(ISBLANK(AT29),"",IFERROR(AT29/AU7,""))</f>
        <v/>
      </c>
      <c r="AV29" s="36" t="str">
        <f t="shared" si="5"/>
        <v/>
      </c>
      <c r="AW29" s="106"/>
      <c r="AX29" s="104"/>
      <c r="AY29" s="36" t="str">
        <f>IF(ISBLANK(AX29),"",IFERROR(AX29/AX7,""))</f>
        <v/>
      </c>
      <c r="AZ29" s="104"/>
      <c r="BA29" s="36" t="str">
        <f>IF(ISBLANK(AZ29),"",IFERROR(AZ29/BA7,""))</f>
        <v/>
      </c>
      <c r="BB29" s="36" t="str">
        <f t="shared" si="6"/>
        <v/>
      </c>
      <c r="BC29" s="106"/>
      <c r="BD29" s="104"/>
      <c r="BE29" s="36" t="str">
        <f>IF(ISBLANK(BD29),"",IFERROR(BD29/BD7,""))</f>
        <v/>
      </c>
      <c r="BF29" s="104"/>
      <c r="BG29" s="36" t="str">
        <f>IF(ISBLANK(BF29),"",IFERROR(BF29/BG7,""))</f>
        <v/>
      </c>
      <c r="BH29" s="36" t="str">
        <f t="shared" si="7"/>
        <v/>
      </c>
      <c r="BI29" s="106"/>
      <c r="BJ29" s="104"/>
      <c r="BK29" s="36" t="str">
        <f>IF(ISBLANK(BJ29),"",IFERROR(BJ29/BJ7,""))</f>
        <v/>
      </c>
      <c r="BL29" s="104"/>
      <c r="BM29" s="36" t="str">
        <f>IF(ISBLANK(BL29),"",IFERROR(BL29/BM7,""))</f>
        <v/>
      </c>
      <c r="BN29" s="36" t="str">
        <f t="shared" si="8"/>
        <v/>
      </c>
      <c r="BO29" s="106"/>
      <c r="BP29" s="104"/>
      <c r="BQ29" s="36" t="str">
        <f>IF(ISBLANK(BP29),"",IFERROR(BP29/BP7,""))</f>
        <v/>
      </c>
      <c r="BR29" s="104"/>
      <c r="BS29" s="36" t="str">
        <f>IF(ISBLANK(BR29),"",IFERROR(BR29/BS7,""))</f>
        <v/>
      </c>
      <c r="BT29" s="36" t="str">
        <f t="shared" si="9"/>
        <v/>
      </c>
      <c r="BU29" s="106"/>
      <c r="BV29" s="104"/>
      <c r="BW29" s="36" t="str">
        <f>IF(ISBLANK(BV29),"",IFERROR(BV29/BV7,""))</f>
        <v/>
      </c>
      <c r="BX29" s="104"/>
      <c r="BY29" s="36" t="str">
        <f>IF(ISBLANK(BX29),"",IFERROR(BX29/BY7,""))</f>
        <v/>
      </c>
      <c r="BZ29" s="36" t="str">
        <f t="shared" si="10"/>
        <v/>
      </c>
      <c r="CA29" s="106"/>
      <c r="CB29" s="104"/>
      <c r="CC29" s="36" t="str">
        <f>IF(ISBLANK(CB29),"",IFERROR(CB29/CB7,""))</f>
        <v/>
      </c>
      <c r="CD29" s="104"/>
      <c r="CE29" s="36" t="str">
        <f>IF(ISBLANK(CD29),"",IFERROR(CD29/CE7,""))</f>
        <v/>
      </c>
      <c r="CF29" s="36" t="str">
        <f t="shared" si="11"/>
        <v/>
      </c>
      <c r="CG29" s="106"/>
      <c r="CH29" s="104"/>
      <c r="CI29" s="36" t="str">
        <f>IF(ISBLANK(CH29),"",IFERROR(CH29/CH7,""))</f>
        <v/>
      </c>
      <c r="CJ29" s="104"/>
      <c r="CK29" s="36" t="str">
        <f>IF(ISBLANK(CJ29),"",IFERROR(CJ29/CK7,""))</f>
        <v/>
      </c>
      <c r="CL29" s="36" t="str">
        <f t="shared" si="12"/>
        <v/>
      </c>
      <c r="CM29" s="106"/>
      <c r="CN29" s="104"/>
      <c r="CO29" s="36" t="str">
        <f>IF(ISBLANK(CN29),"",IFERROR(CN29/CN7,""))</f>
        <v/>
      </c>
      <c r="CP29" s="104"/>
      <c r="CQ29" s="36" t="str">
        <f>IF(ISBLANK(CP29),"",IFERROR(CP29/CQ7,""))</f>
        <v/>
      </c>
      <c r="CR29" s="36" t="str">
        <f t="shared" si="13"/>
        <v/>
      </c>
      <c r="CS29" s="106"/>
      <c r="CT29" s="104"/>
      <c r="CU29" s="36" t="str">
        <f>IF(ISBLANK(CT29),"",IFERROR(CT29/CT7,""))</f>
        <v/>
      </c>
      <c r="CV29" s="104"/>
      <c r="CW29" s="36" t="str">
        <f>IF(ISBLANK(CV29),"",IFERROR(CV29/CW7,""))</f>
        <v/>
      </c>
      <c r="CX29" s="36" t="str">
        <f t="shared" si="14"/>
        <v/>
      </c>
      <c r="CY29" s="106"/>
      <c r="CZ29" s="104"/>
      <c r="DA29" s="36" t="str">
        <f>IF(ISBLANK(CZ29),"",IFERROR(CZ29/CZ7,""))</f>
        <v/>
      </c>
      <c r="DB29" s="104"/>
      <c r="DC29" s="36" t="str">
        <f>IF(ISBLANK(DB29),"",IFERROR(DB29/DC7,""))</f>
        <v/>
      </c>
      <c r="DD29" s="36" t="str">
        <f t="shared" si="15"/>
        <v/>
      </c>
      <c r="DE29" s="106"/>
      <c r="DF29" s="104"/>
      <c r="DG29" s="36" t="str">
        <f>IF(ISBLANK(DF29),"",IFERROR(DF29/DF7,""))</f>
        <v/>
      </c>
      <c r="DH29" s="104"/>
      <c r="DI29" s="36" t="str">
        <f>IF(ISBLANK(DH29),"",IFERROR(DH29/DI7,""))</f>
        <v/>
      </c>
      <c r="DJ29" s="36" t="str">
        <f t="shared" si="16"/>
        <v/>
      </c>
      <c r="DK29" s="106"/>
      <c r="DL29" s="104"/>
      <c r="DM29" s="36" t="str">
        <f>IF(ISBLANK(DL29),"",IFERROR(DL29/DL7,""))</f>
        <v/>
      </c>
      <c r="DN29" s="104"/>
      <c r="DO29" s="36" t="str">
        <f>IF(ISBLANK(DN29),"",IFERROR(DN29/DO7,""))</f>
        <v/>
      </c>
      <c r="DP29" s="36" t="str">
        <f t="shared" si="17"/>
        <v/>
      </c>
      <c r="DQ29" s="106"/>
      <c r="DR29" s="104"/>
      <c r="DS29" s="36" t="str">
        <f>IF(ISBLANK(DR29),"",IFERROR(DR29/DR7,""))</f>
        <v/>
      </c>
      <c r="DT29" s="104"/>
      <c r="DU29" s="36" t="str">
        <f>IF(ISBLANK(DT29),"",IFERROR(DT29/DU7,""))</f>
        <v/>
      </c>
      <c r="DV29" s="36" t="str">
        <f t="shared" si="18"/>
        <v/>
      </c>
      <c r="DW29" s="106"/>
      <c r="DX29" s="104"/>
      <c r="DY29" s="36" t="str">
        <f>IF(ISBLANK(DX29),"",IFERROR(DX29/DX7,""))</f>
        <v/>
      </c>
      <c r="DZ29" s="104"/>
      <c r="EA29" s="36" t="str">
        <f>IF(ISBLANK(DZ29),"",IFERROR(DZ29/EA7,""))</f>
        <v/>
      </c>
      <c r="EB29" s="36" t="str">
        <f t="shared" si="19"/>
        <v/>
      </c>
      <c r="EC29" s="106"/>
      <c r="ED29" s="104"/>
      <c r="EE29" s="36" t="str">
        <f>IF(ISBLANK(ED29),"",IFERROR(ED29/ED7,""))</f>
        <v/>
      </c>
      <c r="EF29" s="104"/>
      <c r="EG29" s="36" t="str">
        <f>IF(ISBLANK(EF29),"",IFERROR(EF29/EG7,""))</f>
        <v/>
      </c>
      <c r="EH29" s="36" t="str">
        <f t="shared" si="20"/>
        <v/>
      </c>
      <c r="EI29" s="106"/>
      <c r="EJ29" s="104"/>
      <c r="EK29" s="36" t="str">
        <f>IF(ISBLANK(EJ29),"",IFERROR(EJ29/EJ7,""))</f>
        <v/>
      </c>
      <c r="EL29" s="104"/>
      <c r="EM29" s="36" t="str">
        <f>IF(ISBLANK(EL29),"",IFERROR(EL29/EM7,""))</f>
        <v/>
      </c>
      <c r="EN29" s="36" t="str">
        <f t="shared" si="21"/>
        <v/>
      </c>
      <c r="EO29" s="106"/>
      <c r="EP29" s="104"/>
      <c r="EQ29" s="36" t="str">
        <f>IF(ISBLANK(EP29),"",IFERROR(EP29/EP7,""))</f>
        <v/>
      </c>
      <c r="ER29" s="104"/>
      <c r="ES29" s="36" t="str">
        <f>IF(ISBLANK(ER29),"",IFERROR(ER29/ES7,""))</f>
        <v/>
      </c>
      <c r="ET29" s="36" t="str">
        <f t="shared" si="22"/>
        <v/>
      </c>
      <c r="EU29" s="106"/>
      <c r="EV29" s="104"/>
      <c r="EW29" s="36" t="str">
        <f>IF(ISBLANK(EV29),"",IFERROR(EV29/EV7,""))</f>
        <v/>
      </c>
      <c r="EX29" s="104"/>
      <c r="EY29" s="36" t="str">
        <f>IF(ISBLANK(EX29),"",IFERROR(EX29/EY7,""))</f>
        <v/>
      </c>
      <c r="EZ29" s="36" t="str">
        <f t="shared" si="23"/>
        <v/>
      </c>
      <c r="FA29" s="106"/>
      <c r="FB29" s="104"/>
      <c r="FC29" s="36" t="str">
        <f>IF(ISBLANK(FB29),"",IFERROR(FB29/FB7,""))</f>
        <v/>
      </c>
      <c r="FD29" s="104"/>
      <c r="FE29" s="36" t="str">
        <f>IF(ISBLANK(FD29),"",IFERROR(FD29/FE7,""))</f>
        <v/>
      </c>
      <c r="FF29" s="36" t="str">
        <f t="shared" si="24"/>
        <v/>
      </c>
      <c r="FG29" s="106"/>
      <c r="FH29" s="104"/>
      <c r="FI29" s="36" t="str">
        <f>IF(ISBLANK(FH29),"",IFERROR(FH29/FH7,""))</f>
        <v/>
      </c>
      <c r="FJ29" s="104"/>
      <c r="FK29" s="36" t="str">
        <f>IF(ISBLANK(FJ29),"",IFERROR(FJ29/FK7,""))</f>
        <v/>
      </c>
      <c r="FL29" s="36" t="str">
        <f t="shared" si="25"/>
        <v/>
      </c>
      <c r="FM29" s="106"/>
      <c r="FN29" s="104"/>
      <c r="FO29" s="36" t="str">
        <f>IF(ISBLANK(FN29),"",IFERROR(FN29/FN7,""))</f>
        <v/>
      </c>
      <c r="FP29" s="104"/>
      <c r="FQ29" s="36" t="str">
        <f>IF(ISBLANK(FP29),"",IFERROR(FP29/FQ7,""))</f>
        <v/>
      </c>
      <c r="FR29" s="36" t="str">
        <f t="shared" si="26"/>
        <v/>
      </c>
      <c r="FS29" s="106"/>
      <c r="FT29" s="104"/>
      <c r="FU29" s="36" t="str">
        <f>IF(ISBLANK(FT29),"",IFERROR(FT29/FT7,""))</f>
        <v/>
      </c>
      <c r="FV29" s="104"/>
      <c r="FW29" s="36" t="str">
        <f>IF(ISBLANK(FV29),"",IFERROR(FV29/FW7,""))</f>
        <v/>
      </c>
      <c r="FX29" s="36" t="str">
        <f t="shared" si="27"/>
        <v/>
      </c>
      <c r="FY29" s="106"/>
      <c r="FZ29" s="104"/>
      <c r="GA29" s="36" t="str">
        <f>IF(ISBLANK(FZ29),"",IFERROR(FZ29/FZ7,""))</f>
        <v/>
      </c>
      <c r="GB29" s="104"/>
      <c r="GC29" s="36" t="str">
        <f>IF(ISBLANK(GB29),"",IFERROR(GB29/GC7,""))</f>
        <v/>
      </c>
      <c r="GD29" s="36" t="str">
        <f t="shared" si="28"/>
        <v/>
      </c>
      <c r="GE29" s="106"/>
      <c r="GF29" s="104"/>
      <c r="GG29" s="36" t="str">
        <f>IF(ISBLANK(GF29),"",IFERROR(GF29/GF7,""))</f>
        <v/>
      </c>
      <c r="GH29" s="104"/>
      <c r="GI29" s="36" t="str">
        <f>IF(ISBLANK(GH29),"",IFERROR(GH29/GI7,""))</f>
        <v/>
      </c>
      <c r="GJ29" s="36" t="str">
        <f t="shared" si="29"/>
        <v/>
      </c>
      <c r="GK29" s="106"/>
      <c r="GL29" s="104"/>
      <c r="GM29" s="36" t="str">
        <f>IF(ISBLANK(GL29),"",IFERROR(GL29/GL7,""))</f>
        <v/>
      </c>
      <c r="GN29" s="104"/>
      <c r="GO29" s="36" t="str">
        <f>IF(ISBLANK(GN29),"",IFERROR(GN29/GO7,""))</f>
        <v/>
      </c>
      <c r="GP29" s="36" t="str">
        <f t="shared" si="30"/>
        <v/>
      </c>
      <c r="GQ29" s="106"/>
      <c r="GR29" s="104"/>
      <c r="GS29" s="36" t="str">
        <f>IF(ISBLANK(GR29),"",IFERROR(GR29/GR7,""))</f>
        <v/>
      </c>
      <c r="GT29" s="104"/>
      <c r="GU29" s="36" t="str">
        <f>IF(ISBLANK(GT29),"",IFERROR(GT29/GU7,""))</f>
        <v/>
      </c>
      <c r="GV29" s="36" t="str">
        <f t="shared" si="31"/>
        <v/>
      </c>
      <c r="GW29" s="106"/>
      <c r="GX29" s="104"/>
      <c r="GY29" s="36" t="str">
        <f>IF(ISBLANK(GX29),"",IFERROR(GX29/GX7,""))</f>
        <v/>
      </c>
      <c r="GZ29" s="104"/>
      <c r="HA29" s="36" t="str">
        <f>IF(ISBLANK(GZ29),"",IFERROR(GZ29/HA7,""))</f>
        <v/>
      </c>
      <c r="HB29" s="36" t="str">
        <f t="shared" si="32"/>
        <v/>
      </c>
      <c r="HC29" s="106"/>
      <c r="HD29" s="104"/>
      <c r="HE29" s="36" t="str">
        <f>IF(ISBLANK(HD29),"",IFERROR(HD29/HD7,""))</f>
        <v/>
      </c>
      <c r="HF29" s="104"/>
      <c r="HG29" s="36" t="str">
        <f>IF(ISBLANK(HF29),"",IFERROR(HF29/HG7,""))</f>
        <v/>
      </c>
      <c r="HH29" s="36" t="str">
        <f t="shared" si="33"/>
        <v/>
      </c>
      <c r="HI29" s="106"/>
      <c r="HJ29" s="104"/>
      <c r="HK29" s="36" t="str">
        <f>IF(ISBLANK(HJ29),"",IFERROR(HJ29/HJ7,""))</f>
        <v/>
      </c>
      <c r="HL29" s="104"/>
      <c r="HM29" s="36" t="str">
        <f>IF(ISBLANK(HL29),"",IFERROR(HL29/HM7,""))</f>
        <v/>
      </c>
      <c r="HN29" s="36" t="str">
        <f t="shared" si="34"/>
        <v/>
      </c>
      <c r="HO29" s="106"/>
      <c r="HP29" s="104"/>
      <c r="HQ29" s="36" t="str">
        <f>IF(ISBLANK(HP29),"",IFERROR(HP29/HP7,""))</f>
        <v/>
      </c>
      <c r="HR29" s="104"/>
      <c r="HS29" s="36" t="str">
        <f>IF(ISBLANK(HR29),"",IFERROR(HR29/HS7,""))</f>
        <v/>
      </c>
      <c r="HT29" s="36" t="str">
        <f t="shared" si="35"/>
        <v/>
      </c>
      <c r="HU29" s="106"/>
      <c r="HV29" s="104"/>
      <c r="HW29" s="36" t="str">
        <f>IF(ISBLANK(HV29),"",IFERROR(HV29/HV7,""))</f>
        <v/>
      </c>
      <c r="HX29" s="104"/>
      <c r="HY29" s="36" t="str">
        <f>IF(ISBLANK(HX29),"",IFERROR(HX29/HY7,""))</f>
        <v/>
      </c>
      <c r="HZ29" s="36" t="str">
        <f t="shared" si="36"/>
        <v/>
      </c>
      <c r="IA29" s="106"/>
      <c r="IB29" s="104"/>
      <c r="IC29" s="36" t="str">
        <f>IF(ISBLANK(IB29),"",IFERROR(IB29/IB7,""))</f>
        <v/>
      </c>
      <c r="ID29" s="104"/>
      <c r="IE29" s="36" t="str">
        <f>IF(ISBLANK(ID29),"",IFERROR(ID29/IE7,""))</f>
        <v/>
      </c>
      <c r="IF29" s="36" t="str">
        <f t="shared" si="37"/>
        <v/>
      </c>
      <c r="IG29" s="106"/>
      <c r="IH29" s="104"/>
      <c r="II29" s="36" t="str">
        <f>IF(ISBLANK(IH29),"",IFERROR(IH29/IH7,""))</f>
        <v/>
      </c>
      <c r="IJ29" s="104"/>
      <c r="IK29" s="36" t="str">
        <f>IF(ISBLANK(IJ29),"",IFERROR(IJ29/IK7,""))</f>
        <v/>
      </c>
      <c r="IL29" s="36" t="str">
        <f t="shared" si="38"/>
        <v/>
      </c>
      <c r="IM29" s="106"/>
      <c r="IN29" s="104"/>
      <c r="IO29" s="36" t="str">
        <f>IF(ISBLANK(IN29),"",IFERROR(IN29/IN7,""))</f>
        <v/>
      </c>
      <c r="IP29" s="104"/>
      <c r="IQ29" s="36" t="str">
        <f>IF(ISBLANK(IP29),"",IFERROR(IP29/IQ7,""))</f>
        <v/>
      </c>
      <c r="IR29" s="36" t="str">
        <f t="shared" si="39"/>
        <v/>
      </c>
      <c r="IS29" s="106"/>
      <c r="IT29" s="104"/>
      <c r="IU29" s="36" t="str">
        <f>IF(ISBLANK(IT29),"",IFERROR(IT29/IT7,""))</f>
        <v/>
      </c>
      <c r="IV29" s="104"/>
      <c r="IW29" s="36" t="str">
        <f>IF(ISBLANK(IV29),"",IFERROR(IV29/IW7,""))</f>
        <v/>
      </c>
      <c r="IX29" s="36" t="str">
        <f t="shared" si="40"/>
        <v/>
      </c>
      <c r="IY29" s="106"/>
      <c r="IZ29" s="104"/>
      <c r="JA29" s="36" t="str">
        <f>IF(ISBLANK(IZ29),"",IFERROR(IZ29/IZ7,""))</f>
        <v/>
      </c>
      <c r="JB29" s="104"/>
      <c r="JC29" s="36" t="str">
        <f>IF(ISBLANK(JB29),"",IFERROR(JB29/JC7,""))</f>
        <v/>
      </c>
      <c r="JD29" s="36" t="str">
        <f t="shared" si="41"/>
        <v/>
      </c>
      <c r="JE29" s="106"/>
      <c r="JF29" s="104"/>
      <c r="JG29" s="36" t="str">
        <f>IF(ISBLANK(JF29),"",IFERROR(JF29/JF7,""))</f>
        <v/>
      </c>
      <c r="JH29" s="104"/>
      <c r="JI29" s="36" t="str">
        <f>IF(ISBLANK(JH29),"",IFERROR(JH29/JI7,""))</f>
        <v/>
      </c>
      <c r="JJ29" s="36" t="str">
        <f t="shared" si="42"/>
        <v/>
      </c>
      <c r="JK29" s="106"/>
      <c r="JL29" s="104"/>
      <c r="JM29" s="36" t="str">
        <f>IF(ISBLANK(JL29),"",IFERROR(JL29/JL7,""))</f>
        <v/>
      </c>
      <c r="JN29" s="104"/>
      <c r="JO29" s="36" t="str">
        <f>IF(ISBLANK(JN29),"",IFERROR(JN29/JO7,""))</f>
        <v/>
      </c>
      <c r="JP29" s="36" t="str">
        <f t="shared" si="43"/>
        <v/>
      </c>
      <c r="JQ29" s="106"/>
      <c r="JR29" s="104"/>
      <c r="JS29" s="36" t="str">
        <f>IF(ISBLANK(JR29),"",IFERROR(JR29/JR7,""))</f>
        <v/>
      </c>
      <c r="JT29" s="104"/>
      <c r="JU29" s="36" t="str">
        <f>IF(ISBLANK(JT29),"",IFERROR(JT29/JU7,""))</f>
        <v/>
      </c>
      <c r="JV29" s="36" t="str">
        <f t="shared" si="44"/>
        <v/>
      </c>
      <c r="JW29" s="106"/>
      <c r="JX29" s="104"/>
      <c r="JY29" s="36" t="str">
        <f>IF(ISBLANK(JX29),"",IFERROR(JX29/JX7,""))</f>
        <v/>
      </c>
      <c r="JZ29" s="104"/>
      <c r="KA29" s="36" t="str">
        <f>IF(ISBLANK(JZ29),"",IFERROR(JZ29/KA7,""))</f>
        <v/>
      </c>
      <c r="KB29" s="36" t="str">
        <f t="shared" si="45"/>
        <v/>
      </c>
      <c r="KC29" s="106"/>
      <c r="KD29" s="104"/>
      <c r="KE29" s="36" t="str">
        <f>IF(ISBLANK(KD29),"",IFERROR(KD29/KD7,""))</f>
        <v/>
      </c>
      <c r="KF29" s="104"/>
      <c r="KG29" s="36" t="str">
        <f>IF(ISBLANK(KF29),"",IFERROR(KF29/KG7,""))</f>
        <v/>
      </c>
      <c r="KH29" s="36" t="str">
        <f t="shared" si="46"/>
        <v/>
      </c>
    </row>
    <row r="30" spans="1:294">
      <c r="A30" s="35">
        <f>'Participants'' info'!A29</f>
        <v>0</v>
      </c>
      <c r="B30" s="35" t="str">
        <f>'Participants'' info'!F29</f>
        <v>?</v>
      </c>
      <c r="C30" s="36" t="str">
        <f>IFERROR(
  SUM(
    COUNTIF(G30,'Drop-downs'!$I$7),
    COUNTIF(M30,'Drop-downs'!$I$7),
    COUNTIF(S30,'Drop-downs'!$I$7),
    COUNTIF(Y30,'Drop-downs'!$I$7),
    COUNTIF(AE30,'Drop-downs'!$I$7),
    COUNTIF(AK30,'Drop-downs'!$I$7),
    COUNTIF(AQ30,'Drop-downs'!$I$7),
    COUNTIF(AW30,'Drop-downs'!$I$7),
    COUNTIF(BC30,'Drop-downs'!$I$7),
    COUNTIF(BI30,'Drop-downs'!$I$7),
    COUNTIF(BO30,'Drop-downs'!$I$7),
    COUNTIF(BU30,'Drop-downs'!$I$7),
    COUNTIF(CA30,'Drop-downs'!$I$7),
    COUNTIF(CG30,'Drop-downs'!$I$7),
    COUNTIF(CM30,'Drop-downs'!$I$7),
    COUNTIF(CS30,'Drop-downs'!$I$7),
    COUNTIF(CY30,'Drop-downs'!$I$7),
    COUNTIF(DE30,'Drop-downs'!$I$7),
    COUNTIF(DK30,'Drop-downs'!$I$7),
    COUNTIF(DQ30,'Drop-downs'!$I$7),
    COUNTIF(DW30,'Drop-downs'!$I$7),
    COUNTIF(EC30,'Drop-downs'!$I$7),
    COUNTIF(EI30,'Drop-downs'!$I$7),
    COUNTIF(EO30,'Drop-downs'!$I$7),
    COUNTIF(EU30,'Drop-downs'!$I$7),
    COUNTIF(FA30,'Drop-downs'!$I$7),
    COUNTIF(FG30,'Drop-downs'!$I$7),
    COUNTIF(FM30,'Drop-downs'!$I$7),
    COUNTIF(FS30,'Drop-downs'!$I$7),
    COUNTIF(FY30,'Drop-downs'!$I$7),
    COUNTIF(GE30,'Drop-downs'!$I$7),
    COUNTIF(GK30,'Drop-downs'!$I$7),
    COUNTIF(GQ30,'Drop-downs'!$I$7),
    COUNTIF(GW30,'Drop-downs'!$I$7),
    COUNTIF(HC30,'Drop-downs'!$I$7),
    COUNTIF(HI30,'Drop-downs'!$I$7),
    COUNTIF(HO30,'Drop-downs'!$I$7),
    COUNTIF(HU30,'Drop-downs'!$I$7),
    COUNTIF(IA30,'Drop-downs'!$I$7),
    COUNTIF(IG30,'Drop-downs'!$I$7),
    COUNTIF(IM30,'Drop-downs'!$I$7),
    COUNTIF(IS30,'Drop-downs'!$I$7),
    COUNTIF(IY30,'Drop-downs'!$I$7),
    COUNTIF(JE30,'Drop-downs'!$I$7),
    COUNTIF(JK30,'Drop-downs'!$I$7),
    COUNTIF(JQ30,'Drop-downs'!$I$7),
    COUNTIF(JW30,'Drop-downs'!$I$7),
    COUNTIF(KC30,'Drop-downs'!$I$7)
  )
  /
  (
    SUM(
      COUNTIF(G30,'Drop-downs'!$I$7),
      COUNTIF(M30,'Drop-downs'!$I$7),
      COUNTIF(S30,'Drop-downs'!$I$7),
      COUNTIF(Y30,'Drop-downs'!$I$7),
      COUNTIF(AE30,'Drop-downs'!$I$7),
      COUNTIF(AK30,'Drop-downs'!$I$7),
      COUNTIF(AQ30,'Drop-downs'!$I$7),
      COUNTIF(AW30,'Drop-downs'!$I$7),
      COUNTIF(BC30,'Drop-downs'!$I$7),
      COUNTIF(BI30,'Drop-downs'!$I$7),
      COUNTIF(BO30,'Drop-downs'!$I$7),
      COUNTIF(BU30,'Drop-downs'!$I$7),
      COUNTIF(CA30,'Drop-downs'!$I$7),
      COUNTIF(CG30,'Drop-downs'!$I$7),
      COUNTIF(CM30,'Drop-downs'!$I$7),
      COUNTIF(CS30,'Drop-downs'!$I$7),
      COUNTIF(CY30,'Drop-downs'!$I$7),
      COUNTIF(DE30,'Drop-downs'!$I$7),
      COUNTIF(DK30,'Drop-downs'!$I$7),
      COUNTIF(DQ30,'Drop-downs'!$I$7),
      COUNTIF(DW30,'Drop-downs'!$I$7),
      COUNTIF(EC30,'Drop-downs'!$I$7),
      COUNTIF(EI30,'Drop-downs'!$I$7),
      COUNTIF(EO30,'Drop-downs'!$I$7),
      COUNTIF(EU30,'Drop-downs'!$I$7),
      COUNTIF(FA30,'Drop-downs'!$I$7),
      COUNTIF(FG30,'Drop-downs'!$I$7),
      COUNTIF(FM30,'Drop-downs'!$I$7),
      COUNTIF(FS30,'Drop-downs'!$I$7),
      COUNTIF(FY30,'Drop-downs'!$I$7),
      COUNTIF(GE30,'Drop-downs'!$I$7),
      COUNTIF(GK30,'Drop-downs'!$I$7),
      COUNTIF(GQ30,'Drop-downs'!$I$7),
      COUNTIF(GW30,'Drop-downs'!$I$7),
      COUNTIF(HC30,'Drop-downs'!$I$7),
      COUNTIF(HI30,'Drop-downs'!$I$7),
      COUNTIF(HO30,'Drop-downs'!$I$7),
      COUNTIF(HU30,'Drop-downs'!$I$7),
      COUNTIF(IA30,'Drop-downs'!$I$7),
      COUNTIF(IG30,'Drop-downs'!$I$7),
      COUNTIF(IM30,'Drop-downs'!$I$7),
      COUNTIF(IS30,'Drop-downs'!$I$7),
      COUNTIF(IY30,'Drop-downs'!$I$7),
      COUNTIF(JE30,'Drop-downs'!$I$7),
      COUNTIF(JK30,'Drop-downs'!$I$7),
      COUNTIF(JQ30,'Drop-downs'!$I$7),
      COUNTIF(JW30,'Drop-downs'!$I$7),
      COUNTIF(KC30,'Drop-downs'!$I$7)
    )
    +
    SUM(
      COUNTIF(G30,'Drop-downs'!$I$8),
      COUNTIF(M30,'Drop-downs'!$I$8),
      COUNTIF(S30,'Drop-downs'!$I$8),
      COUNTIF(Y30,'Drop-downs'!$I$8),
      COUNTIF(AE30,'Drop-downs'!$I$8),
      COUNTIF(AK30,'Drop-downs'!$I$8),
      COUNTIF(AQ30,'Drop-downs'!$I$8),
      COUNTIF(AW30,'Drop-downs'!$I$8),
      COUNTIF(BC30,'Drop-downs'!$I$8),
      COUNTIF(BI30,'Drop-downs'!$I$8),
      COUNTIF(BO30,'Drop-downs'!$I$8),
      COUNTIF(BU30,'Drop-downs'!$I$8),
      COUNTIF(CA30,'Drop-downs'!$I$8),
      COUNTIF(CG30,'Drop-downs'!$I$8),
      COUNTIF(CM30,'Drop-downs'!$I$8),
      COUNTIF(CS30,'Drop-downs'!$I$8),
      COUNTIF(CY30,'Drop-downs'!$I$8),
      COUNTIF(DE30,'Drop-downs'!$I$8),
      COUNTIF(DK30,'Drop-downs'!$I$8),
      COUNTIF(DQ30,'Drop-downs'!$I$8),
      COUNTIF(DW30,'Drop-downs'!$I$8),
      COUNTIF(EC30,'Drop-downs'!$I$8),
      COUNTIF(EI30,'Drop-downs'!$I$8),
      COUNTIF(EO30,'Drop-downs'!$I$8),
      COUNTIF(EU30,'Drop-downs'!$I$8),
      COUNTIF(FA30,'Drop-downs'!$I$8),
      COUNTIF(FG30,'Drop-downs'!$I$8),
      COUNTIF(FM30,'Drop-downs'!$I$8),
      COUNTIF(FS30,'Drop-downs'!$I$8),
      COUNTIF(FY30,'Drop-downs'!$I$8),
      COUNTIF(GE30,'Drop-downs'!$I$8),
      COUNTIF(GK30,'Drop-downs'!$I$8),
      COUNTIF(GQ30,'Drop-downs'!$I$8),
      COUNTIF(GW30,'Drop-downs'!$I$8),
      COUNTIF(HC30,'Drop-downs'!$I$8),
      COUNTIF(HI30,'Drop-downs'!$I$8),
      COUNTIF(HO30,'Drop-downs'!$I$8),
      COUNTIF(HU30,'Drop-downs'!$I$8),
      COUNTIF(IA30,'Drop-downs'!$I$8),
      COUNTIF(IG30,'Drop-downs'!$I$8),
      COUNTIF(IM30,'Drop-downs'!$I$8),
      COUNTIF(IS30,'Drop-downs'!$I$8),
      COUNTIF(IY30,'Drop-downs'!$I$8),
      COUNTIF(JE30,'Drop-downs'!$I$8),
      COUNTIF(JK30,'Drop-downs'!$I$8),
      COUNTIF(JQ30,'Drop-downs'!$I$8),
      COUNTIF(JW30,'Drop-downs'!$I$8),
      COUNTIF(KC30,'Drop-downs'!$I$8)
    )
  ),
"")</f>
        <v/>
      </c>
      <c r="D30" s="36" t="str">
        <f t="shared" si="47"/>
        <v/>
      </c>
      <c r="E30" s="36" t="str">
        <f t="shared" si="48"/>
        <v/>
      </c>
      <c r="F30" s="36" t="str">
        <f t="shared" si="49"/>
        <v/>
      </c>
      <c r="G30" s="106"/>
      <c r="H30" s="104"/>
      <c r="I30" s="36" t="str">
        <f>IF(ISBLANK(H30),"",IFERROR(H30/H7,""))</f>
        <v/>
      </c>
      <c r="J30" s="104"/>
      <c r="K30" s="36" t="str">
        <f>IF(ISBLANK(J30),"",IFERROR(J30/K7,""))</f>
        <v/>
      </c>
      <c r="L30" s="36" t="str">
        <f t="shared" si="50"/>
        <v/>
      </c>
      <c r="M30" s="106"/>
      <c r="N30" s="104"/>
      <c r="O30" s="36" t="str">
        <f>IF(ISBLANK(N30),"",IFERROR(N30/N7,""))</f>
        <v/>
      </c>
      <c r="P30" s="104"/>
      <c r="Q30" s="36" t="str">
        <f>IF(ISBLANK(P30),"",IFERROR(P30/Q7,""))</f>
        <v/>
      </c>
      <c r="R30" s="36" t="str">
        <f t="shared" si="0"/>
        <v/>
      </c>
      <c r="S30" s="106"/>
      <c r="T30" s="104"/>
      <c r="U30" s="36" t="str">
        <f>IF(ISBLANK(T30),"",IFERROR(T30/T7,""))</f>
        <v/>
      </c>
      <c r="V30" s="104"/>
      <c r="W30" s="36" t="str">
        <f>IF(ISBLANK(V30),"",IFERROR(V30/W7,""))</f>
        <v/>
      </c>
      <c r="X30" s="36" t="str">
        <f t="shared" si="1"/>
        <v/>
      </c>
      <c r="Y30" s="106"/>
      <c r="Z30" s="104"/>
      <c r="AA30" s="36" t="str">
        <f>IF(ISBLANK(Z30),"",IFERROR(Z30/Z7,""))</f>
        <v/>
      </c>
      <c r="AB30" s="104"/>
      <c r="AC30" s="36" t="str">
        <f>IF(ISBLANK(AB30),"",IFERROR(AB30/AC7,""))</f>
        <v/>
      </c>
      <c r="AD30" s="36" t="str">
        <f t="shared" si="2"/>
        <v/>
      </c>
      <c r="AE30" s="106"/>
      <c r="AF30" s="104"/>
      <c r="AG30" s="36" t="str">
        <f>IF(ISBLANK(AF30),"",IFERROR(AF30/AF7,""))</f>
        <v/>
      </c>
      <c r="AH30" s="104"/>
      <c r="AI30" s="36" t="str">
        <f>IF(ISBLANK(AH30),"",IFERROR(AH30/AI7,""))</f>
        <v/>
      </c>
      <c r="AJ30" s="36" t="str">
        <f t="shared" si="3"/>
        <v/>
      </c>
      <c r="AK30" s="106"/>
      <c r="AL30" s="104"/>
      <c r="AM30" s="36" t="str">
        <f>IF(ISBLANK(AL30),"",IFERROR(AL30/AL7,""))</f>
        <v/>
      </c>
      <c r="AN30" s="104"/>
      <c r="AO30" s="36" t="str">
        <f>IF(ISBLANK(AN30),"",IFERROR(AN30/AO7,""))</f>
        <v/>
      </c>
      <c r="AP30" s="36" t="str">
        <f t="shared" si="4"/>
        <v/>
      </c>
      <c r="AQ30" s="106"/>
      <c r="AR30" s="104"/>
      <c r="AS30" s="36" t="str">
        <f>IF(ISBLANK(AR30),"",IFERROR(AR30/AR7,""))</f>
        <v/>
      </c>
      <c r="AT30" s="104"/>
      <c r="AU30" s="36" t="str">
        <f>IF(ISBLANK(AT30),"",IFERROR(AT30/AU7,""))</f>
        <v/>
      </c>
      <c r="AV30" s="36" t="str">
        <f t="shared" si="5"/>
        <v/>
      </c>
      <c r="AW30" s="106"/>
      <c r="AX30" s="104"/>
      <c r="AY30" s="36" t="str">
        <f>IF(ISBLANK(AX30),"",IFERROR(AX30/AX7,""))</f>
        <v/>
      </c>
      <c r="AZ30" s="104"/>
      <c r="BA30" s="36" t="str">
        <f>IF(ISBLANK(AZ30),"",IFERROR(AZ30/BA7,""))</f>
        <v/>
      </c>
      <c r="BB30" s="36" t="str">
        <f t="shared" si="6"/>
        <v/>
      </c>
      <c r="BC30" s="106"/>
      <c r="BD30" s="104"/>
      <c r="BE30" s="36" t="str">
        <f>IF(ISBLANK(BD30),"",IFERROR(BD30/BD7,""))</f>
        <v/>
      </c>
      <c r="BF30" s="104"/>
      <c r="BG30" s="36" t="str">
        <f>IF(ISBLANK(BF30),"",IFERROR(BF30/BG7,""))</f>
        <v/>
      </c>
      <c r="BH30" s="36" t="str">
        <f t="shared" si="7"/>
        <v/>
      </c>
      <c r="BI30" s="106"/>
      <c r="BJ30" s="104"/>
      <c r="BK30" s="36" t="str">
        <f>IF(ISBLANK(BJ30),"",IFERROR(BJ30/BJ7,""))</f>
        <v/>
      </c>
      <c r="BL30" s="104"/>
      <c r="BM30" s="36" t="str">
        <f>IF(ISBLANK(BL30),"",IFERROR(BL30/BM7,""))</f>
        <v/>
      </c>
      <c r="BN30" s="36" t="str">
        <f t="shared" si="8"/>
        <v/>
      </c>
      <c r="BO30" s="106"/>
      <c r="BP30" s="104"/>
      <c r="BQ30" s="36" t="str">
        <f>IF(ISBLANK(BP30),"",IFERROR(BP30/BP7,""))</f>
        <v/>
      </c>
      <c r="BR30" s="104"/>
      <c r="BS30" s="36" t="str">
        <f>IF(ISBLANK(BR30),"",IFERROR(BR30/BS7,""))</f>
        <v/>
      </c>
      <c r="BT30" s="36" t="str">
        <f t="shared" si="9"/>
        <v/>
      </c>
      <c r="BU30" s="106"/>
      <c r="BV30" s="104"/>
      <c r="BW30" s="36" t="str">
        <f>IF(ISBLANK(BV30),"",IFERROR(BV30/BV7,""))</f>
        <v/>
      </c>
      <c r="BX30" s="104"/>
      <c r="BY30" s="36" t="str">
        <f>IF(ISBLANK(BX30),"",IFERROR(BX30/BY7,""))</f>
        <v/>
      </c>
      <c r="BZ30" s="36" t="str">
        <f t="shared" si="10"/>
        <v/>
      </c>
      <c r="CA30" s="106"/>
      <c r="CB30" s="104"/>
      <c r="CC30" s="36" t="str">
        <f>IF(ISBLANK(CB30),"",IFERROR(CB30/CB7,""))</f>
        <v/>
      </c>
      <c r="CD30" s="104"/>
      <c r="CE30" s="36" t="str">
        <f>IF(ISBLANK(CD30),"",IFERROR(CD30/CE7,""))</f>
        <v/>
      </c>
      <c r="CF30" s="36" t="str">
        <f t="shared" si="11"/>
        <v/>
      </c>
      <c r="CG30" s="106"/>
      <c r="CH30" s="104"/>
      <c r="CI30" s="36" t="str">
        <f>IF(ISBLANK(CH30),"",IFERROR(CH30/CH7,""))</f>
        <v/>
      </c>
      <c r="CJ30" s="104"/>
      <c r="CK30" s="36" t="str">
        <f>IF(ISBLANK(CJ30),"",IFERROR(CJ30/CK7,""))</f>
        <v/>
      </c>
      <c r="CL30" s="36" t="str">
        <f t="shared" si="12"/>
        <v/>
      </c>
      <c r="CM30" s="106"/>
      <c r="CN30" s="104"/>
      <c r="CO30" s="36" t="str">
        <f>IF(ISBLANK(CN30),"",IFERROR(CN30/CN7,""))</f>
        <v/>
      </c>
      <c r="CP30" s="104"/>
      <c r="CQ30" s="36" t="str">
        <f>IF(ISBLANK(CP30),"",IFERROR(CP30/CQ7,""))</f>
        <v/>
      </c>
      <c r="CR30" s="36" t="str">
        <f t="shared" si="13"/>
        <v/>
      </c>
      <c r="CS30" s="106"/>
      <c r="CT30" s="104"/>
      <c r="CU30" s="36" t="str">
        <f>IF(ISBLANK(CT30),"",IFERROR(CT30/CT7,""))</f>
        <v/>
      </c>
      <c r="CV30" s="104"/>
      <c r="CW30" s="36" t="str">
        <f>IF(ISBLANK(CV30),"",IFERROR(CV30/CW7,""))</f>
        <v/>
      </c>
      <c r="CX30" s="36" t="str">
        <f t="shared" si="14"/>
        <v/>
      </c>
      <c r="CY30" s="106"/>
      <c r="CZ30" s="104"/>
      <c r="DA30" s="36" t="str">
        <f>IF(ISBLANK(CZ30),"",IFERROR(CZ30/CZ7,""))</f>
        <v/>
      </c>
      <c r="DB30" s="104"/>
      <c r="DC30" s="36" t="str">
        <f>IF(ISBLANK(DB30),"",IFERROR(DB30/DC7,""))</f>
        <v/>
      </c>
      <c r="DD30" s="36" t="str">
        <f t="shared" si="15"/>
        <v/>
      </c>
      <c r="DE30" s="106"/>
      <c r="DF30" s="104"/>
      <c r="DG30" s="36" t="str">
        <f>IF(ISBLANK(DF30),"",IFERROR(DF30/DF7,""))</f>
        <v/>
      </c>
      <c r="DH30" s="104"/>
      <c r="DI30" s="36" t="str">
        <f>IF(ISBLANK(DH30),"",IFERROR(DH30/DI7,""))</f>
        <v/>
      </c>
      <c r="DJ30" s="36" t="str">
        <f t="shared" si="16"/>
        <v/>
      </c>
      <c r="DK30" s="106"/>
      <c r="DL30" s="104"/>
      <c r="DM30" s="36" t="str">
        <f>IF(ISBLANK(DL30),"",IFERROR(DL30/DL7,""))</f>
        <v/>
      </c>
      <c r="DN30" s="104"/>
      <c r="DO30" s="36" t="str">
        <f>IF(ISBLANK(DN30),"",IFERROR(DN30/DO7,""))</f>
        <v/>
      </c>
      <c r="DP30" s="36" t="str">
        <f t="shared" si="17"/>
        <v/>
      </c>
      <c r="DQ30" s="106"/>
      <c r="DR30" s="104"/>
      <c r="DS30" s="36" t="str">
        <f>IF(ISBLANK(DR30),"",IFERROR(DR30/DR7,""))</f>
        <v/>
      </c>
      <c r="DT30" s="104"/>
      <c r="DU30" s="36" t="str">
        <f>IF(ISBLANK(DT30),"",IFERROR(DT30/DU7,""))</f>
        <v/>
      </c>
      <c r="DV30" s="36" t="str">
        <f t="shared" si="18"/>
        <v/>
      </c>
      <c r="DW30" s="106"/>
      <c r="DX30" s="104"/>
      <c r="DY30" s="36" t="str">
        <f>IF(ISBLANK(DX30),"",IFERROR(DX30/DX7,""))</f>
        <v/>
      </c>
      <c r="DZ30" s="104"/>
      <c r="EA30" s="36" t="str">
        <f>IF(ISBLANK(DZ30),"",IFERROR(DZ30/EA7,""))</f>
        <v/>
      </c>
      <c r="EB30" s="36" t="str">
        <f t="shared" si="19"/>
        <v/>
      </c>
      <c r="EC30" s="106"/>
      <c r="ED30" s="104"/>
      <c r="EE30" s="36" t="str">
        <f>IF(ISBLANK(ED30),"",IFERROR(ED30/ED7,""))</f>
        <v/>
      </c>
      <c r="EF30" s="104"/>
      <c r="EG30" s="36" t="str">
        <f>IF(ISBLANK(EF30),"",IFERROR(EF30/EG7,""))</f>
        <v/>
      </c>
      <c r="EH30" s="36" t="str">
        <f t="shared" si="20"/>
        <v/>
      </c>
      <c r="EI30" s="106"/>
      <c r="EJ30" s="104"/>
      <c r="EK30" s="36" t="str">
        <f>IF(ISBLANK(EJ30),"",IFERROR(EJ30/EJ7,""))</f>
        <v/>
      </c>
      <c r="EL30" s="104"/>
      <c r="EM30" s="36" t="str">
        <f>IF(ISBLANK(EL30),"",IFERROR(EL30/EM7,""))</f>
        <v/>
      </c>
      <c r="EN30" s="36" t="str">
        <f t="shared" si="21"/>
        <v/>
      </c>
      <c r="EO30" s="106"/>
      <c r="EP30" s="104"/>
      <c r="EQ30" s="36" t="str">
        <f>IF(ISBLANK(EP30),"",IFERROR(EP30/EP7,""))</f>
        <v/>
      </c>
      <c r="ER30" s="104"/>
      <c r="ES30" s="36" t="str">
        <f>IF(ISBLANK(ER30),"",IFERROR(ER30/ES7,""))</f>
        <v/>
      </c>
      <c r="ET30" s="36" t="str">
        <f t="shared" si="22"/>
        <v/>
      </c>
      <c r="EU30" s="106"/>
      <c r="EV30" s="104"/>
      <c r="EW30" s="36" t="str">
        <f>IF(ISBLANK(EV30),"",IFERROR(EV30/EV7,""))</f>
        <v/>
      </c>
      <c r="EX30" s="104"/>
      <c r="EY30" s="36" t="str">
        <f>IF(ISBLANK(EX30),"",IFERROR(EX30/EY7,""))</f>
        <v/>
      </c>
      <c r="EZ30" s="36" t="str">
        <f t="shared" si="23"/>
        <v/>
      </c>
      <c r="FA30" s="106"/>
      <c r="FB30" s="104"/>
      <c r="FC30" s="36" t="str">
        <f>IF(ISBLANK(FB30),"",IFERROR(FB30/FB7,""))</f>
        <v/>
      </c>
      <c r="FD30" s="104"/>
      <c r="FE30" s="36" t="str">
        <f>IF(ISBLANK(FD30),"",IFERROR(FD30/FE7,""))</f>
        <v/>
      </c>
      <c r="FF30" s="36" t="str">
        <f t="shared" si="24"/>
        <v/>
      </c>
      <c r="FG30" s="106"/>
      <c r="FH30" s="104"/>
      <c r="FI30" s="36" t="str">
        <f>IF(ISBLANK(FH30),"",IFERROR(FH30/FH7,""))</f>
        <v/>
      </c>
      <c r="FJ30" s="104"/>
      <c r="FK30" s="36" t="str">
        <f>IF(ISBLANK(FJ30),"",IFERROR(FJ30/FK7,""))</f>
        <v/>
      </c>
      <c r="FL30" s="36" t="str">
        <f t="shared" si="25"/>
        <v/>
      </c>
      <c r="FM30" s="106"/>
      <c r="FN30" s="104"/>
      <c r="FO30" s="36" t="str">
        <f>IF(ISBLANK(FN30),"",IFERROR(FN30/FN7,""))</f>
        <v/>
      </c>
      <c r="FP30" s="104"/>
      <c r="FQ30" s="36" t="str">
        <f>IF(ISBLANK(FP30),"",IFERROR(FP30/FQ7,""))</f>
        <v/>
      </c>
      <c r="FR30" s="36" t="str">
        <f t="shared" si="26"/>
        <v/>
      </c>
      <c r="FS30" s="106"/>
      <c r="FT30" s="104"/>
      <c r="FU30" s="36" t="str">
        <f>IF(ISBLANK(FT30),"",IFERROR(FT30/FT7,""))</f>
        <v/>
      </c>
      <c r="FV30" s="104"/>
      <c r="FW30" s="36" t="str">
        <f>IF(ISBLANK(FV30),"",IFERROR(FV30/FW7,""))</f>
        <v/>
      </c>
      <c r="FX30" s="36" t="str">
        <f t="shared" si="27"/>
        <v/>
      </c>
      <c r="FY30" s="106"/>
      <c r="FZ30" s="104"/>
      <c r="GA30" s="36" t="str">
        <f>IF(ISBLANK(FZ30),"",IFERROR(FZ30/FZ7,""))</f>
        <v/>
      </c>
      <c r="GB30" s="104"/>
      <c r="GC30" s="36" t="str">
        <f>IF(ISBLANK(GB30),"",IFERROR(GB30/GC7,""))</f>
        <v/>
      </c>
      <c r="GD30" s="36" t="str">
        <f t="shared" si="28"/>
        <v/>
      </c>
      <c r="GE30" s="106"/>
      <c r="GF30" s="104"/>
      <c r="GG30" s="36" t="str">
        <f>IF(ISBLANK(GF30),"",IFERROR(GF30/GF7,""))</f>
        <v/>
      </c>
      <c r="GH30" s="104"/>
      <c r="GI30" s="36" t="str">
        <f>IF(ISBLANK(GH30),"",IFERROR(GH30/GI7,""))</f>
        <v/>
      </c>
      <c r="GJ30" s="36" t="str">
        <f t="shared" si="29"/>
        <v/>
      </c>
      <c r="GK30" s="106"/>
      <c r="GL30" s="104"/>
      <c r="GM30" s="36" t="str">
        <f>IF(ISBLANK(GL30),"",IFERROR(GL30/GL7,""))</f>
        <v/>
      </c>
      <c r="GN30" s="104"/>
      <c r="GO30" s="36" t="str">
        <f>IF(ISBLANK(GN30),"",IFERROR(GN30/GO7,""))</f>
        <v/>
      </c>
      <c r="GP30" s="36" t="str">
        <f t="shared" si="30"/>
        <v/>
      </c>
      <c r="GQ30" s="106"/>
      <c r="GR30" s="104"/>
      <c r="GS30" s="36" t="str">
        <f>IF(ISBLANK(GR30),"",IFERROR(GR30/GR7,""))</f>
        <v/>
      </c>
      <c r="GT30" s="104"/>
      <c r="GU30" s="36" t="str">
        <f>IF(ISBLANK(GT30),"",IFERROR(GT30/GU7,""))</f>
        <v/>
      </c>
      <c r="GV30" s="36" t="str">
        <f t="shared" si="31"/>
        <v/>
      </c>
      <c r="GW30" s="106"/>
      <c r="GX30" s="104"/>
      <c r="GY30" s="36" t="str">
        <f>IF(ISBLANK(GX30),"",IFERROR(GX30/GX7,""))</f>
        <v/>
      </c>
      <c r="GZ30" s="104"/>
      <c r="HA30" s="36" t="str">
        <f>IF(ISBLANK(GZ30),"",IFERROR(GZ30/HA7,""))</f>
        <v/>
      </c>
      <c r="HB30" s="36" t="str">
        <f t="shared" si="32"/>
        <v/>
      </c>
      <c r="HC30" s="106"/>
      <c r="HD30" s="104"/>
      <c r="HE30" s="36" t="str">
        <f>IF(ISBLANK(HD30),"",IFERROR(HD30/HD7,""))</f>
        <v/>
      </c>
      <c r="HF30" s="104"/>
      <c r="HG30" s="36" t="str">
        <f>IF(ISBLANK(HF30),"",IFERROR(HF30/HG7,""))</f>
        <v/>
      </c>
      <c r="HH30" s="36" t="str">
        <f t="shared" si="33"/>
        <v/>
      </c>
      <c r="HI30" s="106"/>
      <c r="HJ30" s="104"/>
      <c r="HK30" s="36" t="str">
        <f>IF(ISBLANK(HJ30),"",IFERROR(HJ30/HJ7,""))</f>
        <v/>
      </c>
      <c r="HL30" s="104"/>
      <c r="HM30" s="36" t="str">
        <f>IF(ISBLANK(HL30),"",IFERROR(HL30/HM7,""))</f>
        <v/>
      </c>
      <c r="HN30" s="36" t="str">
        <f t="shared" si="34"/>
        <v/>
      </c>
      <c r="HO30" s="106"/>
      <c r="HP30" s="104"/>
      <c r="HQ30" s="36" t="str">
        <f>IF(ISBLANK(HP30),"",IFERROR(HP30/HP7,""))</f>
        <v/>
      </c>
      <c r="HR30" s="104"/>
      <c r="HS30" s="36" t="str">
        <f>IF(ISBLANK(HR30),"",IFERROR(HR30/HS7,""))</f>
        <v/>
      </c>
      <c r="HT30" s="36" t="str">
        <f t="shared" si="35"/>
        <v/>
      </c>
      <c r="HU30" s="106"/>
      <c r="HV30" s="104"/>
      <c r="HW30" s="36" t="str">
        <f>IF(ISBLANK(HV30),"",IFERROR(HV30/HV7,""))</f>
        <v/>
      </c>
      <c r="HX30" s="104"/>
      <c r="HY30" s="36" t="str">
        <f>IF(ISBLANK(HX30),"",IFERROR(HX30/HY7,""))</f>
        <v/>
      </c>
      <c r="HZ30" s="36" t="str">
        <f t="shared" si="36"/>
        <v/>
      </c>
      <c r="IA30" s="106"/>
      <c r="IB30" s="104"/>
      <c r="IC30" s="36" t="str">
        <f>IF(ISBLANK(IB30),"",IFERROR(IB30/IB7,""))</f>
        <v/>
      </c>
      <c r="ID30" s="104"/>
      <c r="IE30" s="36" t="str">
        <f>IF(ISBLANK(ID30),"",IFERROR(ID30/IE7,""))</f>
        <v/>
      </c>
      <c r="IF30" s="36" t="str">
        <f t="shared" si="37"/>
        <v/>
      </c>
      <c r="IG30" s="106"/>
      <c r="IH30" s="104"/>
      <c r="II30" s="36" t="str">
        <f>IF(ISBLANK(IH30),"",IFERROR(IH30/IH7,""))</f>
        <v/>
      </c>
      <c r="IJ30" s="104"/>
      <c r="IK30" s="36" t="str">
        <f>IF(ISBLANK(IJ30),"",IFERROR(IJ30/IK7,""))</f>
        <v/>
      </c>
      <c r="IL30" s="36" t="str">
        <f t="shared" si="38"/>
        <v/>
      </c>
      <c r="IM30" s="106"/>
      <c r="IN30" s="104"/>
      <c r="IO30" s="36" t="str">
        <f>IF(ISBLANK(IN30),"",IFERROR(IN30/IN7,""))</f>
        <v/>
      </c>
      <c r="IP30" s="104"/>
      <c r="IQ30" s="36" t="str">
        <f>IF(ISBLANK(IP30),"",IFERROR(IP30/IQ7,""))</f>
        <v/>
      </c>
      <c r="IR30" s="36" t="str">
        <f t="shared" si="39"/>
        <v/>
      </c>
      <c r="IS30" s="106"/>
      <c r="IT30" s="104"/>
      <c r="IU30" s="36" t="str">
        <f>IF(ISBLANK(IT30),"",IFERROR(IT30/IT7,""))</f>
        <v/>
      </c>
      <c r="IV30" s="104"/>
      <c r="IW30" s="36" t="str">
        <f>IF(ISBLANK(IV30),"",IFERROR(IV30/IW7,""))</f>
        <v/>
      </c>
      <c r="IX30" s="36" t="str">
        <f t="shared" si="40"/>
        <v/>
      </c>
      <c r="IY30" s="106"/>
      <c r="IZ30" s="104"/>
      <c r="JA30" s="36" t="str">
        <f>IF(ISBLANK(IZ30),"",IFERROR(IZ30/IZ7,""))</f>
        <v/>
      </c>
      <c r="JB30" s="104"/>
      <c r="JC30" s="36" t="str">
        <f>IF(ISBLANK(JB30),"",IFERROR(JB30/JC7,""))</f>
        <v/>
      </c>
      <c r="JD30" s="36" t="str">
        <f t="shared" si="41"/>
        <v/>
      </c>
      <c r="JE30" s="106"/>
      <c r="JF30" s="104"/>
      <c r="JG30" s="36" t="str">
        <f>IF(ISBLANK(JF30),"",IFERROR(JF30/JF7,""))</f>
        <v/>
      </c>
      <c r="JH30" s="104"/>
      <c r="JI30" s="36" t="str">
        <f>IF(ISBLANK(JH30),"",IFERROR(JH30/JI7,""))</f>
        <v/>
      </c>
      <c r="JJ30" s="36" t="str">
        <f t="shared" si="42"/>
        <v/>
      </c>
      <c r="JK30" s="106"/>
      <c r="JL30" s="104"/>
      <c r="JM30" s="36" t="str">
        <f>IF(ISBLANK(JL30),"",IFERROR(JL30/JL7,""))</f>
        <v/>
      </c>
      <c r="JN30" s="104"/>
      <c r="JO30" s="36" t="str">
        <f>IF(ISBLANK(JN30),"",IFERROR(JN30/JO7,""))</f>
        <v/>
      </c>
      <c r="JP30" s="36" t="str">
        <f t="shared" si="43"/>
        <v/>
      </c>
      <c r="JQ30" s="106"/>
      <c r="JR30" s="104"/>
      <c r="JS30" s="36" t="str">
        <f>IF(ISBLANK(JR30),"",IFERROR(JR30/JR7,""))</f>
        <v/>
      </c>
      <c r="JT30" s="104"/>
      <c r="JU30" s="36" t="str">
        <f>IF(ISBLANK(JT30),"",IFERROR(JT30/JU7,""))</f>
        <v/>
      </c>
      <c r="JV30" s="36" t="str">
        <f t="shared" si="44"/>
        <v/>
      </c>
      <c r="JW30" s="106"/>
      <c r="JX30" s="104"/>
      <c r="JY30" s="36" t="str">
        <f>IF(ISBLANK(JX30),"",IFERROR(JX30/JX7,""))</f>
        <v/>
      </c>
      <c r="JZ30" s="104"/>
      <c r="KA30" s="36" t="str">
        <f>IF(ISBLANK(JZ30),"",IFERROR(JZ30/KA7,""))</f>
        <v/>
      </c>
      <c r="KB30" s="36" t="str">
        <f t="shared" si="45"/>
        <v/>
      </c>
      <c r="KC30" s="106"/>
      <c r="KD30" s="104"/>
      <c r="KE30" s="36" t="str">
        <f>IF(ISBLANK(KD30),"",IFERROR(KD30/KD7,""))</f>
        <v/>
      </c>
      <c r="KF30" s="104"/>
      <c r="KG30" s="36" t="str">
        <f>IF(ISBLANK(KF30),"",IFERROR(KF30/KG7,""))</f>
        <v/>
      </c>
      <c r="KH30" s="36" t="str">
        <f t="shared" si="46"/>
        <v/>
      </c>
    </row>
    <row r="31" spans="1:294">
      <c r="A31" s="35">
        <f>'Participants'' info'!A30</f>
        <v>0</v>
      </c>
      <c r="B31" s="35" t="str">
        <f>'Participants'' info'!F30</f>
        <v>?</v>
      </c>
      <c r="C31" s="36" t="str">
        <f>IFERROR(
  SUM(
    COUNTIF(G31,'Drop-downs'!$I$7),
    COUNTIF(M31,'Drop-downs'!$I$7),
    COUNTIF(S31,'Drop-downs'!$I$7),
    COUNTIF(Y31,'Drop-downs'!$I$7),
    COUNTIF(AE31,'Drop-downs'!$I$7),
    COUNTIF(AK31,'Drop-downs'!$I$7),
    COUNTIF(AQ31,'Drop-downs'!$I$7),
    COUNTIF(AW31,'Drop-downs'!$I$7),
    COUNTIF(BC31,'Drop-downs'!$I$7),
    COUNTIF(BI31,'Drop-downs'!$I$7),
    COUNTIF(BO31,'Drop-downs'!$I$7),
    COUNTIF(BU31,'Drop-downs'!$I$7),
    COUNTIF(CA31,'Drop-downs'!$I$7),
    COUNTIF(CG31,'Drop-downs'!$I$7),
    COUNTIF(CM31,'Drop-downs'!$I$7),
    COUNTIF(CS31,'Drop-downs'!$I$7),
    COUNTIF(CY31,'Drop-downs'!$I$7),
    COUNTIF(DE31,'Drop-downs'!$I$7),
    COUNTIF(DK31,'Drop-downs'!$I$7),
    COUNTIF(DQ31,'Drop-downs'!$I$7),
    COUNTIF(DW31,'Drop-downs'!$I$7),
    COUNTIF(EC31,'Drop-downs'!$I$7),
    COUNTIF(EI31,'Drop-downs'!$I$7),
    COUNTIF(EO31,'Drop-downs'!$I$7),
    COUNTIF(EU31,'Drop-downs'!$I$7),
    COUNTIF(FA31,'Drop-downs'!$I$7),
    COUNTIF(FG31,'Drop-downs'!$I$7),
    COUNTIF(FM31,'Drop-downs'!$I$7),
    COUNTIF(FS31,'Drop-downs'!$I$7),
    COUNTIF(FY31,'Drop-downs'!$I$7),
    COUNTIF(GE31,'Drop-downs'!$I$7),
    COUNTIF(GK31,'Drop-downs'!$I$7),
    COUNTIF(GQ31,'Drop-downs'!$I$7),
    COUNTIF(GW31,'Drop-downs'!$I$7),
    COUNTIF(HC31,'Drop-downs'!$I$7),
    COUNTIF(HI31,'Drop-downs'!$I$7),
    COUNTIF(HO31,'Drop-downs'!$I$7),
    COUNTIF(HU31,'Drop-downs'!$I$7),
    COUNTIF(IA31,'Drop-downs'!$I$7),
    COUNTIF(IG31,'Drop-downs'!$I$7),
    COUNTIF(IM31,'Drop-downs'!$I$7),
    COUNTIF(IS31,'Drop-downs'!$I$7),
    COUNTIF(IY31,'Drop-downs'!$I$7),
    COUNTIF(JE31,'Drop-downs'!$I$7),
    COUNTIF(JK31,'Drop-downs'!$I$7),
    COUNTIF(JQ31,'Drop-downs'!$I$7),
    COUNTIF(JW31,'Drop-downs'!$I$7),
    COUNTIF(KC31,'Drop-downs'!$I$7)
  )
  /
  (
    SUM(
      COUNTIF(G31,'Drop-downs'!$I$7),
      COUNTIF(M31,'Drop-downs'!$I$7),
      COUNTIF(S31,'Drop-downs'!$I$7),
      COUNTIF(Y31,'Drop-downs'!$I$7),
      COUNTIF(AE31,'Drop-downs'!$I$7),
      COUNTIF(AK31,'Drop-downs'!$I$7),
      COUNTIF(AQ31,'Drop-downs'!$I$7),
      COUNTIF(AW31,'Drop-downs'!$I$7),
      COUNTIF(BC31,'Drop-downs'!$I$7),
      COUNTIF(BI31,'Drop-downs'!$I$7),
      COUNTIF(BO31,'Drop-downs'!$I$7),
      COUNTIF(BU31,'Drop-downs'!$I$7),
      COUNTIF(CA31,'Drop-downs'!$I$7),
      COUNTIF(CG31,'Drop-downs'!$I$7),
      COUNTIF(CM31,'Drop-downs'!$I$7),
      COUNTIF(CS31,'Drop-downs'!$I$7),
      COUNTIF(CY31,'Drop-downs'!$I$7),
      COUNTIF(DE31,'Drop-downs'!$I$7),
      COUNTIF(DK31,'Drop-downs'!$I$7),
      COUNTIF(DQ31,'Drop-downs'!$I$7),
      COUNTIF(DW31,'Drop-downs'!$I$7),
      COUNTIF(EC31,'Drop-downs'!$I$7),
      COUNTIF(EI31,'Drop-downs'!$I$7),
      COUNTIF(EO31,'Drop-downs'!$I$7),
      COUNTIF(EU31,'Drop-downs'!$I$7),
      COUNTIF(FA31,'Drop-downs'!$I$7),
      COUNTIF(FG31,'Drop-downs'!$I$7),
      COUNTIF(FM31,'Drop-downs'!$I$7),
      COUNTIF(FS31,'Drop-downs'!$I$7),
      COUNTIF(FY31,'Drop-downs'!$I$7),
      COUNTIF(GE31,'Drop-downs'!$I$7),
      COUNTIF(GK31,'Drop-downs'!$I$7),
      COUNTIF(GQ31,'Drop-downs'!$I$7),
      COUNTIF(GW31,'Drop-downs'!$I$7),
      COUNTIF(HC31,'Drop-downs'!$I$7),
      COUNTIF(HI31,'Drop-downs'!$I$7),
      COUNTIF(HO31,'Drop-downs'!$I$7),
      COUNTIF(HU31,'Drop-downs'!$I$7),
      COUNTIF(IA31,'Drop-downs'!$I$7),
      COUNTIF(IG31,'Drop-downs'!$I$7),
      COUNTIF(IM31,'Drop-downs'!$I$7),
      COUNTIF(IS31,'Drop-downs'!$I$7),
      COUNTIF(IY31,'Drop-downs'!$I$7),
      COUNTIF(JE31,'Drop-downs'!$I$7),
      COUNTIF(JK31,'Drop-downs'!$I$7),
      COUNTIF(JQ31,'Drop-downs'!$I$7),
      COUNTIF(JW31,'Drop-downs'!$I$7),
      COUNTIF(KC31,'Drop-downs'!$I$7)
    )
    +
    SUM(
      COUNTIF(G31,'Drop-downs'!$I$8),
      COUNTIF(M31,'Drop-downs'!$I$8),
      COUNTIF(S31,'Drop-downs'!$I$8),
      COUNTIF(Y31,'Drop-downs'!$I$8),
      COUNTIF(AE31,'Drop-downs'!$I$8),
      COUNTIF(AK31,'Drop-downs'!$I$8),
      COUNTIF(AQ31,'Drop-downs'!$I$8),
      COUNTIF(AW31,'Drop-downs'!$I$8),
      COUNTIF(BC31,'Drop-downs'!$I$8),
      COUNTIF(BI31,'Drop-downs'!$I$8),
      COUNTIF(BO31,'Drop-downs'!$I$8),
      COUNTIF(BU31,'Drop-downs'!$I$8),
      COUNTIF(CA31,'Drop-downs'!$I$8),
      COUNTIF(CG31,'Drop-downs'!$I$8),
      COUNTIF(CM31,'Drop-downs'!$I$8),
      COUNTIF(CS31,'Drop-downs'!$I$8),
      COUNTIF(CY31,'Drop-downs'!$I$8),
      COUNTIF(DE31,'Drop-downs'!$I$8),
      COUNTIF(DK31,'Drop-downs'!$I$8),
      COUNTIF(DQ31,'Drop-downs'!$I$8),
      COUNTIF(DW31,'Drop-downs'!$I$8),
      COUNTIF(EC31,'Drop-downs'!$I$8),
      COUNTIF(EI31,'Drop-downs'!$I$8),
      COUNTIF(EO31,'Drop-downs'!$I$8),
      COUNTIF(EU31,'Drop-downs'!$I$8),
      COUNTIF(FA31,'Drop-downs'!$I$8),
      COUNTIF(FG31,'Drop-downs'!$I$8),
      COUNTIF(FM31,'Drop-downs'!$I$8),
      COUNTIF(FS31,'Drop-downs'!$I$8),
      COUNTIF(FY31,'Drop-downs'!$I$8),
      COUNTIF(GE31,'Drop-downs'!$I$8),
      COUNTIF(GK31,'Drop-downs'!$I$8),
      COUNTIF(GQ31,'Drop-downs'!$I$8),
      COUNTIF(GW31,'Drop-downs'!$I$8),
      COUNTIF(HC31,'Drop-downs'!$I$8),
      COUNTIF(HI31,'Drop-downs'!$I$8),
      COUNTIF(HO31,'Drop-downs'!$I$8),
      COUNTIF(HU31,'Drop-downs'!$I$8),
      COUNTIF(IA31,'Drop-downs'!$I$8),
      COUNTIF(IG31,'Drop-downs'!$I$8),
      COUNTIF(IM31,'Drop-downs'!$I$8),
      COUNTIF(IS31,'Drop-downs'!$I$8),
      COUNTIF(IY31,'Drop-downs'!$I$8),
      COUNTIF(JE31,'Drop-downs'!$I$8),
      COUNTIF(JK31,'Drop-downs'!$I$8),
      COUNTIF(JQ31,'Drop-downs'!$I$8),
      COUNTIF(JW31,'Drop-downs'!$I$8),
      COUNTIF(KC31,'Drop-downs'!$I$8)
    )
  ),
"")</f>
        <v/>
      </c>
      <c r="D31" s="36" t="str">
        <f t="shared" si="47"/>
        <v/>
      </c>
      <c r="E31" s="36" t="str">
        <f t="shared" si="48"/>
        <v/>
      </c>
      <c r="F31" s="36" t="str">
        <f t="shared" si="49"/>
        <v/>
      </c>
      <c r="G31" s="106"/>
      <c r="H31" s="104"/>
      <c r="I31" s="36" t="str">
        <f>IF(ISBLANK(H31),"",IFERROR(H31/H7,""))</f>
        <v/>
      </c>
      <c r="J31" s="104"/>
      <c r="K31" s="36" t="str">
        <f>IF(ISBLANK(J31),"",IFERROR(J31/K7,""))</f>
        <v/>
      </c>
      <c r="L31" s="36" t="str">
        <f t="shared" si="50"/>
        <v/>
      </c>
      <c r="M31" s="106"/>
      <c r="N31" s="104"/>
      <c r="O31" s="36" t="str">
        <f>IF(ISBLANK(N31),"",IFERROR(N31/N7,""))</f>
        <v/>
      </c>
      <c r="P31" s="104"/>
      <c r="Q31" s="36" t="str">
        <f>IF(ISBLANK(P31),"",IFERROR(P31/Q7,""))</f>
        <v/>
      </c>
      <c r="R31" s="36" t="str">
        <f t="shared" si="0"/>
        <v/>
      </c>
      <c r="S31" s="106"/>
      <c r="T31" s="104"/>
      <c r="U31" s="36" t="str">
        <f>IF(ISBLANK(T31),"",IFERROR(T31/T7,""))</f>
        <v/>
      </c>
      <c r="V31" s="104"/>
      <c r="W31" s="36" t="str">
        <f>IF(ISBLANK(V31),"",IFERROR(V31/W7,""))</f>
        <v/>
      </c>
      <c r="X31" s="36" t="str">
        <f t="shared" si="1"/>
        <v/>
      </c>
      <c r="Y31" s="106"/>
      <c r="Z31" s="104"/>
      <c r="AA31" s="36" t="str">
        <f>IF(ISBLANK(Z31),"",IFERROR(Z31/Z7,""))</f>
        <v/>
      </c>
      <c r="AB31" s="104"/>
      <c r="AC31" s="36" t="str">
        <f>IF(ISBLANK(AB31),"",IFERROR(AB31/AC7,""))</f>
        <v/>
      </c>
      <c r="AD31" s="36" t="str">
        <f t="shared" si="2"/>
        <v/>
      </c>
      <c r="AE31" s="106"/>
      <c r="AF31" s="104"/>
      <c r="AG31" s="36" t="str">
        <f>IF(ISBLANK(AF31),"",IFERROR(AF31/AF7,""))</f>
        <v/>
      </c>
      <c r="AH31" s="104"/>
      <c r="AI31" s="36" t="str">
        <f>IF(ISBLANK(AH31),"",IFERROR(AH31/AI7,""))</f>
        <v/>
      </c>
      <c r="AJ31" s="36" t="str">
        <f t="shared" si="3"/>
        <v/>
      </c>
      <c r="AK31" s="106"/>
      <c r="AL31" s="104"/>
      <c r="AM31" s="36" t="str">
        <f>IF(ISBLANK(AL31),"",IFERROR(AL31/AL7,""))</f>
        <v/>
      </c>
      <c r="AN31" s="104"/>
      <c r="AO31" s="36" t="str">
        <f>IF(ISBLANK(AN31),"",IFERROR(AN31/AO7,""))</f>
        <v/>
      </c>
      <c r="AP31" s="36" t="str">
        <f t="shared" si="4"/>
        <v/>
      </c>
      <c r="AQ31" s="106"/>
      <c r="AR31" s="104"/>
      <c r="AS31" s="36" t="str">
        <f>IF(ISBLANK(AR31),"",IFERROR(AR31/AR7,""))</f>
        <v/>
      </c>
      <c r="AT31" s="104"/>
      <c r="AU31" s="36" t="str">
        <f>IF(ISBLANK(AT31),"",IFERROR(AT31/AU7,""))</f>
        <v/>
      </c>
      <c r="AV31" s="36" t="str">
        <f t="shared" si="5"/>
        <v/>
      </c>
      <c r="AW31" s="106"/>
      <c r="AX31" s="104"/>
      <c r="AY31" s="36" t="str">
        <f>IF(ISBLANK(AX31),"",IFERROR(AX31/AX7,""))</f>
        <v/>
      </c>
      <c r="AZ31" s="104"/>
      <c r="BA31" s="36" t="str">
        <f>IF(ISBLANK(AZ31),"",IFERROR(AZ31/BA7,""))</f>
        <v/>
      </c>
      <c r="BB31" s="36" t="str">
        <f t="shared" si="6"/>
        <v/>
      </c>
      <c r="BC31" s="106"/>
      <c r="BD31" s="104"/>
      <c r="BE31" s="36" t="str">
        <f>IF(ISBLANK(BD31),"",IFERROR(BD31/BD7,""))</f>
        <v/>
      </c>
      <c r="BF31" s="104"/>
      <c r="BG31" s="36" t="str">
        <f>IF(ISBLANK(BF31),"",IFERROR(BF31/BG7,""))</f>
        <v/>
      </c>
      <c r="BH31" s="36" t="str">
        <f t="shared" si="7"/>
        <v/>
      </c>
      <c r="BI31" s="106"/>
      <c r="BJ31" s="104"/>
      <c r="BK31" s="36" t="str">
        <f>IF(ISBLANK(BJ31),"",IFERROR(BJ31/BJ7,""))</f>
        <v/>
      </c>
      <c r="BL31" s="104"/>
      <c r="BM31" s="36" t="str">
        <f>IF(ISBLANK(BL31),"",IFERROR(BL31/BM7,""))</f>
        <v/>
      </c>
      <c r="BN31" s="36" t="str">
        <f t="shared" si="8"/>
        <v/>
      </c>
      <c r="BO31" s="106"/>
      <c r="BP31" s="104"/>
      <c r="BQ31" s="36" t="str">
        <f>IF(ISBLANK(BP31),"",IFERROR(BP31/BP7,""))</f>
        <v/>
      </c>
      <c r="BR31" s="104"/>
      <c r="BS31" s="36" t="str">
        <f>IF(ISBLANK(BR31),"",IFERROR(BR31/BS7,""))</f>
        <v/>
      </c>
      <c r="BT31" s="36" t="str">
        <f t="shared" si="9"/>
        <v/>
      </c>
      <c r="BU31" s="106"/>
      <c r="BV31" s="104"/>
      <c r="BW31" s="36" t="str">
        <f>IF(ISBLANK(BV31),"",IFERROR(BV31/BV7,""))</f>
        <v/>
      </c>
      <c r="BX31" s="104"/>
      <c r="BY31" s="36" t="str">
        <f>IF(ISBLANK(BX31),"",IFERROR(BX31/BY7,""))</f>
        <v/>
      </c>
      <c r="BZ31" s="36" t="str">
        <f t="shared" si="10"/>
        <v/>
      </c>
      <c r="CA31" s="106"/>
      <c r="CB31" s="104"/>
      <c r="CC31" s="36" t="str">
        <f>IF(ISBLANK(CB31),"",IFERROR(CB31/CB7,""))</f>
        <v/>
      </c>
      <c r="CD31" s="104"/>
      <c r="CE31" s="36" t="str">
        <f>IF(ISBLANK(CD31),"",IFERROR(CD31/CE7,""))</f>
        <v/>
      </c>
      <c r="CF31" s="36" t="str">
        <f t="shared" si="11"/>
        <v/>
      </c>
      <c r="CG31" s="106"/>
      <c r="CH31" s="104"/>
      <c r="CI31" s="36" t="str">
        <f>IF(ISBLANK(CH31),"",IFERROR(CH31/CH7,""))</f>
        <v/>
      </c>
      <c r="CJ31" s="104"/>
      <c r="CK31" s="36" t="str">
        <f>IF(ISBLANK(CJ31),"",IFERROR(CJ31/CK7,""))</f>
        <v/>
      </c>
      <c r="CL31" s="36" t="str">
        <f t="shared" si="12"/>
        <v/>
      </c>
      <c r="CM31" s="106"/>
      <c r="CN31" s="104"/>
      <c r="CO31" s="36" t="str">
        <f>IF(ISBLANK(CN31),"",IFERROR(CN31/CN7,""))</f>
        <v/>
      </c>
      <c r="CP31" s="104"/>
      <c r="CQ31" s="36" t="str">
        <f>IF(ISBLANK(CP31),"",IFERROR(CP31/CQ7,""))</f>
        <v/>
      </c>
      <c r="CR31" s="36" t="str">
        <f t="shared" si="13"/>
        <v/>
      </c>
      <c r="CS31" s="106"/>
      <c r="CT31" s="104"/>
      <c r="CU31" s="36" t="str">
        <f>IF(ISBLANK(CT31),"",IFERROR(CT31/CT7,""))</f>
        <v/>
      </c>
      <c r="CV31" s="104"/>
      <c r="CW31" s="36" t="str">
        <f>IF(ISBLANK(CV31),"",IFERROR(CV31/CW7,""))</f>
        <v/>
      </c>
      <c r="CX31" s="36" t="str">
        <f t="shared" si="14"/>
        <v/>
      </c>
      <c r="CY31" s="106"/>
      <c r="CZ31" s="104"/>
      <c r="DA31" s="36" t="str">
        <f>IF(ISBLANK(CZ31),"",IFERROR(CZ31/CZ7,""))</f>
        <v/>
      </c>
      <c r="DB31" s="104"/>
      <c r="DC31" s="36" t="str">
        <f>IF(ISBLANK(DB31),"",IFERROR(DB31/DC7,""))</f>
        <v/>
      </c>
      <c r="DD31" s="36" t="str">
        <f t="shared" si="15"/>
        <v/>
      </c>
      <c r="DE31" s="106"/>
      <c r="DF31" s="104"/>
      <c r="DG31" s="36" t="str">
        <f>IF(ISBLANK(DF31),"",IFERROR(DF31/DF7,""))</f>
        <v/>
      </c>
      <c r="DH31" s="104"/>
      <c r="DI31" s="36" t="str">
        <f>IF(ISBLANK(DH31),"",IFERROR(DH31/DI7,""))</f>
        <v/>
      </c>
      <c r="DJ31" s="36" t="str">
        <f t="shared" si="16"/>
        <v/>
      </c>
      <c r="DK31" s="106"/>
      <c r="DL31" s="104"/>
      <c r="DM31" s="36" t="str">
        <f>IF(ISBLANK(DL31),"",IFERROR(DL31/DL7,""))</f>
        <v/>
      </c>
      <c r="DN31" s="104"/>
      <c r="DO31" s="36" t="str">
        <f>IF(ISBLANK(DN31),"",IFERROR(DN31/DO7,""))</f>
        <v/>
      </c>
      <c r="DP31" s="36" t="str">
        <f t="shared" si="17"/>
        <v/>
      </c>
      <c r="DQ31" s="106"/>
      <c r="DR31" s="104"/>
      <c r="DS31" s="36" t="str">
        <f>IF(ISBLANK(DR31),"",IFERROR(DR31/DR7,""))</f>
        <v/>
      </c>
      <c r="DT31" s="104"/>
      <c r="DU31" s="36" t="str">
        <f>IF(ISBLANK(DT31),"",IFERROR(DT31/DU7,""))</f>
        <v/>
      </c>
      <c r="DV31" s="36" t="str">
        <f t="shared" si="18"/>
        <v/>
      </c>
      <c r="DW31" s="106"/>
      <c r="DX31" s="104"/>
      <c r="DY31" s="36" t="str">
        <f>IF(ISBLANK(DX31),"",IFERROR(DX31/DX7,""))</f>
        <v/>
      </c>
      <c r="DZ31" s="104"/>
      <c r="EA31" s="36" t="str">
        <f>IF(ISBLANK(DZ31),"",IFERROR(DZ31/EA7,""))</f>
        <v/>
      </c>
      <c r="EB31" s="36" t="str">
        <f t="shared" si="19"/>
        <v/>
      </c>
      <c r="EC31" s="106"/>
      <c r="ED31" s="104"/>
      <c r="EE31" s="36" t="str">
        <f>IF(ISBLANK(ED31),"",IFERROR(ED31/ED7,""))</f>
        <v/>
      </c>
      <c r="EF31" s="104"/>
      <c r="EG31" s="36" t="str">
        <f>IF(ISBLANK(EF31),"",IFERROR(EF31/EG7,""))</f>
        <v/>
      </c>
      <c r="EH31" s="36" t="str">
        <f t="shared" si="20"/>
        <v/>
      </c>
      <c r="EI31" s="106"/>
      <c r="EJ31" s="104"/>
      <c r="EK31" s="36" t="str">
        <f>IF(ISBLANK(EJ31),"",IFERROR(EJ31/EJ7,""))</f>
        <v/>
      </c>
      <c r="EL31" s="104"/>
      <c r="EM31" s="36" t="str">
        <f>IF(ISBLANK(EL31),"",IFERROR(EL31/EM7,""))</f>
        <v/>
      </c>
      <c r="EN31" s="36" t="str">
        <f t="shared" si="21"/>
        <v/>
      </c>
      <c r="EO31" s="106"/>
      <c r="EP31" s="104"/>
      <c r="EQ31" s="36" t="str">
        <f>IF(ISBLANK(EP31),"",IFERROR(EP31/EP7,""))</f>
        <v/>
      </c>
      <c r="ER31" s="104"/>
      <c r="ES31" s="36" t="str">
        <f>IF(ISBLANK(ER31),"",IFERROR(ER31/ES7,""))</f>
        <v/>
      </c>
      <c r="ET31" s="36" t="str">
        <f t="shared" si="22"/>
        <v/>
      </c>
      <c r="EU31" s="106"/>
      <c r="EV31" s="104"/>
      <c r="EW31" s="36" t="str">
        <f>IF(ISBLANK(EV31),"",IFERROR(EV31/EV7,""))</f>
        <v/>
      </c>
      <c r="EX31" s="104"/>
      <c r="EY31" s="36" t="str">
        <f>IF(ISBLANK(EX31),"",IFERROR(EX31/EY7,""))</f>
        <v/>
      </c>
      <c r="EZ31" s="36" t="str">
        <f t="shared" si="23"/>
        <v/>
      </c>
      <c r="FA31" s="106"/>
      <c r="FB31" s="104"/>
      <c r="FC31" s="36" t="str">
        <f>IF(ISBLANK(FB31),"",IFERROR(FB31/FB7,""))</f>
        <v/>
      </c>
      <c r="FD31" s="104"/>
      <c r="FE31" s="36" t="str">
        <f>IF(ISBLANK(FD31),"",IFERROR(FD31/FE7,""))</f>
        <v/>
      </c>
      <c r="FF31" s="36" t="str">
        <f t="shared" si="24"/>
        <v/>
      </c>
      <c r="FG31" s="106"/>
      <c r="FH31" s="104"/>
      <c r="FI31" s="36" t="str">
        <f>IF(ISBLANK(FH31),"",IFERROR(FH31/FH7,""))</f>
        <v/>
      </c>
      <c r="FJ31" s="104"/>
      <c r="FK31" s="36" t="str">
        <f>IF(ISBLANK(FJ31),"",IFERROR(FJ31/FK7,""))</f>
        <v/>
      </c>
      <c r="FL31" s="36" t="str">
        <f t="shared" si="25"/>
        <v/>
      </c>
      <c r="FM31" s="106"/>
      <c r="FN31" s="104"/>
      <c r="FO31" s="36" t="str">
        <f>IF(ISBLANK(FN31),"",IFERROR(FN31/FN7,""))</f>
        <v/>
      </c>
      <c r="FP31" s="104"/>
      <c r="FQ31" s="36" t="str">
        <f>IF(ISBLANK(FP31),"",IFERROR(FP31/FQ7,""))</f>
        <v/>
      </c>
      <c r="FR31" s="36" t="str">
        <f t="shared" si="26"/>
        <v/>
      </c>
      <c r="FS31" s="106"/>
      <c r="FT31" s="104"/>
      <c r="FU31" s="36" t="str">
        <f>IF(ISBLANK(FT31),"",IFERROR(FT31/FT7,""))</f>
        <v/>
      </c>
      <c r="FV31" s="104"/>
      <c r="FW31" s="36" t="str">
        <f>IF(ISBLANK(FV31),"",IFERROR(FV31/FW7,""))</f>
        <v/>
      </c>
      <c r="FX31" s="36" t="str">
        <f t="shared" si="27"/>
        <v/>
      </c>
      <c r="FY31" s="106"/>
      <c r="FZ31" s="104"/>
      <c r="GA31" s="36" t="str">
        <f>IF(ISBLANK(FZ31),"",IFERROR(FZ31/FZ7,""))</f>
        <v/>
      </c>
      <c r="GB31" s="104"/>
      <c r="GC31" s="36" t="str">
        <f>IF(ISBLANK(GB31),"",IFERROR(GB31/GC7,""))</f>
        <v/>
      </c>
      <c r="GD31" s="36" t="str">
        <f t="shared" si="28"/>
        <v/>
      </c>
      <c r="GE31" s="106"/>
      <c r="GF31" s="104"/>
      <c r="GG31" s="36" t="str">
        <f>IF(ISBLANK(GF31),"",IFERROR(GF31/GF7,""))</f>
        <v/>
      </c>
      <c r="GH31" s="104"/>
      <c r="GI31" s="36" t="str">
        <f>IF(ISBLANK(GH31),"",IFERROR(GH31/GI7,""))</f>
        <v/>
      </c>
      <c r="GJ31" s="36" t="str">
        <f t="shared" si="29"/>
        <v/>
      </c>
      <c r="GK31" s="106"/>
      <c r="GL31" s="104"/>
      <c r="GM31" s="36" t="str">
        <f>IF(ISBLANK(GL31),"",IFERROR(GL31/GL7,""))</f>
        <v/>
      </c>
      <c r="GN31" s="104"/>
      <c r="GO31" s="36" t="str">
        <f>IF(ISBLANK(GN31),"",IFERROR(GN31/GO7,""))</f>
        <v/>
      </c>
      <c r="GP31" s="36" t="str">
        <f t="shared" si="30"/>
        <v/>
      </c>
      <c r="GQ31" s="106"/>
      <c r="GR31" s="104"/>
      <c r="GS31" s="36" t="str">
        <f>IF(ISBLANK(GR31),"",IFERROR(GR31/GR7,""))</f>
        <v/>
      </c>
      <c r="GT31" s="104"/>
      <c r="GU31" s="36" t="str">
        <f>IF(ISBLANK(GT31),"",IFERROR(GT31/GU7,""))</f>
        <v/>
      </c>
      <c r="GV31" s="36" t="str">
        <f t="shared" si="31"/>
        <v/>
      </c>
      <c r="GW31" s="106"/>
      <c r="GX31" s="104"/>
      <c r="GY31" s="36" t="str">
        <f>IF(ISBLANK(GX31),"",IFERROR(GX31/GX7,""))</f>
        <v/>
      </c>
      <c r="GZ31" s="104"/>
      <c r="HA31" s="36" t="str">
        <f>IF(ISBLANK(GZ31),"",IFERROR(GZ31/HA7,""))</f>
        <v/>
      </c>
      <c r="HB31" s="36" t="str">
        <f t="shared" si="32"/>
        <v/>
      </c>
      <c r="HC31" s="106"/>
      <c r="HD31" s="104"/>
      <c r="HE31" s="36" t="str">
        <f>IF(ISBLANK(HD31),"",IFERROR(HD31/HD7,""))</f>
        <v/>
      </c>
      <c r="HF31" s="104"/>
      <c r="HG31" s="36" t="str">
        <f>IF(ISBLANK(HF31),"",IFERROR(HF31/HG7,""))</f>
        <v/>
      </c>
      <c r="HH31" s="36" t="str">
        <f t="shared" si="33"/>
        <v/>
      </c>
      <c r="HI31" s="106"/>
      <c r="HJ31" s="104"/>
      <c r="HK31" s="36" t="str">
        <f>IF(ISBLANK(HJ31),"",IFERROR(HJ31/HJ7,""))</f>
        <v/>
      </c>
      <c r="HL31" s="104"/>
      <c r="HM31" s="36" t="str">
        <f>IF(ISBLANK(HL31),"",IFERROR(HL31/HM7,""))</f>
        <v/>
      </c>
      <c r="HN31" s="36" t="str">
        <f t="shared" si="34"/>
        <v/>
      </c>
      <c r="HO31" s="106"/>
      <c r="HP31" s="104"/>
      <c r="HQ31" s="36" t="str">
        <f>IF(ISBLANK(HP31),"",IFERROR(HP31/HP7,""))</f>
        <v/>
      </c>
      <c r="HR31" s="104"/>
      <c r="HS31" s="36" t="str">
        <f>IF(ISBLANK(HR31),"",IFERROR(HR31/HS7,""))</f>
        <v/>
      </c>
      <c r="HT31" s="36" t="str">
        <f t="shared" si="35"/>
        <v/>
      </c>
      <c r="HU31" s="106"/>
      <c r="HV31" s="104"/>
      <c r="HW31" s="36" t="str">
        <f>IF(ISBLANK(HV31),"",IFERROR(HV31/HV7,""))</f>
        <v/>
      </c>
      <c r="HX31" s="104"/>
      <c r="HY31" s="36" t="str">
        <f>IF(ISBLANK(HX31),"",IFERROR(HX31/HY7,""))</f>
        <v/>
      </c>
      <c r="HZ31" s="36" t="str">
        <f t="shared" si="36"/>
        <v/>
      </c>
      <c r="IA31" s="106"/>
      <c r="IB31" s="104"/>
      <c r="IC31" s="36" t="str">
        <f>IF(ISBLANK(IB31),"",IFERROR(IB31/IB7,""))</f>
        <v/>
      </c>
      <c r="ID31" s="104"/>
      <c r="IE31" s="36" t="str">
        <f>IF(ISBLANK(ID31),"",IFERROR(ID31/IE7,""))</f>
        <v/>
      </c>
      <c r="IF31" s="36" t="str">
        <f t="shared" si="37"/>
        <v/>
      </c>
      <c r="IG31" s="106"/>
      <c r="IH31" s="104"/>
      <c r="II31" s="36" t="str">
        <f>IF(ISBLANK(IH31),"",IFERROR(IH31/IH7,""))</f>
        <v/>
      </c>
      <c r="IJ31" s="104"/>
      <c r="IK31" s="36" t="str">
        <f>IF(ISBLANK(IJ31),"",IFERROR(IJ31/IK7,""))</f>
        <v/>
      </c>
      <c r="IL31" s="36" t="str">
        <f t="shared" si="38"/>
        <v/>
      </c>
      <c r="IM31" s="106"/>
      <c r="IN31" s="104"/>
      <c r="IO31" s="36" t="str">
        <f>IF(ISBLANK(IN31),"",IFERROR(IN31/IN7,""))</f>
        <v/>
      </c>
      <c r="IP31" s="104"/>
      <c r="IQ31" s="36" t="str">
        <f>IF(ISBLANK(IP31),"",IFERROR(IP31/IQ7,""))</f>
        <v/>
      </c>
      <c r="IR31" s="36" t="str">
        <f t="shared" si="39"/>
        <v/>
      </c>
      <c r="IS31" s="106"/>
      <c r="IT31" s="104"/>
      <c r="IU31" s="36" t="str">
        <f>IF(ISBLANK(IT31),"",IFERROR(IT31/IT7,""))</f>
        <v/>
      </c>
      <c r="IV31" s="104"/>
      <c r="IW31" s="36" t="str">
        <f>IF(ISBLANK(IV31),"",IFERROR(IV31/IW7,""))</f>
        <v/>
      </c>
      <c r="IX31" s="36" t="str">
        <f t="shared" si="40"/>
        <v/>
      </c>
      <c r="IY31" s="106"/>
      <c r="IZ31" s="104"/>
      <c r="JA31" s="36" t="str">
        <f>IF(ISBLANK(IZ31),"",IFERROR(IZ31/IZ7,""))</f>
        <v/>
      </c>
      <c r="JB31" s="104"/>
      <c r="JC31" s="36" t="str">
        <f>IF(ISBLANK(JB31),"",IFERROR(JB31/JC7,""))</f>
        <v/>
      </c>
      <c r="JD31" s="36" t="str">
        <f t="shared" si="41"/>
        <v/>
      </c>
      <c r="JE31" s="106"/>
      <c r="JF31" s="104"/>
      <c r="JG31" s="36" t="str">
        <f>IF(ISBLANK(JF31),"",IFERROR(JF31/JF7,""))</f>
        <v/>
      </c>
      <c r="JH31" s="104"/>
      <c r="JI31" s="36" t="str">
        <f>IF(ISBLANK(JH31),"",IFERROR(JH31/JI7,""))</f>
        <v/>
      </c>
      <c r="JJ31" s="36" t="str">
        <f t="shared" si="42"/>
        <v/>
      </c>
      <c r="JK31" s="106"/>
      <c r="JL31" s="104"/>
      <c r="JM31" s="36" t="str">
        <f>IF(ISBLANK(JL31),"",IFERROR(JL31/JL7,""))</f>
        <v/>
      </c>
      <c r="JN31" s="104"/>
      <c r="JO31" s="36" t="str">
        <f>IF(ISBLANK(JN31),"",IFERROR(JN31/JO7,""))</f>
        <v/>
      </c>
      <c r="JP31" s="36" t="str">
        <f t="shared" si="43"/>
        <v/>
      </c>
      <c r="JQ31" s="106"/>
      <c r="JR31" s="104"/>
      <c r="JS31" s="36" t="str">
        <f>IF(ISBLANK(JR31),"",IFERROR(JR31/JR7,""))</f>
        <v/>
      </c>
      <c r="JT31" s="104"/>
      <c r="JU31" s="36" t="str">
        <f>IF(ISBLANK(JT31),"",IFERROR(JT31/JU7,""))</f>
        <v/>
      </c>
      <c r="JV31" s="36" t="str">
        <f t="shared" si="44"/>
        <v/>
      </c>
      <c r="JW31" s="106"/>
      <c r="JX31" s="104"/>
      <c r="JY31" s="36" t="str">
        <f>IF(ISBLANK(JX31),"",IFERROR(JX31/JX7,""))</f>
        <v/>
      </c>
      <c r="JZ31" s="104"/>
      <c r="KA31" s="36" t="str">
        <f>IF(ISBLANK(JZ31),"",IFERROR(JZ31/KA7,""))</f>
        <v/>
      </c>
      <c r="KB31" s="36" t="str">
        <f t="shared" si="45"/>
        <v/>
      </c>
      <c r="KC31" s="106"/>
      <c r="KD31" s="104"/>
      <c r="KE31" s="36" t="str">
        <f>IF(ISBLANK(KD31),"",IFERROR(KD31/KD7,""))</f>
        <v/>
      </c>
      <c r="KF31" s="104"/>
      <c r="KG31" s="36" t="str">
        <f>IF(ISBLANK(KF31),"",IFERROR(KF31/KG7,""))</f>
        <v/>
      </c>
      <c r="KH31" s="36" t="str">
        <f t="shared" si="46"/>
        <v/>
      </c>
    </row>
    <row r="32" spans="1:294">
      <c r="A32" s="35">
        <f>'Participants'' info'!A31</f>
        <v>0</v>
      </c>
      <c r="B32" s="35" t="str">
        <f>'Participants'' info'!F31</f>
        <v>?</v>
      </c>
      <c r="C32" s="36" t="str">
        <f>IFERROR(
  SUM(
    COUNTIF(G32,'Drop-downs'!$I$7),
    COUNTIF(M32,'Drop-downs'!$I$7),
    COUNTIF(S32,'Drop-downs'!$I$7),
    COUNTIF(Y32,'Drop-downs'!$I$7),
    COUNTIF(AE32,'Drop-downs'!$I$7),
    COUNTIF(AK32,'Drop-downs'!$I$7),
    COUNTIF(AQ32,'Drop-downs'!$I$7),
    COUNTIF(AW32,'Drop-downs'!$I$7),
    COUNTIF(BC32,'Drop-downs'!$I$7),
    COUNTIF(BI32,'Drop-downs'!$I$7),
    COUNTIF(BO32,'Drop-downs'!$I$7),
    COUNTIF(BU32,'Drop-downs'!$I$7),
    COUNTIF(CA32,'Drop-downs'!$I$7),
    COUNTIF(CG32,'Drop-downs'!$I$7),
    COUNTIF(CM32,'Drop-downs'!$I$7),
    COUNTIF(CS32,'Drop-downs'!$I$7),
    COUNTIF(CY32,'Drop-downs'!$I$7),
    COUNTIF(DE32,'Drop-downs'!$I$7),
    COUNTIF(DK32,'Drop-downs'!$I$7),
    COUNTIF(DQ32,'Drop-downs'!$I$7),
    COUNTIF(DW32,'Drop-downs'!$I$7),
    COUNTIF(EC32,'Drop-downs'!$I$7),
    COUNTIF(EI32,'Drop-downs'!$I$7),
    COUNTIF(EO32,'Drop-downs'!$I$7),
    COUNTIF(EU32,'Drop-downs'!$I$7),
    COUNTIF(FA32,'Drop-downs'!$I$7),
    COUNTIF(FG32,'Drop-downs'!$I$7),
    COUNTIF(FM32,'Drop-downs'!$I$7),
    COUNTIF(FS32,'Drop-downs'!$I$7),
    COUNTIF(FY32,'Drop-downs'!$I$7),
    COUNTIF(GE32,'Drop-downs'!$I$7),
    COUNTIF(GK32,'Drop-downs'!$I$7),
    COUNTIF(GQ32,'Drop-downs'!$I$7),
    COUNTIF(GW32,'Drop-downs'!$I$7),
    COUNTIF(HC32,'Drop-downs'!$I$7),
    COUNTIF(HI32,'Drop-downs'!$I$7),
    COUNTIF(HO32,'Drop-downs'!$I$7),
    COUNTIF(HU32,'Drop-downs'!$I$7),
    COUNTIF(IA32,'Drop-downs'!$I$7),
    COUNTIF(IG32,'Drop-downs'!$I$7),
    COUNTIF(IM32,'Drop-downs'!$I$7),
    COUNTIF(IS32,'Drop-downs'!$I$7),
    COUNTIF(IY32,'Drop-downs'!$I$7),
    COUNTIF(JE32,'Drop-downs'!$I$7),
    COUNTIF(JK32,'Drop-downs'!$I$7),
    COUNTIF(JQ32,'Drop-downs'!$I$7),
    COUNTIF(JW32,'Drop-downs'!$I$7),
    COUNTIF(KC32,'Drop-downs'!$I$7)
  )
  /
  (
    SUM(
      COUNTIF(G32,'Drop-downs'!$I$7),
      COUNTIF(M32,'Drop-downs'!$I$7),
      COUNTIF(S32,'Drop-downs'!$I$7),
      COUNTIF(Y32,'Drop-downs'!$I$7),
      COUNTIF(AE32,'Drop-downs'!$I$7),
      COUNTIF(AK32,'Drop-downs'!$I$7),
      COUNTIF(AQ32,'Drop-downs'!$I$7),
      COUNTIF(AW32,'Drop-downs'!$I$7),
      COUNTIF(BC32,'Drop-downs'!$I$7),
      COUNTIF(BI32,'Drop-downs'!$I$7),
      COUNTIF(BO32,'Drop-downs'!$I$7),
      COUNTIF(BU32,'Drop-downs'!$I$7),
      COUNTIF(CA32,'Drop-downs'!$I$7),
      COUNTIF(CG32,'Drop-downs'!$I$7),
      COUNTIF(CM32,'Drop-downs'!$I$7),
      COUNTIF(CS32,'Drop-downs'!$I$7),
      COUNTIF(CY32,'Drop-downs'!$I$7),
      COUNTIF(DE32,'Drop-downs'!$I$7),
      COUNTIF(DK32,'Drop-downs'!$I$7),
      COUNTIF(DQ32,'Drop-downs'!$I$7),
      COUNTIF(DW32,'Drop-downs'!$I$7),
      COUNTIF(EC32,'Drop-downs'!$I$7),
      COUNTIF(EI32,'Drop-downs'!$I$7),
      COUNTIF(EO32,'Drop-downs'!$I$7),
      COUNTIF(EU32,'Drop-downs'!$I$7),
      COUNTIF(FA32,'Drop-downs'!$I$7),
      COUNTIF(FG32,'Drop-downs'!$I$7),
      COUNTIF(FM32,'Drop-downs'!$I$7),
      COUNTIF(FS32,'Drop-downs'!$I$7),
      COUNTIF(FY32,'Drop-downs'!$I$7),
      COUNTIF(GE32,'Drop-downs'!$I$7),
      COUNTIF(GK32,'Drop-downs'!$I$7),
      COUNTIF(GQ32,'Drop-downs'!$I$7),
      COUNTIF(GW32,'Drop-downs'!$I$7),
      COUNTIF(HC32,'Drop-downs'!$I$7),
      COUNTIF(HI32,'Drop-downs'!$I$7),
      COUNTIF(HO32,'Drop-downs'!$I$7),
      COUNTIF(HU32,'Drop-downs'!$I$7),
      COUNTIF(IA32,'Drop-downs'!$I$7),
      COUNTIF(IG32,'Drop-downs'!$I$7),
      COUNTIF(IM32,'Drop-downs'!$I$7),
      COUNTIF(IS32,'Drop-downs'!$I$7),
      COUNTIF(IY32,'Drop-downs'!$I$7),
      COUNTIF(JE32,'Drop-downs'!$I$7),
      COUNTIF(JK32,'Drop-downs'!$I$7),
      COUNTIF(JQ32,'Drop-downs'!$I$7),
      COUNTIF(JW32,'Drop-downs'!$I$7),
      COUNTIF(KC32,'Drop-downs'!$I$7)
    )
    +
    SUM(
      COUNTIF(G32,'Drop-downs'!$I$8),
      COUNTIF(M32,'Drop-downs'!$I$8),
      COUNTIF(S32,'Drop-downs'!$I$8),
      COUNTIF(Y32,'Drop-downs'!$I$8),
      COUNTIF(AE32,'Drop-downs'!$I$8),
      COUNTIF(AK32,'Drop-downs'!$I$8),
      COUNTIF(AQ32,'Drop-downs'!$I$8),
      COUNTIF(AW32,'Drop-downs'!$I$8),
      COUNTIF(BC32,'Drop-downs'!$I$8),
      COUNTIF(BI32,'Drop-downs'!$I$8),
      COUNTIF(BO32,'Drop-downs'!$I$8),
      COUNTIF(BU32,'Drop-downs'!$I$8),
      COUNTIF(CA32,'Drop-downs'!$I$8),
      COUNTIF(CG32,'Drop-downs'!$I$8),
      COUNTIF(CM32,'Drop-downs'!$I$8),
      COUNTIF(CS32,'Drop-downs'!$I$8),
      COUNTIF(CY32,'Drop-downs'!$I$8),
      COUNTIF(DE32,'Drop-downs'!$I$8),
      COUNTIF(DK32,'Drop-downs'!$I$8),
      COUNTIF(DQ32,'Drop-downs'!$I$8),
      COUNTIF(DW32,'Drop-downs'!$I$8),
      COUNTIF(EC32,'Drop-downs'!$I$8),
      COUNTIF(EI32,'Drop-downs'!$I$8),
      COUNTIF(EO32,'Drop-downs'!$I$8),
      COUNTIF(EU32,'Drop-downs'!$I$8),
      COUNTIF(FA32,'Drop-downs'!$I$8),
      COUNTIF(FG32,'Drop-downs'!$I$8),
      COUNTIF(FM32,'Drop-downs'!$I$8),
      COUNTIF(FS32,'Drop-downs'!$I$8),
      COUNTIF(FY32,'Drop-downs'!$I$8),
      COUNTIF(GE32,'Drop-downs'!$I$8),
      COUNTIF(GK32,'Drop-downs'!$I$8),
      COUNTIF(GQ32,'Drop-downs'!$I$8),
      COUNTIF(GW32,'Drop-downs'!$I$8),
      COUNTIF(HC32,'Drop-downs'!$I$8),
      COUNTIF(HI32,'Drop-downs'!$I$8),
      COUNTIF(HO32,'Drop-downs'!$I$8),
      COUNTIF(HU32,'Drop-downs'!$I$8),
      COUNTIF(IA32,'Drop-downs'!$I$8),
      COUNTIF(IG32,'Drop-downs'!$I$8),
      COUNTIF(IM32,'Drop-downs'!$I$8),
      COUNTIF(IS32,'Drop-downs'!$I$8),
      COUNTIF(IY32,'Drop-downs'!$I$8),
      COUNTIF(JE32,'Drop-downs'!$I$8),
      COUNTIF(JK32,'Drop-downs'!$I$8),
      COUNTIF(JQ32,'Drop-downs'!$I$8),
      COUNTIF(JW32,'Drop-downs'!$I$8),
      COUNTIF(KC32,'Drop-downs'!$I$8)
    )
  ),
"")</f>
        <v/>
      </c>
      <c r="D32" s="36" t="str">
        <f t="shared" si="47"/>
        <v/>
      </c>
      <c r="E32" s="36" t="str">
        <f t="shared" si="48"/>
        <v/>
      </c>
      <c r="F32" s="36" t="str">
        <f t="shared" si="49"/>
        <v/>
      </c>
      <c r="G32" s="106"/>
      <c r="H32" s="104"/>
      <c r="I32" s="36" t="str">
        <f>IF(ISBLANK(H32),"",IFERROR(H32/H7,""))</f>
        <v/>
      </c>
      <c r="J32" s="104"/>
      <c r="K32" s="36" t="str">
        <f>IF(ISBLANK(J32),"",IFERROR(J32/K7,""))</f>
        <v/>
      </c>
      <c r="L32" s="36" t="str">
        <f t="shared" si="50"/>
        <v/>
      </c>
      <c r="M32" s="106"/>
      <c r="N32" s="104"/>
      <c r="O32" s="36" t="str">
        <f>IF(ISBLANK(N32),"",IFERROR(N32/N7,""))</f>
        <v/>
      </c>
      <c r="P32" s="104"/>
      <c r="Q32" s="36" t="str">
        <f>IF(ISBLANK(P32),"",IFERROR(P32/Q7,""))</f>
        <v/>
      </c>
      <c r="R32" s="36" t="str">
        <f t="shared" si="0"/>
        <v/>
      </c>
      <c r="S32" s="106"/>
      <c r="T32" s="104"/>
      <c r="U32" s="36" t="str">
        <f>IF(ISBLANK(T32),"",IFERROR(T32/T7,""))</f>
        <v/>
      </c>
      <c r="V32" s="104"/>
      <c r="W32" s="36" t="str">
        <f>IF(ISBLANK(V32),"",IFERROR(V32/W7,""))</f>
        <v/>
      </c>
      <c r="X32" s="36" t="str">
        <f t="shared" si="1"/>
        <v/>
      </c>
      <c r="Y32" s="106"/>
      <c r="Z32" s="104"/>
      <c r="AA32" s="36" t="str">
        <f>IF(ISBLANK(Z32),"",IFERROR(Z32/Z7,""))</f>
        <v/>
      </c>
      <c r="AB32" s="104"/>
      <c r="AC32" s="36" t="str">
        <f>IF(ISBLANK(AB32),"",IFERROR(AB32/AC7,""))</f>
        <v/>
      </c>
      <c r="AD32" s="36" t="str">
        <f t="shared" si="2"/>
        <v/>
      </c>
      <c r="AE32" s="106"/>
      <c r="AF32" s="104"/>
      <c r="AG32" s="36" t="str">
        <f>IF(ISBLANK(AF32),"",IFERROR(AF32/AF7,""))</f>
        <v/>
      </c>
      <c r="AH32" s="104"/>
      <c r="AI32" s="36" t="str">
        <f>IF(ISBLANK(AH32),"",IFERROR(AH32/AI7,""))</f>
        <v/>
      </c>
      <c r="AJ32" s="36" t="str">
        <f t="shared" si="3"/>
        <v/>
      </c>
      <c r="AK32" s="106"/>
      <c r="AL32" s="104"/>
      <c r="AM32" s="36" t="str">
        <f>IF(ISBLANK(AL32),"",IFERROR(AL32/AL7,""))</f>
        <v/>
      </c>
      <c r="AN32" s="104"/>
      <c r="AO32" s="36" t="str">
        <f>IF(ISBLANK(AN32),"",IFERROR(AN32/AO7,""))</f>
        <v/>
      </c>
      <c r="AP32" s="36" t="str">
        <f t="shared" si="4"/>
        <v/>
      </c>
      <c r="AQ32" s="106"/>
      <c r="AR32" s="104"/>
      <c r="AS32" s="36" t="str">
        <f>IF(ISBLANK(AR32),"",IFERROR(AR32/AR7,""))</f>
        <v/>
      </c>
      <c r="AT32" s="104"/>
      <c r="AU32" s="36" t="str">
        <f>IF(ISBLANK(AT32),"",IFERROR(AT32/AU7,""))</f>
        <v/>
      </c>
      <c r="AV32" s="36" t="str">
        <f t="shared" si="5"/>
        <v/>
      </c>
      <c r="AW32" s="106"/>
      <c r="AX32" s="104"/>
      <c r="AY32" s="36" t="str">
        <f>IF(ISBLANK(AX32),"",IFERROR(AX32/AX7,""))</f>
        <v/>
      </c>
      <c r="AZ32" s="104"/>
      <c r="BA32" s="36" t="str">
        <f>IF(ISBLANK(AZ32),"",IFERROR(AZ32/BA7,""))</f>
        <v/>
      </c>
      <c r="BB32" s="36" t="str">
        <f t="shared" si="6"/>
        <v/>
      </c>
      <c r="BC32" s="106"/>
      <c r="BD32" s="104"/>
      <c r="BE32" s="36" t="str">
        <f>IF(ISBLANK(BD32),"",IFERROR(BD32/BD7,""))</f>
        <v/>
      </c>
      <c r="BF32" s="104"/>
      <c r="BG32" s="36" t="str">
        <f>IF(ISBLANK(BF32),"",IFERROR(BF32/BG7,""))</f>
        <v/>
      </c>
      <c r="BH32" s="36" t="str">
        <f t="shared" si="7"/>
        <v/>
      </c>
      <c r="BI32" s="106"/>
      <c r="BJ32" s="104"/>
      <c r="BK32" s="36" t="str">
        <f>IF(ISBLANK(BJ32),"",IFERROR(BJ32/BJ7,""))</f>
        <v/>
      </c>
      <c r="BL32" s="104"/>
      <c r="BM32" s="36" t="str">
        <f>IF(ISBLANK(BL32),"",IFERROR(BL32/BM7,""))</f>
        <v/>
      </c>
      <c r="BN32" s="36" t="str">
        <f t="shared" si="8"/>
        <v/>
      </c>
      <c r="BO32" s="106"/>
      <c r="BP32" s="104"/>
      <c r="BQ32" s="36" t="str">
        <f>IF(ISBLANK(BP32),"",IFERROR(BP32/BP7,""))</f>
        <v/>
      </c>
      <c r="BR32" s="104"/>
      <c r="BS32" s="36" t="str">
        <f>IF(ISBLANK(BR32),"",IFERROR(BR32/BS7,""))</f>
        <v/>
      </c>
      <c r="BT32" s="36" t="str">
        <f t="shared" si="9"/>
        <v/>
      </c>
      <c r="BU32" s="106"/>
      <c r="BV32" s="104"/>
      <c r="BW32" s="36" t="str">
        <f>IF(ISBLANK(BV32),"",IFERROR(BV32/BV7,""))</f>
        <v/>
      </c>
      <c r="BX32" s="104"/>
      <c r="BY32" s="36" t="str">
        <f>IF(ISBLANK(BX32),"",IFERROR(BX32/BY7,""))</f>
        <v/>
      </c>
      <c r="BZ32" s="36" t="str">
        <f t="shared" si="10"/>
        <v/>
      </c>
      <c r="CA32" s="106"/>
      <c r="CB32" s="104"/>
      <c r="CC32" s="36" t="str">
        <f>IF(ISBLANK(CB32),"",IFERROR(CB32/CB7,""))</f>
        <v/>
      </c>
      <c r="CD32" s="104"/>
      <c r="CE32" s="36" t="str">
        <f>IF(ISBLANK(CD32),"",IFERROR(CD32/CE7,""))</f>
        <v/>
      </c>
      <c r="CF32" s="36" t="str">
        <f t="shared" si="11"/>
        <v/>
      </c>
      <c r="CG32" s="106"/>
      <c r="CH32" s="104"/>
      <c r="CI32" s="36" t="str">
        <f>IF(ISBLANK(CH32),"",IFERROR(CH32/CH7,""))</f>
        <v/>
      </c>
      <c r="CJ32" s="104"/>
      <c r="CK32" s="36" t="str">
        <f>IF(ISBLANK(CJ32),"",IFERROR(CJ32/CK7,""))</f>
        <v/>
      </c>
      <c r="CL32" s="36" t="str">
        <f t="shared" si="12"/>
        <v/>
      </c>
      <c r="CM32" s="106"/>
      <c r="CN32" s="104"/>
      <c r="CO32" s="36" t="str">
        <f>IF(ISBLANK(CN32),"",IFERROR(CN32/CN7,""))</f>
        <v/>
      </c>
      <c r="CP32" s="104"/>
      <c r="CQ32" s="36" t="str">
        <f>IF(ISBLANK(CP32),"",IFERROR(CP32/CQ7,""))</f>
        <v/>
      </c>
      <c r="CR32" s="36" t="str">
        <f t="shared" si="13"/>
        <v/>
      </c>
      <c r="CS32" s="106"/>
      <c r="CT32" s="104"/>
      <c r="CU32" s="36" t="str">
        <f>IF(ISBLANK(CT32),"",IFERROR(CT32/CT7,""))</f>
        <v/>
      </c>
      <c r="CV32" s="104"/>
      <c r="CW32" s="36" t="str">
        <f>IF(ISBLANK(CV32),"",IFERROR(CV32/CW7,""))</f>
        <v/>
      </c>
      <c r="CX32" s="36" t="str">
        <f t="shared" si="14"/>
        <v/>
      </c>
      <c r="CY32" s="106"/>
      <c r="CZ32" s="104"/>
      <c r="DA32" s="36" t="str">
        <f>IF(ISBLANK(CZ32),"",IFERROR(CZ32/CZ7,""))</f>
        <v/>
      </c>
      <c r="DB32" s="104"/>
      <c r="DC32" s="36" t="str">
        <f>IF(ISBLANK(DB32),"",IFERROR(DB32/DC7,""))</f>
        <v/>
      </c>
      <c r="DD32" s="36" t="str">
        <f t="shared" si="15"/>
        <v/>
      </c>
      <c r="DE32" s="106"/>
      <c r="DF32" s="104"/>
      <c r="DG32" s="36" t="str">
        <f>IF(ISBLANK(DF32),"",IFERROR(DF32/DF7,""))</f>
        <v/>
      </c>
      <c r="DH32" s="104"/>
      <c r="DI32" s="36" t="str">
        <f>IF(ISBLANK(DH32),"",IFERROR(DH32/DI7,""))</f>
        <v/>
      </c>
      <c r="DJ32" s="36" t="str">
        <f t="shared" si="16"/>
        <v/>
      </c>
      <c r="DK32" s="106"/>
      <c r="DL32" s="104"/>
      <c r="DM32" s="36" t="str">
        <f>IF(ISBLANK(DL32),"",IFERROR(DL32/DL7,""))</f>
        <v/>
      </c>
      <c r="DN32" s="104"/>
      <c r="DO32" s="36" t="str">
        <f>IF(ISBLANK(DN32),"",IFERROR(DN32/DO7,""))</f>
        <v/>
      </c>
      <c r="DP32" s="36" t="str">
        <f t="shared" si="17"/>
        <v/>
      </c>
      <c r="DQ32" s="106"/>
      <c r="DR32" s="104"/>
      <c r="DS32" s="36" t="str">
        <f>IF(ISBLANK(DR32),"",IFERROR(DR32/DR7,""))</f>
        <v/>
      </c>
      <c r="DT32" s="104"/>
      <c r="DU32" s="36" t="str">
        <f>IF(ISBLANK(DT32),"",IFERROR(DT32/DU7,""))</f>
        <v/>
      </c>
      <c r="DV32" s="36" t="str">
        <f t="shared" si="18"/>
        <v/>
      </c>
      <c r="DW32" s="106"/>
      <c r="DX32" s="104"/>
      <c r="DY32" s="36" t="str">
        <f>IF(ISBLANK(DX32),"",IFERROR(DX32/DX7,""))</f>
        <v/>
      </c>
      <c r="DZ32" s="104"/>
      <c r="EA32" s="36" t="str">
        <f>IF(ISBLANK(DZ32),"",IFERROR(DZ32/EA7,""))</f>
        <v/>
      </c>
      <c r="EB32" s="36" t="str">
        <f t="shared" si="19"/>
        <v/>
      </c>
      <c r="EC32" s="106"/>
      <c r="ED32" s="104"/>
      <c r="EE32" s="36" t="str">
        <f>IF(ISBLANK(ED32),"",IFERROR(ED32/ED7,""))</f>
        <v/>
      </c>
      <c r="EF32" s="104"/>
      <c r="EG32" s="36" t="str">
        <f>IF(ISBLANK(EF32),"",IFERROR(EF32/EG7,""))</f>
        <v/>
      </c>
      <c r="EH32" s="36" t="str">
        <f t="shared" si="20"/>
        <v/>
      </c>
      <c r="EI32" s="106"/>
      <c r="EJ32" s="104"/>
      <c r="EK32" s="36" t="str">
        <f>IF(ISBLANK(EJ32),"",IFERROR(EJ32/EJ7,""))</f>
        <v/>
      </c>
      <c r="EL32" s="104"/>
      <c r="EM32" s="36" t="str">
        <f>IF(ISBLANK(EL32),"",IFERROR(EL32/EM7,""))</f>
        <v/>
      </c>
      <c r="EN32" s="36" t="str">
        <f t="shared" si="21"/>
        <v/>
      </c>
      <c r="EO32" s="106"/>
      <c r="EP32" s="104"/>
      <c r="EQ32" s="36" t="str">
        <f>IF(ISBLANK(EP32),"",IFERROR(EP32/EP7,""))</f>
        <v/>
      </c>
      <c r="ER32" s="104"/>
      <c r="ES32" s="36" t="str">
        <f>IF(ISBLANK(ER32),"",IFERROR(ER32/ES7,""))</f>
        <v/>
      </c>
      <c r="ET32" s="36" t="str">
        <f t="shared" si="22"/>
        <v/>
      </c>
      <c r="EU32" s="106"/>
      <c r="EV32" s="104"/>
      <c r="EW32" s="36" t="str">
        <f>IF(ISBLANK(EV32),"",IFERROR(EV32/EV7,""))</f>
        <v/>
      </c>
      <c r="EX32" s="104"/>
      <c r="EY32" s="36" t="str">
        <f>IF(ISBLANK(EX32),"",IFERROR(EX32/EY7,""))</f>
        <v/>
      </c>
      <c r="EZ32" s="36" t="str">
        <f t="shared" si="23"/>
        <v/>
      </c>
      <c r="FA32" s="106"/>
      <c r="FB32" s="104"/>
      <c r="FC32" s="36" t="str">
        <f>IF(ISBLANK(FB32),"",IFERROR(FB32/FB7,""))</f>
        <v/>
      </c>
      <c r="FD32" s="104"/>
      <c r="FE32" s="36" t="str">
        <f>IF(ISBLANK(FD32),"",IFERROR(FD32/FE7,""))</f>
        <v/>
      </c>
      <c r="FF32" s="36" t="str">
        <f t="shared" si="24"/>
        <v/>
      </c>
      <c r="FG32" s="106"/>
      <c r="FH32" s="104"/>
      <c r="FI32" s="36" t="str">
        <f>IF(ISBLANK(FH32),"",IFERROR(FH32/FH7,""))</f>
        <v/>
      </c>
      <c r="FJ32" s="104"/>
      <c r="FK32" s="36" t="str">
        <f>IF(ISBLANK(FJ32),"",IFERROR(FJ32/FK7,""))</f>
        <v/>
      </c>
      <c r="FL32" s="36" t="str">
        <f t="shared" si="25"/>
        <v/>
      </c>
      <c r="FM32" s="106"/>
      <c r="FN32" s="104"/>
      <c r="FO32" s="36" t="str">
        <f>IF(ISBLANK(FN32),"",IFERROR(FN32/FN7,""))</f>
        <v/>
      </c>
      <c r="FP32" s="104"/>
      <c r="FQ32" s="36" t="str">
        <f>IF(ISBLANK(FP32),"",IFERROR(FP32/FQ7,""))</f>
        <v/>
      </c>
      <c r="FR32" s="36" t="str">
        <f t="shared" si="26"/>
        <v/>
      </c>
      <c r="FS32" s="106"/>
      <c r="FT32" s="104"/>
      <c r="FU32" s="36" t="str">
        <f>IF(ISBLANK(FT32),"",IFERROR(FT32/FT7,""))</f>
        <v/>
      </c>
      <c r="FV32" s="104"/>
      <c r="FW32" s="36" t="str">
        <f>IF(ISBLANK(FV32),"",IFERROR(FV32/FW7,""))</f>
        <v/>
      </c>
      <c r="FX32" s="36" t="str">
        <f t="shared" si="27"/>
        <v/>
      </c>
      <c r="FY32" s="106"/>
      <c r="FZ32" s="104"/>
      <c r="GA32" s="36" t="str">
        <f>IF(ISBLANK(FZ32),"",IFERROR(FZ32/FZ7,""))</f>
        <v/>
      </c>
      <c r="GB32" s="104"/>
      <c r="GC32" s="36" t="str">
        <f>IF(ISBLANK(GB32),"",IFERROR(GB32/GC7,""))</f>
        <v/>
      </c>
      <c r="GD32" s="36" t="str">
        <f t="shared" si="28"/>
        <v/>
      </c>
      <c r="GE32" s="106"/>
      <c r="GF32" s="104"/>
      <c r="GG32" s="36" t="str">
        <f>IF(ISBLANK(GF32),"",IFERROR(GF32/GF7,""))</f>
        <v/>
      </c>
      <c r="GH32" s="104"/>
      <c r="GI32" s="36" t="str">
        <f>IF(ISBLANK(GH32),"",IFERROR(GH32/GI7,""))</f>
        <v/>
      </c>
      <c r="GJ32" s="36" t="str">
        <f t="shared" si="29"/>
        <v/>
      </c>
      <c r="GK32" s="106"/>
      <c r="GL32" s="104"/>
      <c r="GM32" s="36" t="str">
        <f>IF(ISBLANK(GL32),"",IFERROR(GL32/GL7,""))</f>
        <v/>
      </c>
      <c r="GN32" s="104"/>
      <c r="GO32" s="36" t="str">
        <f>IF(ISBLANK(GN32),"",IFERROR(GN32/GO7,""))</f>
        <v/>
      </c>
      <c r="GP32" s="36" t="str">
        <f t="shared" si="30"/>
        <v/>
      </c>
      <c r="GQ32" s="106"/>
      <c r="GR32" s="104"/>
      <c r="GS32" s="36" t="str">
        <f>IF(ISBLANK(GR32),"",IFERROR(GR32/GR7,""))</f>
        <v/>
      </c>
      <c r="GT32" s="104"/>
      <c r="GU32" s="36" t="str">
        <f>IF(ISBLANK(GT32),"",IFERROR(GT32/GU7,""))</f>
        <v/>
      </c>
      <c r="GV32" s="36" t="str">
        <f t="shared" si="31"/>
        <v/>
      </c>
      <c r="GW32" s="106"/>
      <c r="GX32" s="104"/>
      <c r="GY32" s="36" t="str">
        <f>IF(ISBLANK(GX32),"",IFERROR(GX32/GX7,""))</f>
        <v/>
      </c>
      <c r="GZ32" s="104"/>
      <c r="HA32" s="36" t="str">
        <f>IF(ISBLANK(GZ32),"",IFERROR(GZ32/HA7,""))</f>
        <v/>
      </c>
      <c r="HB32" s="36" t="str">
        <f t="shared" si="32"/>
        <v/>
      </c>
      <c r="HC32" s="106"/>
      <c r="HD32" s="104"/>
      <c r="HE32" s="36" t="str">
        <f>IF(ISBLANK(HD32),"",IFERROR(HD32/HD7,""))</f>
        <v/>
      </c>
      <c r="HF32" s="104"/>
      <c r="HG32" s="36" t="str">
        <f>IF(ISBLANK(HF32),"",IFERROR(HF32/HG7,""))</f>
        <v/>
      </c>
      <c r="HH32" s="36" t="str">
        <f t="shared" si="33"/>
        <v/>
      </c>
      <c r="HI32" s="106"/>
      <c r="HJ32" s="104"/>
      <c r="HK32" s="36" t="str">
        <f>IF(ISBLANK(HJ32),"",IFERROR(HJ32/HJ7,""))</f>
        <v/>
      </c>
      <c r="HL32" s="104"/>
      <c r="HM32" s="36" t="str">
        <f>IF(ISBLANK(HL32),"",IFERROR(HL32/HM7,""))</f>
        <v/>
      </c>
      <c r="HN32" s="36" t="str">
        <f t="shared" si="34"/>
        <v/>
      </c>
      <c r="HO32" s="106"/>
      <c r="HP32" s="104"/>
      <c r="HQ32" s="36" t="str">
        <f>IF(ISBLANK(HP32),"",IFERROR(HP32/HP7,""))</f>
        <v/>
      </c>
      <c r="HR32" s="104"/>
      <c r="HS32" s="36" t="str">
        <f>IF(ISBLANK(HR32),"",IFERROR(HR32/HS7,""))</f>
        <v/>
      </c>
      <c r="HT32" s="36" t="str">
        <f t="shared" si="35"/>
        <v/>
      </c>
      <c r="HU32" s="106"/>
      <c r="HV32" s="104"/>
      <c r="HW32" s="36" t="str">
        <f>IF(ISBLANK(HV32),"",IFERROR(HV32/HV7,""))</f>
        <v/>
      </c>
      <c r="HX32" s="104"/>
      <c r="HY32" s="36" t="str">
        <f>IF(ISBLANK(HX32),"",IFERROR(HX32/HY7,""))</f>
        <v/>
      </c>
      <c r="HZ32" s="36" t="str">
        <f t="shared" si="36"/>
        <v/>
      </c>
      <c r="IA32" s="106"/>
      <c r="IB32" s="104"/>
      <c r="IC32" s="36" t="str">
        <f>IF(ISBLANK(IB32),"",IFERROR(IB32/IB7,""))</f>
        <v/>
      </c>
      <c r="ID32" s="104"/>
      <c r="IE32" s="36" t="str">
        <f>IF(ISBLANK(ID32),"",IFERROR(ID32/IE7,""))</f>
        <v/>
      </c>
      <c r="IF32" s="36" t="str">
        <f t="shared" si="37"/>
        <v/>
      </c>
      <c r="IG32" s="106"/>
      <c r="IH32" s="104"/>
      <c r="II32" s="36" t="str">
        <f>IF(ISBLANK(IH32),"",IFERROR(IH32/IH7,""))</f>
        <v/>
      </c>
      <c r="IJ32" s="104"/>
      <c r="IK32" s="36" t="str">
        <f>IF(ISBLANK(IJ32),"",IFERROR(IJ32/IK7,""))</f>
        <v/>
      </c>
      <c r="IL32" s="36" t="str">
        <f t="shared" si="38"/>
        <v/>
      </c>
      <c r="IM32" s="106"/>
      <c r="IN32" s="104"/>
      <c r="IO32" s="36" t="str">
        <f>IF(ISBLANK(IN32),"",IFERROR(IN32/IN7,""))</f>
        <v/>
      </c>
      <c r="IP32" s="104"/>
      <c r="IQ32" s="36" t="str">
        <f>IF(ISBLANK(IP32),"",IFERROR(IP32/IQ7,""))</f>
        <v/>
      </c>
      <c r="IR32" s="36" t="str">
        <f t="shared" si="39"/>
        <v/>
      </c>
      <c r="IS32" s="106"/>
      <c r="IT32" s="104"/>
      <c r="IU32" s="36" t="str">
        <f>IF(ISBLANK(IT32),"",IFERROR(IT32/IT7,""))</f>
        <v/>
      </c>
      <c r="IV32" s="104"/>
      <c r="IW32" s="36" t="str">
        <f>IF(ISBLANK(IV32),"",IFERROR(IV32/IW7,""))</f>
        <v/>
      </c>
      <c r="IX32" s="36" t="str">
        <f t="shared" si="40"/>
        <v/>
      </c>
      <c r="IY32" s="106"/>
      <c r="IZ32" s="104"/>
      <c r="JA32" s="36" t="str">
        <f>IF(ISBLANK(IZ32),"",IFERROR(IZ32/IZ7,""))</f>
        <v/>
      </c>
      <c r="JB32" s="104"/>
      <c r="JC32" s="36" t="str">
        <f>IF(ISBLANK(JB32),"",IFERROR(JB32/JC7,""))</f>
        <v/>
      </c>
      <c r="JD32" s="36" t="str">
        <f t="shared" si="41"/>
        <v/>
      </c>
      <c r="JE32" s="106"/>
      <c r="JF32" s="104"/>
      <c r="JG32" s="36" t="str">
        <f>IF(ISBLANK(JF32),"",IFERROR(JF32/JF7,""))</f>
        <v/>
      </c>
      <c r="JH32" s="104"/>
      <c r="JI32" s="36" t="str">
        <f>IF(ISBLANK(JH32),"",IFERROR(JH32/JI7,""))</f>
        <v/>
      </c>
      <c r="JJ32" s="36" t="str">
        <f t="shared" si="42"/>
        <v/>
      </c>
      <c r="JK32" s="106"/>
      <c r="JL32" s="104"/>
      <c r="JM32" s="36" t="str">
        <f>IF(ISBLANK(JL32),"",IFERROR(JL32/JL7,""))</f>
        <v/>
      </c>
      <c r="JN32" s="104"/>
      <c r="JO32" s="36" t="str">
        <f>IF(ISBLANK(JN32),"",IFERROR(JN32/JO7,""))</f>
        <v/>
      </c>
      <c r="JP32" s="36" t="str">
        <f t="shared" si="43"/>
        <v/>
      </c>
      <c r="JQ32" s="106"/>
      <c r="JR32" s="104"/>
      <c r="JS32" s="36" t="str">
        <f>IF(ISBLANK(JR32),"",IFERROR(JR32/JR7,""))</f>
        <v/>
      </c>
      <c r="JT32" s="104"/>
      <c r="JU32" s="36" t="str">
        <f>IF(ISBLANK(JT32),"",IFERROR(JT32/JU7,""))</f>
        <v/>
      </c>
      <c r="JV32" s="36" t="str">
        <f t="shared" si="44"/>
        <v/>
      </c>
      <c r="JW32" s="106"/>
      <c r="JX32" s="104"/>
      <c r="JY32" s="36" t="str">
        <f>IF(ISBLANK(JX32),"",IFERROR(JX32/JX7,""))</f>
        <v/>
      </c>
      <c r="JZ32" s="104"/>
      <c r="KA32" s="36" t="str">
        <f>IF(ISBLANK(JZ32),"",IFERROR(JZ32/KA7,""))</f>
        <v/>
      </c>
      <c r="KB32" s="36" t="str">
        <f t="shared" si="45"/>
        <v/>
      </c>
      <c r="KC32" s="106"/>
      <c r="KD32" s="104"/>
      <c r="KE32" s="36" t="str">
        <f>IF(ISBLANK(KD32),"",IFERROR(KD32/KD7,""))</f>
        <v/>
      </c>
      <c r="KF32" s="104"/>
      <c r="KG32" s="36" t="str">
        <f>IF(ISBLANK(KF32),"",IFERROR(KF32/KG7,""))</f>
        <v/>
      </c>
      <c r="KH32" s="36" t="str">
        <f t="shared" si="46"/>
        <v/>
      </c>
    </row>
    <row r="33" spans="1:294" ht="15.75" thickBot="1">
      <c r="A33" s="35">
        <f>'Participants'' info'!A32</f>
        <v>0</v>
      </c>
      <c r="B33" s="35" t="str">
        <f>'Participants'' info'!F32</f>
        <v>?</v>
      </c>
      <c r="C33" s="36" t="str">
        <f>IFERROR(
  SUM(
    COUNTIF(G33,'Drop-downs'!$I$7),
    COUNTIF(M33,'Drop-downs'!$I$7),
    COUNTIF(S33,'Drop-downs'!$I$7),
    COUNTIF(Y33,'Drop-downs'!$I$7),
    COUNTIF(AE33,'Drop-downs'!$I$7),
    COUNTIF(AK33,'Drop-downs'!$I$7),
    COUNTIF(AQ33,'Drop-downs'!$I$7),
    COUNTIF(AW33,'Drop-downs'!$I$7),
    COUNTIF(BC33,'Drop-downs'!$I$7),
    COUNTIF(BI33,'Drop-downs'!$I$7),
    COUNTIF(BO33,'Drop-downs'!$I$7),
    COUNTIF(BU33,'Drop-downs'!$I$7),
    COUNTIF(CA33,'Drop-downs'!$I$7),
    COUNTIF(CG33,'Drop-downs'!$I$7),
    COUNTIF(CM33,'Drop-downs'!$I$7),
    COUNTIF(CS33,'Drop-downs'!$I$7),
    COUNTIF(CY33,'Drop-downs'!$I$7),
    COUNTIF(DE33,'Drop-downs'!$I$7),
    COUNTIF(DK33,'Drop-downs'!$I$7),
    COUNTIF(DQ33,'Drop-downs'!$I$7),
    COUNTIF(DW33,'Drop-downs'!$I$7),
    COUNTIF(EC33,'Drop-downs'!$I$7),
    COUNTIF(EI33,'Drop-downs'!$I$7),
    COUNTIF(EO33,'Drop-downs'!$I$7),
    COUNTIF(EU33,'Drop-downs'!$I$7),
    COUNTIF(FA33,'Drop-downs'!$I$7),
    COUNTIF(FG33,'Drop-downs'!$I$7),
    COUNTIF(FM33,'Drop-downs'!$I$7),
    COUNTIF(FS33,'Drop-downs'!$I$7),
    COUNTIF(FY33,'Drop-downs'!$I$7),
    COUNTIF(GE33,'Drop-downs'!$I$7),
    COUNTIF(GK33,'Drop-downs'!$I$7),
    COUNTIF(GQ33,'Drop-downs'!$I$7),
    COUNTIF(GW33,'Drop-downs'!$I$7),
    COUNTIF(HC33,'Drop-downs'!$I$7),
    COUNTIF(HI33,'Drop-downs'!$I$7),
    COUNTIF(HO33,'Drop-downs'!$I$7),
    COUNTIF(HU33,'Drop-downs'!$I$7),
    COUNTIF(IA33,'Drop-downs'!$I$7),
    COUNTIF(IG33,'Drop-downs'!$I$7),
    COUNTIF(IM33,'Drop-downs'!$I$7),
    COUNTIF(IS33,'Drop-downs'!$I$7),
    COUNTIF(IY33,'Drop-downs'!$I$7),
    COUNTIF(JE33,'Drop-downs'!$I$7),
    COUNTIF(JK33,'Drop-downs'!$I$7),
    COUNTIF(JQ33,'Drop-downs'!$I$7),
    COUNTIF(JW33,'Drop-downs'!$I$7),
    COUNTIF(KC33,'Drop-downs'!$I$7)
  )
  /
  (
    SUM(
      COUNTIF(G33,'Drop-downs'!$I$7),
      COUNTIF(M33,'Drop-downs'!$I$7),
      COUNTIF(S33,'Drop-downs'!$I$7),
      COUNTIF(Y33,'Drop-downs'!$I$7),
      COUNTIF(AE33,'Drop-downs'!$I$7),
      COUNTIF(AK33,'Drop-downs'!$I$7),
      COUNTIF(AQ33,'Drop-downs'!$I$7),
      COUNTIF(AW33,'Drop-downs'!$I$7),
      COUNTIF(BC33,'Drop-downs'!$I$7),
      COUNTIF(BI33,'Drop-downs'!$I$7),
      COUNTIF(BO33,'Drop-downs'!$I$7),
      COUNTIF(BU33,'Drop-downs'!$I$7),
      COUNTIF(CA33,'Drop-downs'!$I$7),
      COUNTIF(CG33,'Drop-downs'!$I$7),
      COUNTIF(CM33,'Drop-downs'!$I$7),
      COUNTIF(CS33,'Drop-downs'!$I$7),
      COUNTIF(CY33,'Drop-downs'!$I$7),
      COUNTIF(DE33,'Drop-downs'!$I$7),
      COUNTIF(DK33,'Drop-downs'!$I$7),
      COUNTIF(DQ33,'Drop-downs'!$I$7),
      COUNTIF(DW33,'Drop-downs'!$I$7),
      COUNTIF(EC33,'Drop-downs'!$I$7),
      COUNTIF(EI33,'Drop-downs'!$I$7),
      COUNTIF(EO33,'Drop-downs'!$I$7),
      COUNTIF(EU33,'Drop-downs'!$I$7),
      COUNTIF(FA33,'Drop-downs'!$I$7),
      COUNTIF(FG33,'Drop-downs'!$I$7),
      COUNTIF(FM33,'Drop-downs'!$I$7),
      COUNTIF(FS33,'Drop-downs'!$I$7),
      COUNTIF(FY33,'Drop-downs'!$I$7),
      COUNTIF(GE33,'Drop-downs'!$I$7),
      COUNTIF(GK33,'Drop-downs'!$I$7),
      COUNTIF(GQ33,'Drop-downs'!$I$7),
      COUNTIF(GW33,'Drop-downs'!$I$7),
      COUNTIF(HC33,'Drop-downs'!$I$7),
      COUNTIF(HI33,'Drop-downs'!$I$7),
      COUNTIF(HO33,'Drop-downs'!$I$7),
      COUNTIF(HU33,'Drop-downs'!$I$7),
      COUNTIF(IA33,'Drop-downs'!$I$7),
      COUNTIF(IG33,'Drop-downs'!$I$7),
      COUNTIF(IM33,'Drop-downs'!$I$7),
      COUNTIF(IS33,'Drop-downs'!$I$7),
      COUNTIF(IY33,'Drop-downs'!$I$7),
      COUNTIF(JE33,'Drop-downs'!$I$7),
      COUNTIF(JK33,'Drop-downs'!$I$7),
      COUNTIF(JQ33,'Drop-downs'!$I$7),
      COUNTIF(JW33,'Drop-downs'!$I$7),
      COUNTIF(KC33,'Drop-downs'!$I$7)
    )
    +
    SUM(
      COUNTIF(G33,'Drop-downs'!$I$8),
      COUNTIF(M33,'Drop-downs'!$I$8),
      COUNTIF(S33,'Drop-downs'!$I$8),
      COUNTIF(Y33,'Drop-downs'!$I$8),
      COUNTIF(AE33,'Drop-downs'!$I$8),
      COUNTIF(AK33,'Drop-downs'!$I$8),
      COUNTIF(AQ33,'Drop-downs'!$I$8),
      COUNTIF(AW33,'Drop-downs'!$I$8),
      COUNTIF(BC33,'Drop-downs'!$I$8),
      COUNTIF(BI33,'Drop-downs'!$I$8),
      COUNTIF(BO33,'Drop-downs'!$I$8),
      COUNTIF(BU33,'Drop-downs'!$I$8),
      COUNTIF(CA33,'Drop-downs'!$I$8),
      COUNTIF(CG33,'Drop-downs'!$I$8),
      COUNTIF(CM33,'Drop-downs'!$I$8),
      COUNTIF(CS33,'Drop-downs'!$I$8),
      COUNTIF(CY33,'Drop-downs'!$I$8),
      COUNTIF(DE33,'Drop-downs'!$I$8),
      COUNTIF(DK33,'Drop-downs'!$I$8),
      COUNTIF(DQ33,'Drop-downs'!$I$8),
      COUNTIF(DW33,'Drop-downs'!$I$8),
      COUNTIF(EC33,'Drop-downs'!$I$8),
      COUNTIF(EI33,'Drop-downs'!$I$8),
      COUNTIF(EO33,'Drop-downs'!$I$8),
      COUNTIF(EU33,'Drop-downs'!$I$8),
      COUNTIF(FA33,'Drop-downs'!$I$8),
      COUNTIF(FG33,'Drop-downs'!$I$8),
      COUNTIF(FM33,'Drop-downs'!$I$8),
      COUNTIF(FS33,'Drop-downs'!$I$8),
      COUNTIF(FY33,'Drop-downs'!$I$8),
      COUNTIF(GE33,'Drop-downs'!$I$8),
      COUNTIF(GK33,'Drop-downs'!$I$8),
      COUNTIF(GQ33,'Drop-downs'!$I$8),
      COUNTIF(GW33,'Drop-downs'!$I$8),
      COUNTIF(HC33,'Drop-downs'!$I$8),
      COUNTIF(HI33,'Drop-downs'!$I$8),
      COUNTIF(HO33,'Drop-downs'!$I$8),
      COUNTIF(HU33,'Drop-downs'!$I$8),
      COUNTIF(IA33,'Drop-downs'!$I$8),
      COUNTIF(IG33,'Drop-downs'!$I$8),
      COUNTIF(IM33,'Drop-downs'!$I$8),
      COUNTIF(IS33,'Drop-downs'!$I$8),
      COUNTIF(IY33,'Drop-downs'!$I$8),
      COUNTIF(JE33,'Drop-downs'!$I$8),
      COUNTIF(JK33,'Drop-downs'!$I$8),
      COUNTIF(JQ33,'Drop-downs'!$I$8),
      COUNTIF(JW33,'Drop-downs'!$I$8),
      COUNTIF(KC33,'Drop-downs'!$I$8)
    )
  ),
"")</f>
        <v/>
      </c>
      <c r="D33" s="36" t="str">
        <f t="shared" si="47"/>
        <v/>
      </c>
      <c r="E33" s="36" t="str">
        <f t="shared" si="48"/>
        <v/>
      </c>
      <c r="F33" s="36" t="str">
        <f t="shared" si="49"/>
        <v/>
      </c>
      <c r="G33" s="109"/>
      <c r="H33" s="104"/>
      <c r="I33" s="36" t="str">
        <f>IF(ISBLANK(H33),"",IFERROR(H33/H7,""))</f>
        <v/>
      </c>
      <c r="J33" s="104"/>
      <c r="K33" s="36" t="str">
        <f>IF(ISBLANK(J33),"",IFERROR(J33/K7,""))</f>
        <v/>
      </c>
      <c r="L33" s="36" t="str">
        <f t="shared" si="50"/>
        <v/>
      </c>
      <c r="M33" s="109"/>
      <c r="N33" s="104"/>
      <c r="O33" s="36" t="str">
        <f>IF(ISBLANK(N33),"",IFERROR(N33/N7,""))</f>
        <v/>
      </c>
      <c r="P33" s="104"/>
      <c r="Q33" s="36" t="str">
        <f>IF(ISBLANK(P33),"",IFERROR(P33/Q7,""))</f>
        <v/>
      </c>
      <c r="R33" s="36" t="str">
        <f t="shared" si="0"/>
        <v/>
      </c>
      <c r="S33" s="109"/>
      <c r="T33" s="104"/>
      <c r="U33" s="36" t="str">
        <f>IF(ISBLANK(T33),"",IFERROR(T33/T7,""))</f>
        <v/>
      </c>
      <c r="V33" s="104"/>
      <c r="W33" s="36" t="str">
        <f>IF(ISBLANK(V33),"",IFERROR(V33/W7,""))</f>
        <v/>
      </c>
      <c r="X33" s="36" t="str">
        <f t="shared" si="1"/>
        <v/>
      </c>
      <c r="Y33" s="109"/>
      <c r="Z33" s="104"/>
      <c r="AA33" s="36" t="str">
        <f>IF(ISBLANK(Z33),"",IFERROR(Z33/Z7,""))</f>
        <v/>
      </c>
      <c r="AB33" s="104"/>
      <c r="AC33" s="36" t="str">
        <f>IF(ISBLANK(AB33),"",IFERROR(AB33/AC7,""))</f>
        <v/>
      </c>
      <c r="AD33" s="36" t="str">
        <f t="shared" si="2"/>
        <v/>
      </c>
      <c r="AE33" s="109"/>
      <c r="AF33" s="104"/>
      <c r="AG33" s="36" t="str">
        <f>IF(ISBLANK(AF33),"",IFERROR(AF33/AF7,""))</f>
        <v/>
      </c>
      <c r="AH33" s="104"/>
      <c r="AI33" s="36" t="str">
        <f>IF(ISBLANK(AH33),"",IFERROR(AH33/AI7,""))</f>
        <v/>
      </c>
      <c r="AJ33" s="36" t="str">
        <f t="shared" si="3"/>
        <v/>
      </c>
      <c r="AK33" s="109"/>
      <c r="AL33" s="104"/>
      <c r="AM33" s="36" t="str">
        <f>IF(ISBLANK(AL33),"",IFERROR(AL33/AL7,""))</f>
        <v/>
      </c>
      <c r="AN33" s="104"/>
      <c r="AO33" s="36" t="str">
        <f>IF(ISBLANK(AN33),"",IFERROR(AN33/AO7,""))</f>
        <v/>
      </c>
      <c r="AP33" s="36" t="str">
        <f t="shared" si="4"/>
        <v/>
      </c>
      <c r="AQ33" s="109"/>
      <c r="AR33" s="104"/>
      <c r="AS33" s="36" t="str">
        <f>IF(ISBLANK(AR33),"",IFERROR(AR33/AR7,""))</f>
        <v/>
      </c>
      <c r="AT33" s="104"/>
      <c r="AU33" s="36" t="str">
        <f>IF(ISBLANK(AT33),"",IFERROR(AT33/AU7,""))</f>
        <v/>
      </c>
      <c r="AV33" s="36" t="str">
        <f t="shared" si="5"/>
        <v/>
      </c>
      <c r="AW33" s="109"/>
      <c r="AX33" s="104"/>
      <c r="AY33" s="36" t="str">
        <f>IF(ISBLANK(AX33),"",IFERROR(AX33/AX7,""))</f>
        <v/>
      </c>
      <c r="AZ33" s="104"/>
      <c r="BA33" s="36" t="str">
        <f>IF(ISBLANK(AZ33),"",IFERROR(AZ33/BA7,""))</f>
        <v/>
      </c>
      <c r="BB33" s="36" t="str">
        <f t="shared" si="6"/>
        <v/>
      </c>
      <c r="BC33" s="109"/>
      <c r="BD33" s="104"/>
      <c r="BE33" s="36" t="str">
        <f>IF(ISBLANK(BD33),"",IFERROR(BD33/BD7,""))</f>
        <v/>
      </c>
      <c r="BF33" s="104"/>
      <c r="BG33" s="36" t="str">
        <f>IF(ISBLANK(BF33),"",IFERROR(BF33/BG7,""))</f>
        <v/>
      </c>
      <c r="BH33" s="36" t="str">
        <f t="shared" si="7"/>
        <v/>
      </c>
      <c r="BI33" s="109"/>
      <c r="BJ33" s="104"/>
      <c r="BK33" s="36" t="str">
        <f>IF(ISBLANK(BJ33),"",IFERROR(BJ33/BJ7,""))</f>
        <v/>
      </c>
      <c r="BL33" s="104"/>
      <c r="BM33" s="36" t="str">
        <f>IF(ISBLANK(BL33),"",IFERROR(BL33/BM7,""))</f>
        <v/>
      </c>
      <c r="BN33" s="36" t="str">
        <f t="shared" si="8"/>
        <v/>
      </c>
      <c r="BO33" s="109"/>
      <c r="BP33" s="104"/>
      <c r="BQ33" s="36" t="str">
        <f>IF(ISBLANK(BP33),"",IFERROR(BP33/BP7,""))</f>
        <v/>
      </c>
      <c r="BR33" s="104"/>
      <c r="BS33" s="36" t="str">
        <f>IF(ISBLANK(BR33),"",IFERROR(BR33/BS7,""))</f>
        <v/>
      </c>
      <c r="BT33" s="36" t="str">
        <f t="shared" si="9"/>
        <v/>
      </c>
      <c r="BU33" s="109"/>
      <c r="BV33" s="104"/>
      <c r="BW33" s="36" t="str">
        <f>IF(ISBLANK(BV33),"",IFERROR(BV33/BV7,""))</f>
        <v/>
      </c>
      <c r="BX33" s="104"/>
      <c r="BY33" s="36" t="str">
        <f>IF(ISBLANK(BX33),"",IFERROR(BX33/BY7,""))</f>
        <v/>
      </c>
      <c r="BZ33" s="36" t="str">
        <f t="shared" si="10"/>
        <v/>
      </c>
      <c r="CA33" s="109"/>
      <c r="CB33" s="104"/>
      <c r="CC33" s="36" t="str">
        <f>IF(ISBLANK(CB33),"",IFERROR(CB33/CB7,""))</f>
        <v/>
      </c>
      <c r="CD33" s="104"/>
      <c r="CE33" s="36" t="str">
        <f>IF(ISBLANK(CD33),"",IFERROR(CD33/CE7,""))</f>
        <v/>
      </c>
      <c r="CF33" s="36" t="str">
        <f t="shared" si="11"/>
        <v/>
      </c>
      <c r="CG33" s="109"/>
      <c r="CH33" s="104"/>
      <c r="CI33" s="36" t="str">
        <f>IF(ISBLANK(CH33),"",IFERROR(CH33/CH7,""))</f>
        <v/>
      </c>
      <c r="CJ33" s="104"/>
      <c r="CK33" s="36" t="str">
        <f>IF(ISBLANK(CJ33),"",IFERROR(CJ33/CK7,""))</f>
        <v/>
      </c>
      <c r="CL33" s="36" t="str">
        <f t="shared" si="12"/>
        <v/>
      </c>
      <c r="CM33" s="109"/>
      <c r="CN33" s="104"/>
      <c r="CO33" s="36" t="str">
        <f>IF(ISBLANK(CN33),"",IFERROR(CN33/CN7,""))</f>
        <v/>
      </c>
      <c r="CP33" s="104"/>
      <c r="CQ33" s="36" t="str">
        <f>IF(ISBLANK(CP33),"",IFERROR(CP33/CQ7,""))</f>
        <v/>
      </c>
      <c r="CR33" s="36" t="str">
        <f t="shared" si="13"/>
        <v/>
      </c>
      <c r="CS33" s="109"/>
      <c r="CT33" s="104"/>
      <c r="CU33" s="36" t="str">
        <f>IF(ISBLANK(CT33),"",IFERROR(CT33/CT7,""))</f>
        <v/>
      </c>
      <c r="CV33" s="104"/>
      <c r="CW33" s="36" t="str">
        <f>IF(ISBLANK(CV33),"",IFERROR(CV33/CW7,""))</f>
        <v/>
      </c>
      <c r="CX33" s="36" t="str">
        <f t="shared" si="14"/>
        <v/>
      </c>
      <c r="CY33" s="109"/>
      <c r="CZ33" s="104"/>
      <c r="DA33" s="36" t="str">
        <f>IF(ISBLANK(CZ33),"",IFERROR(CZ33/CZ7,""))</f>
        <v/>
      </c>
      <c r="DB33" s="104"/>
      <c r="DC33" s="36" t="str">
        <f>IF(ISBLANK(DB33),"",IFERROR(DB33/DC7,""))</f>
        <v/>
      </c>
      <c r="DD33" s="36" t="str">
        <f t="shared" si="15"/>
        <v/>
      </c>
      <c r="DE33" s="109"/>
      <c r="DF33" s="104"/>
      <c r="DG33" s="36" t="str">
        <f>IF(ISBLANK(DF33),"",IFERROR(DF33/DF7,""))</f>
        <v/>
      </c>
      <c r="DH33" s="104"/>
      <c r="DI33" s="36" t="str">
        <f>IF(ISBLANK(DH33),"",IFERROR(DH33/DI7,""))</f>
        <v/>
      </c>
      <c r="DJ33" s="36" t="str">
        <f t="shared" si="16"/>
        <v/>
      </c>
      <c r="DK33" s="109"/>
      <c r="DL33" s="104"/>
      <c r="DM33" s="36" t="str">
        <f>IF(ISBLANK(DL33),"",IFERROR(DL33/DL7,""))</f>
        <v/>
      </c>
      <c r="DN33" s="104"/>
      <c r="DO33" s="36" t="str">
        <f>IF(ISBLANK(DN33),"",IFERROR(DN33/DO7,""))</f>
        <v/>
      </c>
      <c r="DP33" s="36" t="str">
        <f t="shared" si="17"/>
        <v/>
      </c>
      <c r="DQ33" s="109"/>
      <c r="DR33" s="104"/>
      <c r="DS33" s="36" t="str">
        <f>IF(ISBLANK(DR33),"",IFERROR(DR33/DR7,""))</f>
        <v/>
      </c>
      <c r="DT33" s="104"/>
      <c r="DU33" s="36" t="str">
        <f>IF(ISBLANK(DT33),"",IFERROR(DT33/DU7,""))</f>
        <v/>
      </c>
      <c r="DV33" s="36" t="str">
        <f t="shared" si="18"/>
        <v/>
      </c>
      <c r="DW33" s="109"/>
      <c r="DX33" s="104"/>
      <c r="DY33" s="36" t="str">
        <f>IF(ISBLANK(DX33),"",IFERROR(DX33/DX7,""))</f>
        <v/>
      </c>
      <c r="DZ33" s="104"/>
      <c r="EA33" s="36" t="str">
        <f>IF(ISBLANK(DZ33),"",IFERROR(DZ33/EA7,""))</f>
        <v/>
      </c>
      <c r="EB33" s="36" t="str">
        <f t="shared" si="19"/>
        <v/>
      </c>
      <c r="EC33" s="109"/>
      <c r="ED33" s="104"/>
      <c r="EE33" s="36" t="str">
        <f>IF(ISBLANK(ED33),"",IFERROR(ED33/ED7,""))</f>
        <v/>
      </c>
      <c r="EF33" s="104"/>
      <c r="EG33" s="36" t="str">
        <f>IF(ISBLANK(EF33),"",IFERROR(EF33/EG7,""))</f>
        <v/>
      </c>
      <c r="EH33" s="36" t="str">
        <f t="shared" si="20"/>
        <v/>
      </c>
      <c r="EI33" s="109"/>
      <c r="EJ33" s="104"/>
      <c r="EK33" s="36" t="str">
        <f>IF(ISBLANK(EJ33),"",IFERROR(EJ33/EJ7,""))</f>
        <v/>
      </c>
      <c r="EL33" s="104"/>
      <c r="EM33" s="36" t="str">
        <f>IF(ISBLANK(EL33),"",IFERROR(EL33/EM7,""))</f>
        <v/>
      </c>
      <c r="EN33" s="36" t="str">
        <f t="shared" si="21"/>
        <v/>
      </c>
      <c r="EO33" s="109"/>
      <c r="EP33" s="104"/>
      <c r="EQ33" s="36" t="str">
        <f>IF(ISBLANK(EP33),"",IFERROR(EP33/EP7,""))</f>
        <v/>
      </c>
      <c r="ER33" s="104"/>
      <c r="ES33" s="36" t="str">
        <f>IF(ISBLANK(ER33),"",IFERROR(ER33/ES7,""))</f>
        <v/>
      </c>
      <c r="ET33" s="36" t="str">
        <f t="shared" si="22"/>
        <v/>
      </c>
      <c r="EU33" s="109"/>
      <c r="EV33" s="104"/>
      <c r="EW33" s="36" t="str">
        <f>IF(ISBLANK(EV33),"",IFERROR(EV33/EV7,""))</f>
        <v/>
      </c>
      <c r="EX33" s="104"/>
      <c r="EY33" s="36" t="str">
        <f>IF(ISBLANK(EX33),"",IFERROR(EX33/EY7,""))</f>
        <v/>
      </c>
      <c r="EZ33" s="36" t="str">
        <f t="shared" si="23"/>
        <v/>
      </c>
      <c r="FA33" s="109"/>
      <c r="FB33" s="104"/>
      <c r="FC33" s="36" t="str">
        <f>IF(ISBLANK(FB33),"",IFERROR(FB33/FB7,""))</f>
        <v/>
      </c>
      <c r="FD33" s="104"/>
      <c r="FE33" s="36" t="str">
        <f>IF(ISBLANK(FD33),"",IFERROR(FD33/FE7,""))</f>
        <v/>
      </c>
      <c r="FF33" s="36" t="str">
        <f t="shared" si="24"/>
        <v/>
      </c>
      <c r="FG33" s="109"/>
      <c r="FH33" s="104"/>
      <c r="FI33" s="36" t="str">
        <f>IF(ISBLANK(FH33),"",IFERROR(FH33/FH7,""))</f>
        <v/>
      </c>
      <c r="FJ33" s="104"/>
      <c r="FK33" s="36" t="str">
        <f>IF(ISBLANK(FJ33),"",IFERROR(FJ33/FK7,""))</f>
        <v/>
      </c>
      <c r="FL33" s="36" t="str">
        <f t="shared" si="25"/>
        <v/>
      </c>
      <c r="FM33" s="109"/>
      <c r="FN33" s="104"/>
      <c r="FO33" s="36" t="str">
        <f>IF(ISBLANK(FN33),"",IFERROR(FN33/FN7,""))</f>
        <v/>
      </c>
      <c r="FP33" s="104"/>
      <c r="FQ33" s="36" t="str">
        <f>IF(ISBLANK(FP33),"",IFERROR(FP33/FQ7,""))</f>
        <v/>
      </c>
      <c r="FR33" s="36" t="str">
        <f t="shared" si="26"/>
        <v/>
      </c>
      <c r="FS33" s="109"/>
      <c r="FT33" s="104"/>
      <c r="FU33" s="36" t="str">
        <f>IF(ISBLANK(FT33),"",IFERROR(FT33/FT7,""))</f>
        <v/>
      </c>
      <c r="FV33" s="104"/>
      <c r="FW33" s="36" t="str">
        <f>IF(ISBLANK(FV33),"",IFERROR(FV33/FW7,""))</f>
        <v/>
      </c>
      <c r="FX33" s="36" t="str">
        <f t="shared" si="27"/>
        <v/>
      </c>
      <c r="FY33" s="109"/>
      <c r="FZ33" s="104"/>
      <c r="GA33" s="36" t="str">
        <f>IF(ISBLANK(FZ33),"",IFERROR(FZ33/FZ7,""))</f>
        <v/>
      </c>
      <c r="GB33" s="104"/>
      <c r="GC33" s="36" t="str">
        <f>IF(ISBLANK(GB33),"",IFERROR(GB33/GC7,""))</f>
        <v/>
      </c>
      <c r="GD33" s="36" t="str">
        <f t="shared" si="28"/>
        <v/>
      </c>
      <c r="GE33" s="109"/>
      <c r="GF33" s="104"/>
      <c r="GG33" s="36" t="str">
        <f>IF(ISBLANK(GF33),"",IFERROR(GF33/GF7,""))</f>
        <v/>
      </c>
      <c r="GH33" s="104"/>
      <c r="GI33" s="36" t="str">
        <f>IF(ISBLANK(GH33),"",IFERROR(GH33/GI7,""))</f>
        <v/>
      </c>
      <c r="GJ33" s="36" t="str">
        <f t="shared" si="29"/>
        <v/>
      </c>
      <c r="GK33" s="109"/>
      <c r="GL33" s="104"/>
      <c r="GM33" s="36" t="str">
        <f>IF(ISBLANK(GL33),"",IFERROR(GL33/GL7,""))</f>
        <v/>
      </c>
      <c r="GN33" s="104"/>
      <c r="GO33" s="36" t="str">
        <f>IF(ISBLANK(GN33),"",IFERROR(GN33/GO7,""))</f>
        <v/>
      </c>
      <c r="GP33" s="36" t="str">
        <f t="shared" si="30"/>
        <v/>
      </c>
      <c r="GQ33" s="109"/>
      <c r="GR33" s="104"/>
      <c r="GS33" s="36" t="str">
        <f>IF(ISBLANK(GR33),"",IFERROR(GR33/GR7,""))</f>
        <v/>
      </c>
      <c r="GT33" s="104"/>
      <c r="GU33" s="36" t="str">
        <f>IF(ISBLANK(GT33),"",IFERROR(GT33/GU7,""))</f>
        <v/>
      </c>
      <c r="GV33" s="36" t="str">
        <f t="shared" si="31"/>
        <v/>
      </c>
      <c r="GW33" s="109"/>
      <c r="GX33" s="104"/>
      <c r="GY33" s="36" t="str">
        <f>IF(ISBLANK(GX33),"",IFERROR(GX33/GX7,""))</f>
        <v/>
      </c>
      <c r="GZ33" s="104"/>
      <c r="HA33" s="36" t="str">
        <f>IF(ISBLANK(GZ33),"",IFERROR(GZ33/HA7,""))</f>
        <v/>
      </c>
      <c r="HB33" s="36" t="str">
        <f t="shared" si="32"/>
        <v/>
      </c>
      <c r="HC33" s="109"/>
      <c r="HD33" s="104"/>
      <c r="HE33" s="36" t="str">
        <f>IF(ISBLANK(HD33),"",IFERROR(HD33/HD7,""))</f>
        <v/>
      </c>
      <c r="HF33" s="104"/>
      <c r="HG33" s="36" t="str">
        <f>IF(ISBLANK(HF33),"",IFERROR(HF33/HG7,""))</f>
        <v/>
      </c>
      <c r="HH33" s="36" t="str">
        <f t="shared" si="33"/>
        <v/>
      </c>
      <c r="HI33" s="109"/>
      <c r="HJ33" s="104"/>
      <c r="HK33" s="36" t="str">
        <f>IF(ISBLANK(HJ33),"",IFERROR(HJ33/HJ7,""))</f>
        <v/>
      </c>
      <c r="HL33" s="104"/>
      <c r="HM33" s="36" t="str">
        <f>IF(ISBLANK(HL33),"",IFERROR(HL33/HM7,""))</f>
        <v/>
      </c>
      <c r="HN33" s="36" t="str">
        <f t="shared" si="34"/>
        <v/>
      </c>
      <c r="HO33" s="109"/>
      <c r="HP33" s="104"/>
      <c r="HQ33" s="36" t="str">
        <f>IF(ISBLANK(HP33),"",IFERROR(HP33/HP7,""))</f>
        <v/>
      </c>
      <c r="HR33" s="104"/>
      <c r="HS33" s="36" t="str">
        <f>IF(ISBLANK(HR33),"",IFERROR(HR33/HS7,""))</f>
        <v/>
      </c>
      <c r="HT33" s="36" t="str">
        <f t="shared" si="35"/>
        <v/>
      </c>
      <c r="HU33" s="109"/>
      <c r="HV33" s="104"/>
      <c r="HW33" s="36" t="str">
        <f>IF(ISBLANK(HV33),"",IFERROR(HV33/HV7,""))</f>
        <v/>
      </c>
      <c r="HX33" s="104"/>
      <c r="HY33" s="36" t="str">
        <f>IF(ISBLANK(HX33),"",IFERROR(HX33/HY7,""))</f>
        <v/>
      </c>
      <c r="HZ33" s="36" t="str">
        <f t="shared" si="36"/>
        <v/>
      </c>
      <c r="IA33" s="109"/>
      <c r="IB33" s="104"/>
      <c r="IC33" s="36" t="str">
        <f>IF(ISBLANK(IB33),"",IFERROR(IB33/IB7,""))</f>
        <v/>
      </c>
      <c r="ID33" s="104"/>
      <c r="IE33" s="36" t="str">
        <f>IF(ISBLANK(ID33),"",IFERROR(ID33/IE7,""))</f>
        <v/>
      </c>
      <c r="IF33" s="36" t="str">
        <f t="shared" si="37"/>
        <v/>
      </c>
      <c r="IG33" s="109"/>
      <c r="IH33" s="104"/>
      <c r="II33" s="36" t="str">
        <f>IF(ISBLANK(IH33),"",IFERROR(IH33/IH7,""))</f>
        <v/>
      </c>
      <c r="IJ33" s="104"/>
      <c r="IK33" s="36" t="str">
        <f>IF(ISBLANK(IJ33),"",IFERROR(IJ33/IK7,""))</f>
        <v/>
      </c>
      <c r="IL33" s="36" t="str">
        <f t="shared" si="38"/>
        <v/>
      </c>
      <c r="IM33" s="109"/>
      <c r="IN33" s="104"/>
      <c r="IO33" s="36" t="str">
        <f>IF(ISBLANK(IN33),"",IFERROR(IN33/IN7,""))</f>
        <v/>
      </c>
      <c r="IP33" s="104"/>
      <c r="IQ33" s="36" t="str">
        <f>IF(ISBLANK(IP33),"",IFERROR(IP33/IQ7,""))</f>
        <v/>
      </c>
      <c r="IR33" s="36" t="str">
        <f t="shared" si="39"/>
        <v/>
      </c>
      <c r="IS33" s="109"/>
      <c r="IT33" s="104"/>
      <c r="IU33" s="36" t="str">
        <f>IF(ISBLANK(IT33),"",IFERROR(IT33/IT7,""))</f>
        <v/>
      </c>
      <c r="IV33" s="104"/>
      <c r="IW33" s="36" t="str">
        <f>IF(ISBLANK(IV33),"",IFERROR(IV33/IW7,""))</f>
        <v/>
      </c>
      <c r="IX33" s="36" t="str">
        <f t="shared" si="40"/>
        <v/>
      </c>
      <c r="IY33" s="109"/>
      <c r="IZ33" s="104"/>
      <c r="JA33" s="36" t="str">
        <f>IF(ISBLANK(IZ33),"",IFERROR(IZ33/IZ7,""))</f>
        <v/>
      </c>
      <c r="JB33" s="104"/>
      <c r="JC33" s="36" t="str">
        <f>IF(ISBLANK(JB33),"",IFERROR(JB33/JC7,""))</f>
        <v/>
      </c>
      <c r="JD33" s="36" t="str">
        <f t="shared" si="41"/>
        <v/>
      </c>
      <c r="JE33" s="109"/>
      <c r="JF33" s="104"/>
      <c r="JG33" s="36" t="str">
        <f>IF(ISBLANK(JF33),"",IFERROR(JF33/JF7,""))</f>
        <v/>
      </c>
      <c r="JH33" s="104"/>
      <c r="JI33" s="36" t="str">
        <f>IF(ISBLANK(JH33),"",IFERROR(JH33/JI7,""))</f>
        <v/>
      </c>
      <c r="JJ33" s="36" t="str">
        <f t="shared" si="42"/>
        <v/>
      </c>
      <c r="JK33" s="109"/>
      <c r="JL33" s="104"/>
      <c r="JM33" s="36" t="str">
        <f>IF(ISBLANK(JL33),"",IFERROR(JL33/JL7,""))</f>
        <v/>
      </c>
      <c r="JN33" s="104"/>
      <c r="JO33" s="36" t="str">
        <f>IF(ISBLANK(JN33),"",IFERROR(JN33/JO7,""))</f>
        <v/>
      </c>
      <c r="JP33" s="36" t="str">
        <f t="shared" si="43"/>
        <v/>
      </c>
      <c r="JQ33" s="109"/>
      <c r="JR33" s="104"/>
      <c r="JS33" s="36" t="str">
        <f>IF(ISBLANK(JR33),"",IFERROR(JR33/JR7,""))</f>
        <v/>
      </c>
      <c r="JT33" s="104"/>
      <c r="JU33" s="36" t="str">
        <f>IF(ISBLANK(JT33),"",IFERROR(JT33/JU7,""))</f>
        <v/>
      </c>
      <c r="JV33" s="36" t="str">
        <f t="shared" si="44"/>
        <v/>
      </c>
      <c r="JW33" s="109"/>
      <c r="JX33" s="104"/>
      <c r="JY33" s="36" t="str">
        <f>IF(ISBLANK(JX33),"",IFERROR(JX33/JX7,""))</f>
        <v/>
      </c>
      <c r="JZ33" s="104"/>
      <c r="KA33" s="36" t="str">
        <f>IF(ISBLANK(JZ33),"",IFERROR(JZ33/KA7,""))</f>
        <v/>
      </c>
      <c r="KB33" s="36" t="str">
        <f t="shared" si="45"/>
        <v/>
      </c>
      <c r="KC33" s="109"/>
      <c r="KD33" s="104"/>
      <c r="KE33" s="36" t="str">
        <f>IF(ISBLANK(KD33),"",IFERROR(KD33/KD7,""))</f>
        <v/>
      </c>
      <c r="KF33" s="104"/>
      <c r="KG33" s="36" t="str">
        <f>IF(ISBLANK(KF33),"",IFERROR(KF33/KG7,""))</f>
        <v/>
      </c>
      <c r="KH33" s="36" t="str">
        <f t="shared" si="46"/>
        <v/>
      </c>
    </row>
    <row r="34" spans="1:294" ht="15.75" thickTop="1">
      <c r="A34" s="34" t="str">
        <f>Language!B860</f>
        <v>Mean</v>
      </c>
      <c r="C34" s="37" t="str">
        <f>IFERROR(AVERAGE(C9:C33),"")</f>
        <v/>
      </c>
      <c r="D34" s="37" t="str">
        <f t="shared" ref="D34:F34" si="51">IFERROR(AVERAGE(D9:D33),"")</f>
        <v/>
      </c>
      <c r="E34" s="37" t="str">
        <f t="shared" si="51"/>
        <v/>
      </c>
      <c r="F34" s="37" t="str">
        <f t="shared" si="51"/>
        <v/>
      </c>
      <c r="G34" s="37" t="str">
        <f>IFERROR((COUNTIF(G9:G33, 'Drop-downs'!I7))/(SUM(COUNTIF(G9:G33, 'Drop-downs'!I7), COUNTIF(G9:G33, 'Drop-downs'!I8))),"")</f>
        <v/>
      </c>
      <c r="M34" s="37" t="str">
        <f>IFERROR((COUNTIF(M9:M33, 'Drop-downs'!I7))/(SUM(COUNTIF(M9:M33, 'Drop-downs'!I7), COUNTIF(M9:M33, 'Drop-downs'!I8))),"")</f>
        <v/>
      </c>
      <c r="S34" s="37" t="str">
        <f>IFERROR((COUNTIF(S9:S33, 'Drop-downs'!I7))/(SUM(COUNTIF(S9:S33, 'Drop-downs'!I7), COUNTIF(S9:S33, 'Drop-downs'!I8))),"")</f>
        <v/>
      </c>
      <c r="Y34" s="37" t="str">
        <f>IFERROR((COUNTIF(Y9:Y33, 'Drop-downs'!I7))/(SUM(COUNTIF(Y9:Y33, 'Drop-downs'!I7), COUNTIF(Y9:Y33, 'Drop-downs'!I8))),"")</f>
        <v/>
      </c>
      <c r="AE34" s="37" t="str">
        <f>IFERROR((COUNTIF(AE9:AE33, 'Drop-downs'!I7))/(SUM(COUNTIF(AE9:AE33, 'Drop-downs'!I7), COUNTIF(AE9:AE33, 'Drop-downs'!I8))),"")</f>
        <v/>
      </c>
      <c r="AK34" s="37" t="str">
        <f>IFERROR((COUNTIF(AK9:AK33, 'Drop-downs'!I7))/(SUM(COUNTIF(AK9:AK33, 'Drop-downs'!I7), COUNTIF(AK9:AK33, 'Drop-downs'!I8))),"")</f>
        <v/>
      </c>
      <c r="AQ34" s="37" t="str">
        <f>IFERROR((COUNTIF(AQ9:AQ33, 'Drop-downs'!I7))/(SUM(COUNTIF(AQ9:AQ33, 'Drop-downs'!I7), COUNTIF(AQ9:AQ33, 'Drop-downs'!I8))),"")</f>
        <v/>
      </c>
      <c r="AW34" s="37" t="str">
        <f>IFERROR((COUNTIF(AW9:AW33, 'Drop-downs'!I7))/(SUM(COUNTIF(AW9:AW33, 'Drop-downs'!I7), COUNTIF(AW9:AW33, 'Drop-downs'!I8))),"")</f>
        <v/>
      </c>
      <c r="BC34" s="37" t="str">
        <f>IFERROR((COUNTIF(BC9:BC33, 'Drop-downs'!I7))/(SUM(COUNTIF(BC9:BC33, 'Drop-downs'!I7), COUNTIF(BC9:BC33, 'Drop-downs'!I8))),"")</f>
        <v/>
      </c>
      <c r="BI34" s="37" t="str">
        <f>IFERROR((COUNTIF(BI9:BI33, 'Drop-downs'!I7))/(SUM(COUNTIF(BI9:BI33, 'Drop-downs'!I7), COUNTIF(BI9:BI33, 'Drop-downs'!I8))),"")</f>
        <v/>
      </c>
      <c r="BO34" s="37" t="str">
        <f>IFERROR((COUNTIF(BO9:BO33, 'Drop-downs'!I7))/(SUM(COUNTIF(BO9:BO33, 'Drop-downs'!I7), COUNTIF(BO9:BO33, 'Drop-downs'!I8))),"")</f>
        <v/>
      </c>
      <c r="BU34" s="37" t="str">
        <f>IFERROR((COUNTIF(BU9:BU33, 'Drop-downs'!I7))/(SUM(COUNTIF(BU9:BU33, 'Drop-downs'!I7), COUNTIF(BU9:BU33, 'Drop-downs'!I8))),"")</f>
        <v/>
      </c>
      <c r="CA34" s="37" t="str">
        <f>IFERROR((COUNTIF(CA9:CA33, 'Drop-downs'!I7))/(SUM(COUNTIF(CA9:CA33, 'Drop-downs'!I7), COUNTIF(CA9:CA33, 'Drop-downs'!I8))),"")</f>
        <v/>
      </c>
      <c r="CG34" s="37" t="str">
        <f>IFERROR((COUNTIF(CG9:CG33, 'Drop-downs'!I7))/(SUM(COUNTIF(CG9:CG33, 'Drop-downs'!I7), COUNTIF(CG9:CG33, 'Drop-downs'!I8))),"")</f>
        <v/>
      </c>
      <c r="CM34" s="37" t="str">
        <f>IFERROR((COUNTIF(CM9:CM33, 'Drop-downs'!I7))/(SUM(COUNTIF(CM9:CM33, 'Drop-downs'!I7), COUNTIF(CM9:CM33, 'Drop-downs'!I8))),"")</f>
        <v/>
      </c>
      <c r="CS34" s="37" t="str">
        <f>IFERROR((COUNTIF(CS9:CS33, 'Drop-downs'!I7))/(SUM(COUNTIF(CS9:CS33, 'Drop-downs'!I7), COUNTIF(CS9:CS33, 'Drop-downs'!I8))),"")</f>
        <v/>
      </c>
      <c r="CY34" s="37" t="str">
        <f>IFERROR((COUNTIF(CY9:CY33, 'Drop-downs'!I7))/(SUM(COUNTIF(CY9:CY33, 'Drop-downs'!I7), COUNTIF(CY9:CY33, 'Drop-downs'!I8))),"")</f>
        <v/>
      </c>
      <c r="DE34" s="37" t="str">
        <f>IFERROR((COUNTIF(DE9:DE33, 'Drop-downs'!I7))/(SUM(COUNTIF(DE9:DE33, 'Drop-downs'!I7), COUNTIF(DE9:DE33, 'Drop-downs'!I8))),"")</f>
        <v/>
      </c>
      <c r="DK34" s="37" t="str">
        <f>IFERROR((COUNTIF(DK9:DK33, 'Drop-downs'!I7))/(SUM(COUNTIF(DK9:DK33, 'Drop-downs'!I7), COUNTIF(DK9:DK33, 'Drop-downs'!I8))),"")</f>
        <v/>
      </c>
      <c r="DQ34" s="37" t="str">
        <f>IFERROR((COUNTIF(DQ9:DQ33, 'Drop-downs'!I7))/(SUM(COUNTIF(DQ9:DQ33, 'Drop-downs'!I7), COUNTIF(DQ9:DQ33, 'Drop-downs'!I8))),"")</f>
        <v/>
      </c>
      <c r="DW34" s="37" t="str">
        <f>IFERROR((COUNTIF(DW9:DW33, 'Drop-downs'!I7))/(SUM(COUNTIF(DW9:DW33, 'Drop-downs'!I7), COUNTIF(DW9:DW33, 'Drop-downs'!I8))),"")</f>
        <v/>
      </c>
      <c r="EC34" s="37" t="str">
        <f>IFERROR((COUNTIF(EC9:EC33, 'Drop-downs'!I7))/(SUM(COUNTIF(EC9:EC33, 'Drop-downs'!I7), COUNTIF(EC9:EC33, 'Drop-downs'!I8))),"")</f>
        <v/>
      </c>
      <c r="EI34" s="37" t="str">
        <f>IFERROR((COUNTIF(EI9:EI33, 'Drop-downs'!I7))/(SUM(COUNTIF(EI9:EI33, 'Drop-downs'!I7), COUNTIF(EI9:EI33, 'Drop-downs'!I8))),"")</f>
        <v/>
      </c>
      <c r="EO34" s="37" t="str">
        <f>IFERROR((COUNTIF(EO9:EO33, 'Drop-downs'!I7))/(SUM(COUNTIF(EO9:EO33, 'Drop-downs'!I7), COUNTIF(EO9:EO33, 'Drop-downs'!I8))),"")</f>
        <v/>
      </c>
      <c r="EU34" s="37" t="str">
        <f>IFERROR((COUNTIF(EU9:EU33, 'Drop-downs'!I7))/(SUM(COUNTIF(EU9:EU33, 'Drop-downs'!I7), COUNTIF(EU9:EU33, 'Drop-downs'!I8))),"")</f>
        <v/>
      </c>
      <c r="FA34" s="37" t="str">
        <f>IFERROR((COUNTIF(FA9:FA33, 'Drop-downs'!I7))/(SUM(COUNTIF(FA9:FA33, 'Drop-downs'!I7), COUNTIF(FA9:FA33, 'Drop-downs'!I8))),"")</f>
        <v/>
      </c>
      <c r="FG34" s="37" t="str">
        <f>IFERROR((COUNTIF(FG9:FG33, 'Drop-downs'!I7))/(SUM(COUNTIF(FG9:FG33, 'Drop-downs'!I7), COUNTIF(FG9:FG33, 'Drop-downs'!I8))),"")</f>
        <v/>
      </c>
      <c r="FM34" s="37" t="str">
        <f>IFERROR((COUNTIF(FM9:FM33, 'Drop-downs'!I7))/(SUM(COUNTIF(FM9:FM33, 'Drop-downs'!I7), COUNTIF(FM9:FM33, 'Drop-downs'!I8))),"")</f>
        <v/>
      </c>
      <c r="FS34" s="37" t="str">
        <f>IFERROR((COUNTIF(FS9:FS33, 'Drop-downs'!I7))/(SUM(COUNTIF(FS9:FS33, 'Drop-downs'!I7), COUNTIF(FS9:FS33, 'Drop-downs'!I8))),"")</f>
        <v/>
      </c>
      <c r="FY34" s="37" t="str">
        <f>IFERROR((COUNTIF(FY9:FY33, 'Drop-downs'!I7))/(SUM(COUNTIF(FY9:FY33, 'Drop-downs'!I7), COUNTIF(FY9:FY33, 'Drop-downs'!I8))),"")</f>
        <v/>
      </c>
      <c r="GE34" s="37" t="str">
        <f>IFERROR((COUNTIF(GE9:GE33, 'Drop-downs'!I7))/(SUM(COUNTIF(GE9:GE33, 'Drop-downs'!I7), COUNTIF(GE9:GE33, 'Drop-downs'!I8))),"")</f>
        <v/>
      </c>
      <c r="GK34" s="37" t="str">
        <f>IFERROR((COUNTIF(GK9:GK33, 'Drop-downs'!I7))/(SUM(COUNTIF(GK9:GK33, 'Drop-downs'!I7), COUNTIF(GK9:GK33, 'Drop-downs'!I8))),"")</f>
        <v/>
      </c>
      <c r="GQ34" s="37" t="str">
        <f>IFERROR((COUNTIF(GQ9:GQ33, 'Drop-downs'!I7))/(SUM(COUNTIF(GQ9:GQ33, 'Drop-downs'!I7), COUNTIF(GQ9:GQ33, 'Drop-downs'!I8))),"")</f>
        <v/>
      </c>
      <c r="GW34" s="37" t="str">
        <f>IFERROR((COUNTIF(GW9:GW33, 'Drop-downs'!I7))/(SUM(COUNTIF(GW9:GW33, 'Drop-downs'!I7), COUNTIF(GW9:GW33, 'Drop-downs'!I8))),"")</f>
        <v/>
      </c>
      <c r="HC34" s="37" t="str">
        <f>IFERROR((COUNTIF(HC9:HC33, 'Drop-downs'!I7))/(SUM(COUNTIF(HC9:HC33, 'Drop-downs'!I7), COUNTIF(HC9:HC33, 'Drop-downs'!I8))),"")</f>
        <v/>
      </c>
      <c r="HI34" s="37" t="str">
        <f>IFERROR((COUNTIF(HI9:HI33, 'Drop-downs'!I7))/(SUM(COUNTIF(HI9:HI33, 'Drop-downs'!I7), COUNTIF(HI9:HI33, 'Drop-downs'!I8))),"")</f>
        <v/>
      </c>
      <c r="HO34" s="37" t="str">
        <f>IFERROR((COUNTIF(HO9:HO33, 'Drop-downs'!I7))/(SUM(COUNTIF(HO9:HO33, 'Drop-downs'!I7), COUNTIF(HO9:HO33, 'Drop-downs'!I8))),"")</f>
        <v/>
      </c>
      <c r="HU34" s="37" t="str">
        <f>IFERROR((COUNTIF(HU9:HU33, 'Drop-downs'!I7))/(SUM(COUNTIF(HU9:HU33, 'Drop-downs'!I7), COUNTIF(HU9:HU33, 'Drop-downs'!I8))),"")</f>
        <v/>
      </c>
      <c r="IA34" s="37" t="str">
        <f>IFERROR((COUNTIF(IA9:IA33, 'Drop-downs'!I7))/(SUM(COUNTIF(IA9:IA33, 'Drop-downs'!I7), COUNTIF(IA9:IA33, 'Drop-downs'!I8))),"")</f>
        <v/>
      </c>
      <c r="IG34" s="37" t="str">
        <f>IFERROR((COUNTIF(IG9:IG33, 'Drop-downs'!I7))/(SUM(COUNTIF(IG9:IG33, 'Drop-downs'!I7), COUNTIF(IG9:IG33, 'Drop-downs'!I8))),"")</f>
        <v/>
      </c>
      <c r="IM34" s="37" t="str">
        <f>IFERROR((COUNTIF(IM9:IM33, 'Drop-downs'!I7))/(SUM(COUNTIF(IM9:IM33, 'Drop-downs'!I7), COUNTIF(IM9:IM33, 'Drop-downs'!I8))),"")</f>
        <v/>
      </c>
      <c r="IS34" s="37" t="str">
        <f>IFERROR((COUNTIF(IS9:IS33, 'Drop-downs'!I7))/(SUM(COUNTIF(IS9:IS33, 'Drop-downs'!I7), COUNTIF(IS9:IS33, 'Drop-downs'!I8))),"")</f>
        <v/>
      </c>
      <c r="IY34" s="37" t="str">
        <f>IFERROR((COUNTIF(IY9:IY33, 'Drop-downs'!I7))/(SUM(COUNTIF(IY9:IY33, 'Drop-downs'!I7), COUNTIF(IY9:IY33, 'Drop-downs'!I8))),"")</f>
        <v/>
      </c>
      <c r="JE34" s="37" t="str">
        <f>IFERROR((COUNTIF(JE9:JE33, 'Drop-downs'!O7))/(SUM(COUNTIF(JE9:JE33, 'Drop-downs'!O7), COUNTIF(JE9:JE33, 'Drop-downs'!O8))),"")</f>
        <v/>
      </c>
      <c r="JK34" s="37" t="str">
        <f>IFERROR((COUNTIF(JK9:JK33, 'Drop-downs'!U7))/(SUM(COUNTIF(JK9:JK33, 'Drop-downs'!U7), COUNTIF(JK9:JK33, 'Drop-downs'!U8))),"")</f>
        <v/>
      </c>
      <c r="JQ34" s="37" t="str">
        <f>IFERROR((COUNTIF(JQ9:JQ33, 'Drop-downs'!AA7))/(SUM(COUNTIF(JQ9:JQ33, 'Drop-downs'!AA7), COUNTIF(JQ9:JQ33, 'Drop-downs'!AA8))),"")</f>
        <v/>
      </c>
      <c r="JW34" s="37" t="str">
        <f>IFERROR((COUNTIF(JW9:JW33, 'Drop-downs'!AG7))/(SUM(COUNTIF(JW9:JW33, 'Drop-downs'!AG7), COUNTIF(JW9:JW33, 'Drop-downs'!AG8))),"")</f>
        <v/>
      </c>
      <c r="KC34" s="37" t="str">
        <f>IFERROR((COUNTIF(KC9:KC33, 'Drop-downs'!AM7))/(SUM(COUNTIF(KC9:KC33, 'Drop-downs'!AM7), COUNTIF(KC9:KC33, 'Drop-downs'!AM8))),"")</f>
        <v/>
      </c>
    </row>
    <row r="35" spans="1:294">
      <c r="A35" s="8"/>
      <c r="C35" s="4"/>
      <c r="F35" s="4"/>
      <c r="G35" s="4"/>
    </row>
    <row r="36" spans="1:294" ht="15.75" thickBot="1"/>
    <row r="37" spans="1:294" ht="46.5" thickTop="1" thickBot="1">
      <c r="B37" s="27" t="str">
        <f>Language!B861</f>
        <v>Module number</v>
      </c>
      <c r="C37" s="27" t="str">
        <f>Language!B862</f>
        <v>Module name</v>
      </c>
      <c r="D37" s="27" t="str">
        <f>Language!B863</f>
        <v>Mode of delivery</v>
      </c>
      <c r="E37" s="27" t="str">
        <f>Language!B864</f>
        <v>Mean pre-test percentage</v>
      </c>
      <c r="F37" s="27" t="str">
        <f>Language!B865</f>
        <v>Mean post-test percentage</v>
      </c>
      <c r="G37" s="27" t="str">
        <f>Language!B866</f>
        <v>Mean difference</v>
      </c>
      <c r="H37" s="27" t="str">
        <f>Language!B867</f>
        <v>Attendance (number participants)</v>
      </c>
      <c r="I37" s="27" t="str">
        <f>Language!B868</f>
        <v>Attendance (percentage participants)</v>
      </c>
    </row>
    <row r="38" spans="1:294" ht="15.75" thickTop="1">
      <c r="B38" s="22" t="str">
        <f>Language!B803</f>
        <v>Module 1</v>
      </c>
      <c r="C38" s="28">
        <f>G6</f>
        <v>0</v>
      </c>
      <c r="D38" s="28">
        <f>'Modules'' info'!E7</f>
        <v>0</v>
      </c>
      <c r="E38" s="36" t="str">
        <f>IFERROR(AVERAGE(I9:I33),"")</f>
        <v/>
      </c>
      <c r="F38" s="36" t="str">
        <f>IFERROR(AVERAGE(K9:K33),"")</f>
        <v/>
      </c>
      <c r="G38" s="36" t="str">
        <f>IFERROR(AVERAGE(L9:L33),"")</f>
        <v/>
      </c>
      <c r="H38" s="28">
        <f>COUNTIF(G9:G33, 'Drop-downs'!I7)</f>
        <v>0</v>
      </c>
      <c r="I38" s="36" t="str">
        <f>IFERROR(H38/'Participants'' info'!B41,"")</f>
        <v/>
      </c>
    </row>
    <row r="39" spans="1:294">
      <c r="B39" s="22" t="str">
        <f>Language!B804</f>
        <v>Module 2</v>
      </c>
      <c r="C39" s="28">
        <f>M6</f>
        <v>0</v>
      </c>
      <c r="D39" s="28">
        <f>'Modules'' info'!E8</f>
        <v>0</v>
      </c>
      <c r="E39" s="36" t="str">
        <f>IFERROR(AVERAGE(O9:O33),"")</f>
        <v/>
      </c>
      <c r="F39" s="36" t="str">
        <f>IFERROR(AVERAGE(Q9:Q33),"")</f>
        <v/>
      </c>
      <c r="G39" s="36" t="str">
        <f>IFERROR(AVERAGE(R9:R33),"")</f>
        <v/>
      </c>
      <c r="H39" s="28">
        <f>COUNTIF(M9:M33, 'Drop-downs'!I7)</f>
        <v>0</v>
      </c>
      <c r="I39" s="36" t="str">
        <f>IFERROR(H39/'Participants'' info'!B41,"")</f>
        <v/>
      </c>
      <c r="K39" s="4"/>
      <c r="L39" s="4"/>
      <c r="N39" s="4"/>
      <c r="Q39" s="4"/>
      <c r="R39" s="4"/>
      <c r="W39" s="4"/>
      <c r="X39" s="4"/>
      <c r="Z39" s="4"/>
      <c r="AC39" s="4"/>
      <c r="AD39" s="4"/>
      <c r="AF39" s="4"/>
      <c r="AI39" s="4"/>
      <c r="AJ39" s="4"/>
      <c r="AL39" s="4"/>
      <c r="AR39" s="4"/>
      <c r="AU39" s="4"/>
    </row>
    <row r="40" spans="1:294">
      <c r="B40" s="22" t="str">
        <f>Language!B805</f>
        <v>Module 3</v>
      </c>
      <c r="C40" s="28">
        <f>S6</f>
        <v>0</v>
      </c>
      <c r="D40" s="28">
        <f>'Modules'' info'!E9</f>
        <v>0</v>
      </c>
      <c r="E40" s="36" t="str">
        <f>IFERROR(AVERAGE(U9:U33),"")</f>
        <v/>
      </c>
      <c r="F40" s="36" t="str">
        <f>IFERROR(AVERAGE(W9:W33),"")</f>
        <v/>
      </c>
      <c r="G40" s="36" t="str">
        <f>IFERROR(AVERAGE(X9:X33),"")</f>
        <v/>
      </c>
      <c r="H40" s="28">
        <f>COUNTIF(S9:S33, 'Drop-downs'!I7)</f>
        <v>0</v>
      </c>
      <c r="I40" s="36" t="str">
        <f>IFERROR(H40/'Participants'' info'!B41,"")</f>
        <v/>
      </c>
      <c r="J40" s="13"/>
      <c r="P40" s="13"/>
      <c r="AH40" s="13"/>
    </row>
    <row r="41" spans="1:294">
      <c r="B41" s="22" t="str">
        <f>Language!B806</f>
        <v>Module 4</v>
      </c>
      <c r="C41" s="28">
        <f>Y6</f>
        <v>0</v>
      </c>
      <c r="D41" s="28">
        <f>'Modules'' info'!E10</f>
        <v>0</v>
      </c>
      <c r="E41" s="36" t="str">
        <f>IFERROR(AVERAGE(AA9:AA33),"")</f>
        <v/>
      </c>
      <c r="F41" s="36" t="str">
        <f>IFERROR(AVERAGE(AC9:AC33),"")</f>
        <v/>
      </c>
      <c r="G41" s="36" t="str">
        <f>IFERROR(AVERAGE(AD9:AD33),"")</f>
        <v/>
      </c>
      <c r="H41" s="28">
        <f>COUNTIF(Y9:Y33, 'Drop-downs'!I7)</f>
        <v>0</v>
      </c>
      <c r="I41" s="36" t="str">
        <f>IFERROR(H41/'Participants'' info'!B41,"")</f>
        <v/>
      </c>
    </row>
    <row r="42" spans="1:294">
      <c r="B42" s="22" t="str">
        <f>Language!B807</f>
        <v>Module 5</v>
      </c>
      <c r="C42" s="28">
        <f>AE6</f>
        <v>0</v>
      </c>
      <c r="D42" s="28">
        <f>'Modules'' info'!E11</f>
        <v>0</v>
      </c>
      <c r="E42" s="36" t="str">
        <f>IFERROR(AVERAGE(AG9:AG33),"")</f>
        <v/>
      </c>
      <c r="F42" s="36" t="str">
        <f>IFERROR(AVERAGE(AI9:AI33),"")</f>
        <v/>
      </c>
      <c r="G42" s="36" t="str">
        <f>IFERROR(AVERAGE(AJ9:AJ33),"")</f>
        <v/>
      </c>
      <c r="H42" s="28">
        <f>COUNTIF(AE9:AE33, 'Drop-downs'!I7)</f>
        <v>0</v>
      </c>
      <c r="I42" s="36" t="str">
        <f>IFERROR(H42/'Participants'' info'!B41,"")</f>
        <v/>
      </c>
    </row>
    <row r="43" spans="1:294">
      <c r="B43" s="22" t="str">
        <f>Language!B808</f>
        <v>Module 6</v>
      </c>
      <c r="C43" s="28">
        <f>AK6</f>
        <v>0</v>
      </c>
      <c r="D43" s="28">
        <f>'Modules'' info'!E12</f>
        <v>0</v>
      </c>
      <c r="E43" s="36" t="str">
        <f>IFERROR(AVERAGE(AM9:AM33),"")</f>
        <v/>
      </c>
      <c r="F43" s="36" t="str">
        <f>IFERROR(AVERAGE(AO9:AO33),"")</f>
        <v/>
      </c>
      <c r="G43" s="36" t="str">
        <f>IFERROR(AVERAGE(AP9:AP33),"")</f>
        <v/>
      </c>
      <c r="H43" s="28">
        <f>COUNTIF(AK9:AK33, 'Drop-downs'!I7)</f>
        <v>0</v>
      </c>
      <c r="I43" s="36" t="str">
        <f>IFERROR(H43/'Participants'' info'!B41,"")</f>
        <v/>
      </c>
    </row>
    <row r="44" spans="1:294">
      <c r="B44" s="22" t="str">
        <f>Language!B809</f>
        <v>Module 7</v>
      </c>
      <c r="C44" s="28">
        <f>AQ6</f>
        <v>0</v>
      </c>
      <c r="D44" s="28">
        <f>'Modules'' info'!E13</f>
        <v>0</v>
      </c>
      <c r="E44" s="36" t="str">
        <f>IFERROR(AVERAGE(AS9:AS33),"")</f>
        <v/>
      </c>
      <c r="F44" s="36" t="str">
        <f>IFERROR(AVERAGE(AU9:AU33),"")</f>
        <v/>
      </c>
      <c r="G44" s="36" t="str">
        <f>IFERROR(AVERAGE(AV9:AV33),"")</f>
        <v/>
      </c>
      <c r="H44" s="28">
        <f>COUNTIF(AQ9:AQ33, 'Drop-downs'!I7)</f>
        <v>0</v>
      </c>
      <c r="I44" s="36" t="str">
        <f>IFERROR(H44/'Participants'' info'!B41,"")</f>
        <v/>
      </c>
    </row>
    <row r="45" spans="1:294">
      <c r="B45" s="22" t="str">
        <f>Language!B810</f>
        <v>Module 8</v>
      </c>
      <c r="C45" s="28">
        <f>AW6</f>
        <v>0</v>
      </c>
      <c r="D45" s="28">
        <f>'Modules'' info'!E14</f>
        <v>0</v>
      </c>
      <c r="E45" s="36" t="str">
        <f>IFERROR(AVERAGE(AY9:AY33),"")</f>
        <v/>
      </c>
      <c r="F45" s="36" t="str">
        <f>IFERROR(AVERAGE(BA9:BA33),"")</f>
        <v/>
      </c>
      <c r="G45" s="36" t="str">
        <f>IFERROR(AVERAGE(BB9:BB33),"")</f>
        <v/>
      </c>
      <c r="H45" s="28">
        <f>COUNTIF(AW9:AW33, 'Drop-downs'!I7)</f>
        <v>0</v>
      </c>
      <c r="I45" s="36" t="str">
        <f>IFERROR(H45/'Participants'' info'!B41,"")</f>
        <v/>
      </c>
    </row>
    <row r="46" spans="1:294">
      <c r="B46" s="22" t="str">
        <f>Language!B811</f>
        <v>Module 9</v>
      </c>
      <c r="C46" s="28">
        <f>BC6</f>
        <v>0</v>
      </c>
      <c r="D46" s="28">
        <f>'Modules'' info'!E15</f>
        <v>0</v>
      </c>
      <c r="E46" s="36" t="str">
        <f>IFERROR(AVERAGE(BE9:BE33),"")</f>
        <v/>
      </c>
      <c r="F46" s="36" t="str">
        <f>IFERROR(AVERAGE(BG9:BG33),"")</f>
        <v/>
      </c>
      <c r="G46" s="36" t="str">
        <f>IFERROR(AVERAGE(BH9:BH33),"")</f>
        <v/>
      </c>
      <c r="H46" s="28">
        <f>COUNTIF(BC9:BC33, 'Drop-downs'!I7)</f>
        <v>0</v>
      </c>
      <c r="I46" s="36" t="str">
        <f>IFERROR(H46/'Participants'' info'!B41,"")</f>
        <v/>
      </c>
    </row>
    <row r="47" spans="1:294">
      <c r="B47" s="22" t="str">
        <f>Language!B812</f>
        <v>Module 10</v>
      </c>
      <c r="C47" s="28">
        <f>BI6</f>
        <v>0</v>
      </c>
      <c r="D47" s="28">
        <f>'Modules'' info'!E16</f>
        <v>0</v>
      </c>
      <c r="E47" s="36" t="str">
        <f>IFERROR(AVERAGE(BK9:BK33),"")</f>
        <v/>
      </c>
      <c r="F47" s="36" t="str">
        <f>IFERROR(AVERAGE(BM9:BM33),"")</f>
        <v/>
      </c>
      <c r="G47" s="36" t="str">
        <f>IFERROR(AVERAGE(BN9:BN33),"")</f>
        <v/>
      </c>
      <c r="H47" s="28">
        <f>COUNTIF(BI9:BI33, 'Drop-downs'!I7)</f>
        <v>0</v>
      </c>
      <c r="I47" s="36" t="str">
        <f>IFERROR(H47/'Participants'' info'!B41,"")</f>
        <v/>
      </c>
    </row>
    <row r="48" spans="1:294">
      <c r="B48" s="22" t="str">
        <f>Language!B813</f>
        <v>Module 11</v>
      </c>
      <c r="C48" s="28">
        <f>BO6</f>
        <v>0</v>
      </c>
      <c r="D48" s="28">
        <f>'Modules'' info'!E17</f>
        <v>0</v>
      </c>
      <c r="E48" s="36" t="str">
        <f>IFERROR(AVERAGE(BQ9:BQ33),"")</f>
        <v/>
      </c>
      <c r="F48" s="36" t="str">
        <f>IFERROR(AVERAGE(BS9:BS33),"")</f>
        <v/>
      </c>
      <c r="G48" s="36" t="str">
        <f>IFERROR(AVERAGE(BT9:BT33),"")</f>
        <v/>
      </c>
      <c r="H48" s="28">
        <f>COUNTIF(BO9:BO33, 'Drop-downs'!I7)</f>
        <v>0</v>
      </c>
      <c r="I48" s="36" t="str">
        <f>IFERROR(H48/'Participants'' info'!B41,"")</f>
        <v/>
      </c>
    </row>
    <row r="49" spans="2:211">
      <c r="B49" s="22" t="str">
        <f>Language!B814</f>
        <v>Module 12</v>
      </c>
      <c r="C49" s="28">
        <f>BU6</f>
        <v>0</v>
      </c>
      <c r="D49" s="28">
        <f>'Modules'' info'!E18</f>
        <v>0</v>
      </c>
      <c r="E49" s="36" t="str">
        <f>IFERROR(AVERAGE(BW9:BW33),"")</f>
        <v/>
      </c>
      <c r="F49" s="36" t="str">
        <f>IFERROR(AVERAGE(BY9:BY33),"")</f>
        <v/>
      </c>
      <c r="G49" s="36" t="str">
        <f>IFERROR(AVERAGE(BZ9:BZ33),"")</f>
        <v/>
      </c>
      <c r="H49" s="28">
        <f>COUNTIF(BU9:BU33, 'Drop-downs'!I7)</f>
        <v>0</v>
      </c>
      <c r="I49" s="36" t="str">
        <f>IFERROR(H49/'Participants'' info'!B41,"")</f>
        <v/>
      </c>
    </row>
    <row r="50" spans="2:211">
      <c r="B50" s="22" t="str">
        <f>Language!B815</f>
        <v>Module 13</v>
      </c>
      <c r="C50" s="28">
        <f>CA6</f>
        <v>0</v>
      </c>
      <c r="D50" s="28">
        <f>'Modules'' info'!E19</f>
        <v>0</v>
      </c>
      <c r="E50" s="36" t="str">
        <f>IFERROR(AVERAGE(CC9:CC33),"")</f>
        <v/>
      </c>
      <c r="F50" s="36" t="str">
        <f>IFERROR(AVERAGE(CE9:CE33),"")</f>
        <v/>
      </c>
      <c r="G50" s="36" t="str">
        <f>IFERROR(AVERAGE(CF9:CF33),"")</f>
        <v/>
      </c>
      <c r="H50" s="28">
        <f>COUNTIF(CA9:CA33, 'Drop-downs'!I7)</f>
        <v>0</v>
      </c>
      <c r="I50" s="36" t="str">
        <f>IFERROR(H50/'Participants'' info'!B41,"")</f>
        <v/>
      </c>
      <c r="GA50" s="4"/>
      <c r="GG50" s="4"/>
    </row>
    <row r="51" spans="2:211">
      <c r="B51" s="22" t="str">
        <f>Language!B816</f>
        <v>Module 14</v>
      </c>
      <c r="C51" s="28">
        <f>CG6</f>
        <v>0</v>
      </c>
      <c r="D51" s="28">
        <f>'Modules'' info'!E20</f>
        <v>0</v>
      </c>
      <c r="E51" s="36" t="str">
        <f>IFERROR(AVERAGE(CI9:CI33),"")</f>
        <v/>
      </c>
      <c r="F51" s="36" t="str">
        <f>IFERROR(AVERAGE(CK9:CK33),"")</f>
        <v/>
      </c>
      <c r="G51" s="36" t="str">
        <f>IFERROR(AVERAGE(CL9:CL33),"")</f>
        <v/>
      </c>
      <c r="H51" s="28">
        <f>COUNTIF(CG9:CG33, 'Drop-downs'!I7)</f>
        <v>0</v>
      </c>
      <c r="I51" s="36" t="str">
        <f>IFERROR(H51/'Participants'' info'!B41,"")</f>
        <v/>
      </c>
      <c r="S51" s="13"/>
      <c r="BO51" s="13"/>
      <c r="BU51" s="13"/>
      <c r="CS51" s="13"/>
      <c r="EU51" s="13"/>
      <c r="FM51" s="13"/>
      <c r="HC51" s="13"/>
    </row>
    <row r="52" spans="2:211">
      <c r="B52" s="22" t="str">
        <f>Language!B817</f>
        <v>Module 15</v>
      </c>
      <c r="C52" s="28">
        <f>CM6</f>
        <v>0</v>
      </c>
      <c r="D52" s="28">
        <f>'Modules'' info'!E21</f>
        <v>0</v>
      </c>
      <c r="E52" s="36" t="str">
        <f>IFERROR(AVERAGE(CO9:CO33),"")</f>
        <v/>
      </c>
      <c r="F52" s="36" t="str">
        <f>IFERROR(AVERAGE(CQ9:CQ33),"")</f>
        <v/>
      </c>
      <c r="G52" s="36" t="str">
        <f>IFERROR(AVERAGE(CR9:CR33),"")</f>
        <v/>
      </c>
      <c r="H52" s="28">
        <f>COUNTIF(CM9:CM33, 'Drop-downs'!I7)</f>
        <v>0</v>
      </c>
      <c r="I52" s="36" t="str">
        <f>IFERROR(H52/'Participants'' info'!B41,"")</f>
        <v/>
      </c>
    </row>
    <row r="53" spans="2:211">
      <c r="B53" s="22" t="str">
        <f>Language!B818</f>
        <v>Module 16</v>
      </c>
      <c r="C53" s="28">
        <f>CS6</f>
        <v>0</v>
      </c>
      <c r="D53" s="28">
        <f>'Modules'' info'!E22</f>
        <v>0</v>
      </c>
      <c r="E53" s="36" t="str">
        <f>IFERROR(AVERAGE(CU9:CU33),"")</f>
        <v/>
      </c>
      <c r="F53" s="36" t="str">
        <f>IFERROR(AVERAGE(CW9:CW33),"")</f>
        <v/>
      </c>
      <c r="G53" s="36" t="str">
        <f>IFERROR(AVERAGE(CX9:CX33),"")</f>
        <v/>
      </c>
      <c r="H53" s="28">
        <f>COUNTIF(CS9:CS33, 'Drop-downs'!I7)</f>
        <v>0</v>
      </c>
      <c r="I53" s="36" t="str">
        <f>IFERROR(H53/'Participants'' info'!B41,"")</f>
        <v/>
      </c>
    </row>
    <row r="54" spans="2:211">
      <c r="B54" s="22" t="str">
        <f>Language!B819</f>
        <v>Module 17</v>
      </c>
      <c r="C54" s="28">
        <f>CY6</f>
        <v>0</v>
      </c>
      <c r="D54" s="28">
        <f>'Modules'' info'!E23</f>
        <v>0</v>
      </c>
      <c r="E54" s="36" t="str">
        <f>IFERROR(AVERAGE(DA9:DA33),"")</f>
        <v/>
      </c>
      <c r="F54" s="36" t="str">
        <f>IFERROR(AVERAGE(DC9:DC33),"")</f>
        <v/>
      </c>
      <c r="G54" s="36" t="str">
        <f>IFERROR(AVERAGE(DD9:DD33),"")</f>
        <v/>
      </c>
      <c r="H54" s="28">
        <f>COUNTIF(CY9:CY33, 'Drop-downs'!I7)</f>
        <v>0</v>
      </c>
      <c r="I54" s="36" t="str">
        <f>IFERROR(H54/'Participants'' info'!B41,"")</f>
        <v/>
      </c>
    </row>
    <row r="55" spans="2:211">
      <c r="B55" s="22" t="str">
        <f>Language!B820</f>
        <v>Module 18</v>
      </c>
      <c r="C55" s="28">
        <f>DE6</f>
        <v>0</v>
      </c>
      <c r="D55" s="28">
        <f>'Modules'' info'!E24</f>
        <v>0</v>
      </c>
      <c r="E55" s="36" t="str">
        <f>IFERROR(AVERAGE(DG9:DG33),"")</f>
        <v/>
      </c>
      <c r="F55" s="36" t="str">
        <f>IFERROR(AVERAGE(DI9:DI33),"")</f>
        <v/>
      </c>
      <c r="G55" s="36" t="str">
        <f>IFERROR(AVERAGE(DJ9:DJ33),"")</f>
        <v/>
      </c>
      <c r="H55" s="28">
        <f>COUNTIF(DE9:DE33, 'Drop-downs'!I7)</f>
        <v>0</v>
      </c>
      <c r="I55" s="36" t="str">
        <f>IFERROR(H55/'Participants'' info'!B41,"")</f>
        <v/>
      </c>
    </row>
    <row r="56" spans="2:211">
      <c r="B56" s="22" t="str">
        <f>Language!B821</f>
        <v>Module 19</v>
      </c>
      <c r="C56" s="28">
        <f>DK6</f>
        <v>0</v>
      </c>
      <c r="D56" s="28">
        <f>'Modules'' info'!E25</f>
        <v>0</v>
      </c>
      <c r="E56" s="36" t="str">
        <f>IFERROR(AVERAGE(DM9:DM33),"")</f>
        <v/>
      </c>
      <c r="F56" s="36" t="str">
        <f>IFERROR(AVERAGE(DO9:DO33),"")</f>
        <v/>
      </c>
      <c r="G56" s="36" t="str">
        <f>IFERROR(AVERAGE(DP9:DP33),"")</f>
        <v/>
      </c>
      <c r="H56" s="28">
        <f>COUNTIF(DK9:DK33, 'Drop-downs'!I7)</f>
        <v>0</v>
      </c>
      <c r="I56" s="36" t="str">
        <f>IFERROR(H56/'Participants'' info'!B41,"")</f>
        <v/>
      </c>
    </row>
    <row r="57" spans="2:211">
      <c r="B57" s="22" t="str">
        <f>Language!B822</f>
        <v>Module 20</v>
      </c>
      <c r="C57" s="28">
        <f>DQ6</f>
        <v>0</v>
      </c>
      <c r="D57" s="28">
        <f>'Modules'' info'!E26</f>
        <v>0</v>
      </c>
      <c r="E57" s="36" t="str">
        <f>IFERROR(AVERAGE(DS9:DS33),"")</f>
        <v/>
      </c>
      <c r="F57" s="36" t="str">
        <f>IFERROR(AVERAGE(DU9:DU33),"")</f>
        <v/>
      </c>
      <c r="G57" s="36" t="str">
        <f>IFERROR(AVERAGE(DV9:DV33),"")</f>
        <v/>
      </c>
      <c r="H57" s="28">
        <f>COUNTIF(DQ9:DQ33, 'Drop-downs'!I7)</f>
        <v>0</v>
      </c>
      <c r="I57" s="36" t="str">
        <f>IFERROR(H57/'Participants'' info'!B41,"")</f>
        <v/>
      </c>
    </row>
    <row r="58" spans="2:211">
      <c r="B58" s="22" t="str">
        <f>Language!B823</f>
        <v>Module 21</v>
      </c>
      <c r="C58" s="28">
        <f>DW6</f>
        <v>0</v>
      </c>
      <c r="D58" s="28">
        <f>'Modules'' info'!E27</f>
        <v>0</v>
      </c>
      <c r="E58" s="36" t="str">
        <f>IFERROR(AVERAGE(DY9:DY33),"")</f>
        <v/>
      </c>
      <c r="F58" s="36" t="str">
        <f>IFERROR(AVERAGE(EA9:EA33),"")</f>
        <v/>
      </c>
      <c r="G58" s="36" t="str">
        <f>IFERROR(AVERAGE(EB9:EB33),"")</f>
        <v/>
      </c>
      <c r="H58" s="28">
        <f>COUNTIF(DW9:DW33, 'Drop-downs'!I7)</f>
        <v>0</v>
      </c>
      <c r="I58" s="36" t="str">
        <f>IFERROR(H58/'Participants'' info'!B41,"")</f>
        <v/>
      </c>
    </row>
    <row r="59" spans="2:211">
      <c r="B59" s="22" t="str">
        <f>Language!B824</f>
        <v>Module 22</v>
      </c>
      <c r="C59" s="28">
        <f>EC6</f>
        <v>0</v>
      </c>
      <c r="D59" s="28">
        <f>'Modules'' info'!E28</f>
        <v>0</v>
      </c>
      <c r="E59" s="36" t="str">
        <f>IFERROR(AVERAGE(EE9:EE33),"")</f>
        <v/>
      </c>
      <c r="F59" s="36" t="str">
        <f>IFERROR(AVERAGE(EG9:EG33),"")</f>
        <v/>
      </c>
      <c r="G59" s="36" t="str">
        <f>IFERROR(AVERAGE(EH9:EH33),"")</f>
        <v/>
      </c>
      <c r="H59" s="28">
        <f>COUNTIF(EC9:EC33, 'Drop-downs'!I7)</f>
        <v>0</v>
      </c>
      <c r="I59" s="36" t="str">
        <f>IFERROR(H59/'Participants'' info'!B41,"")</f>
        <v/>
      </c>
    </row>
    <row r="60" spans="2:211">
      <c r="B60" s="22" t="str">
        <f>Language!B825</f>
        <v>Module 23</v>
      </c>
      <c r="C60" s="28">
        <f>EI6</f>
        <v>0</v>
      </c>
      <c r="D60" s="28">
        <f>'Modules'' info'!E29</f>
        <v>0</v>
      </c>
      <c r="E60" s="36" t="str">
        <f>IFERROR(AVERAGE(EK9:EK33),"")</f>
        <v/>
      </c>
      <c r="F60" s="36" t="str">
        <f>IFERROR(AVERAGE(EM9:EM33),"")</f>
        <v/>
      </c>
      <c r="G60" s="36" t="str">
        <f>IFERROR(AVERAGE(EN9:EN33),"")</f>
        <v/>
      </c>
      <c r="H60" s="28">
        <f>COUNTIF(EI9:EI33, 'Drop-downs'!I7)</f>
        <v>0</v>
      </c>
      <c r="I60" s="36" t="str">
        <f>IFERROR(H60/'Participants'' info'!B41,"")</f>
        <v/>
      </c>
    </row>
    <row r="61" spans="2:211">
      <c r="B61" s="22" t="str">
        <f>Language!B826</f>
        <v>Module 24</v>
      </c>
      <c r="C61" s="28">
        <f>EO6</f>
        <v>0</v>
      </c>
      <c r="D61" s="28">
        <f>'Modules'' info'!E30</f>
        <v>0</v>
      </c>
      <c r="E61" s="36" t="str">
        <f>IFERROR(AVERAGE(EQ9:EQ33),"")</f>
        <v/>
      </c>
      <c r="F61" s="36" t="str">
        <f>IFERROR(AVERAGE(ES9:ES33),"")</f>
        <v/>
      </c>
      <c r="G61" s="36" t="str">
        <f>IFERROR(AVERAGE(ET9:ET33),"")</f>
        <v/>
      </c>
      <c r="H61" s="28">
        <f>COUNTIF(EO9:EO33, 'Drop-downs'!I7)</f>
        <v>0</v>
      </c>
      <c r="I61" s="36" t="str">
        <f>IFERROR(H61/'Participants'' info'!B41,"")</f>
        <v/>
      </c>
    </row>
    <row r="62" spans="2:211">
      <c r="B62" s="22" t="str">
        <f>Language!B827</f>
        <v>Module 25</v>
      </c>
      <c r="C62" s="28">
        <f>EU6</f>
        <v>0</v>
      </c>
      <c r="D62" s="28">
        <f>'Modules'' info'!E31</f>
        <v>0</v>
      </c>
      <c r="E62" s="36" t="str">
        <f>IFERROR(AVERAGE(EW9:EW33),"")</f>
        <v/>
      </c>
      <c r="F62" s="36" t="str">
        <f>IFERROR(AVERAGE(EY9:EY33),"")</f>
        <v/>
      </c>
      <c r="G62" s="36" t="str">
        <f>IFERROR(AVERAGE(EZ9:EZ33),"")</f>
        <v/>
      </c>
      <c r="H62" s="28">
        <f>COUNTIF(EU9:EU33, 'Drop-downs'!I7)</f>
        <v>0</v>
      </c>
      <c r="I62" s="36" t="str">
        <f>IFERROR(H62/'Participants'' info'!B41,"")</f>
        <v/>
      </c>
    </row>
    <row r="63" spans="2:211">
      <c r="B63" s="22" t="str">
        <f>Language!B828</f>
        <v>Module 26</v>
      </c>
      <c r="C63" s="28">
        <f>FA6</f>
        <v>0</v>
      </c>
      <c r="D63" s="28">
        <f>'Modules'' info'!E32</f>
        <v>0</v>
      </c>
      <c r="E63" s="36" t="str">
        <f>IFERROR(AVERAGE(FC9:FC33),"")</f>
        <v/>
      </c>
      <c r="F63" s="36" t="str">
        <f>IFERROR(AVERAGE(FE9:FE33),"")</f>
        <v/>
      </c>
      <c r="G63" s="36" t="str">
        <f>IFERROR(AVERAGE(FF9:FF33),"")</f>
        <v/>
      </c>
      <c r="H63" s="28">
        <f>COUNTIF(FA9:FA33, 'Drop-downs'!I7)</f>
        <v>0</v>
      </c>
      <c r="I63" s="36" t="str">
        <f>IFERROR(H63/'Participants'' info'!B41,"")</f>
        <v/>
      </c>
    </row>
    <row r="64" spans="2:211">
      <c r="B64" s="22" t="str">
        <f>Language!B829</f>
        <v>Module 27</v>
      </c>
      <c r="C64" s="28">
        <f>FG6</f>
        <v>0</v>
      </c>
      <c r="D64" s="28">
        <f>'Modules'' info'!E33</f>
        <v>0</v>
      </c>
      <c r="E64" s="36" t="str">
        <f>IFERROR(AVERAGE(FI9:FI33),"")</f>
        <v/>
      </c>
      <c r="F64" s="36" t="str">
        <f>IFERROR(AVERAGE(FK9:FK33),"")</f>
        <v/>
      </c>
      <c r="G64" s="36" t="str">
        <f>IFERROR(AVERAGE(FL9:FL33),"")</f>
        <v/>
      </c>
      <c r="H64" s="28">
        <f>COUNTIF(FG9:FG33, 'Drop-downs'!I7)</f>
        <v>0</v>
      </c>
      <c r="I64" s="36" t="str">
        <f>IFERROR(H64/'Participants'' info'!B41,"")</f>
        <v/>
      </c>
    </row>
    <row r="65" spans="2:9">
      <c r="B65" s="22" t="str">
        <f>Language!B830</f>
        <v>Module 28</v>
      </c>
      <c r="C65" s="28">
        <f>FM6</f>
        <v>0</v>
      </c>
      <c r="D65" s="28">
        <f>'Modules'' info'!E34</f>
        <v>0</v>
      </c>
      <c r="E65" s="36" t="str">
        <f>IFERROR(AVERAGE(FO9:FO33),"")</f>
        <v/>
      </c>
      <c r="F65" s="36" t="str">
        <f>IFERROR(AVERAGE(FQ9:FQ33),"")</f>
        <v/>
      </c>
      <c r="G65" s="36" t="str">
        <f>IFERROR(AVERAGE(FR9:FR33),"")</f>
        <v/>
      </c>
      <c r="H65" s="28">
        <f>COUNTIF(FM9:FM33, 'Drop-downs'!I7)</f>
        <v>0</v>
      </c>
      <c r="I65" s="36" t="str">
        <f>IFERROR(H65/'Participants'' info'!B41,"")</f>
        <v/>
      </c>
    </row>
    <row r="66" spans="2:9">
      <c r="B66" s="22" t="str">
        <f>Language!B831</f>
        <v>Module 29</v>
      </c>
      <c r="C66" s="28">
        <f>FS6</f>
        <v>0</v>
      </c>
      <c r="D66" s="28">
        <f>'Modules'' info'!E35</f>
        <v>0</v>
      </c>
      <c r="E66" s="36" t="str">
        <f>IFERROR(AVERAGE(FU9:FU33),"")</f>
        <v/>
      </c>
      <c r="F66" s="36" t="str">
        <f>IFERROR(AVERAGE(FW9:FW33),"")</f>
        <v/>
      </c>
      <c r="G66" s="36" t="str">
        <f>IFERROR(AVERAGE(FX9:FX33),"")</f>
        <v/>
      </c>
      <c r="H66" s="28">
        <f>COUNTIF(FS9:FS33, 'Drop-downs'!I7)</f>
        <v>0</v>
      </c>
      <c r="I66" s="36" t="str">
        <f>IFERROR(H66/'Participants'' info'!B41,"")</f>
        <v/>
      </c>
    </row>
    <row r="67" spans="2:9">
      <c r="B67" s="22" t="str">
        <f>Language!B832</f>
        <v>Module 30</v>
      </c>
      <c r="C67" s="28">
        <f>FY6</f>
        <v>0</v>
      </c>
      <c r="D67" s="28">
        <f>'Modules'' info'!E36</f>
        <v>0</v>
      </c>
      <c r="E67" s="36" t="str">
        <f>IFERROR(AVERAGE(GA9:GA33),"")</f>
        <v/>
      </c>
      <c r="F67" s="36" t="str">
        <f>IFERROR(AVERAGE(GC9:GC33),"")</f>
        <v/>
      </c>
      <c r="G67" s="36" t="str">
        <f>IFERROR(AVERAGE(GD9:GD33),"")</f>
        <v/>
      </c>
      <c r="H67" s="28">
        <f>COUNTIF(FY9:FY33, 'Drop-downs'!I7)</f>
        <v>0</v>
      </c>
      <c r="I67" s="36" t="str">
        <f>IFERROR(H67/'Participants'' info'!B41,"")</f>
        <v/>
      </c>
    </row>
    <row r="68" spans="2:9">
      <c r="B68" s="22" t="str">
        <f>Language!B833</f>
        <v>Module 31</v>
      </c>
      <c r="C68" s="28">
        <f>GE6</f>
        <v>0</v>
      </c>
      <c r="D68" s="28">
        <f>'Modules'' info'!E37</f>
        <v>0</v>
      </c>
      <c r="E68" s="36" t="str">
        <f>IFERROR(AVERAGE(GG9:GG33),"")</f>
        <v/>
      </c>
      <c r="F68" s="36" t="str">
        <f>IFERROR(AVERAGE(GI9:GI33),"")</f>
        <v/>
      </c>
      <c r="G68" s="36" t="str">
        <f>IFERROR(AVERAGE(GJ9:GJ33),"")</f>
        <v/>
      </c>
      <c r="H68" s="28">
        <f>COUNTIF(GE9:GE33, 'Drop-downs'!I7)</f>
        <v>0</v>
      </c>
      <c r="I68" s="36" t="str">
        <f>IFERROR(H68/'Participants'' info'!B41,"")</f>
        <v/>
      </c>
    </row>
    <row r="69" spans="2:9">
      <c r="B69" s="22" t="str">
        <f>Language!B834</f>
        <v>Module 32</v>
      </c>
      <c r="C69" s="28">
        <f>GK6</f>
        <v>0</v>
      </c>
      <c r="D69" s="28">
        <f>'Modules'' info'!E38</f>
        <v>0</v>
      </c>
      <c r="E69" s="36" t="str">
        <f>IFERROR(AVERAGE(GM9:GM33),"")</f>
        <v/>
      </c>
      <c r="F69" s="36" t="str">
        <f>IFERROR(AVERAGE(GO9:GO33),"")</f>
        <v/>
      </c>
      <c r="G69" s="36" t="str">
        <f>IFERROR(AVERAGE(GP9:GP33),"")</f>
        <v/>
      </c>
      <c r="H69" s="28">
        <f>COUNTIF(GK9:GK33, 'Drop-downs'!I7)</f>
        <v>0</v>
      </c>
      <c r="I69" s="36" t="str">
        <f>IFERROR(H69/'Participants'' info'!B41,"")</f>
        <v/>
      </c>
    </row>
    <row r="70" spans="2:9">
      <c r="B70" s="22" t="str">
        <f>Language!B835</f>
        <v>Module 33</v>
      </c>
      <c r="C70" s="28">
        <f>GQ6</f>
        <v>0</v>
      </c>
      <c r="D70" s="28">
        <f>'Modules'' info'!E39</f>
        <v>0</v>
      </c>
      <c r="E70" s="36" t="str">
        <f>IFERROR(AVERAGE(GS9:GS33),"")</f>
        <v/>
      </c>
      <c r="F70" s="36" t="str">
        <f>IFERROR(AVERAGE(GU9:GU33),"")</f>
        <v/>
      </c>
      <c r="G70" s="36" t="str">
        <f>IFERROR(AVERAGE(GV9:GV33),"")</f>
        <v/>
      </c>
      <c r="H70" s="28">
        <f>COUNTIF(GQ9:GQ33, 'Drop-downs'!I7)</f>
        <v>0</v>
      </c>
      <c r="I70" s="36" t="str">
        <f>IFERROR(H70/'Participants'' info'!B41,"")</f>
        <v/>
      </c>
    </row>
    <row r="71" spans="2:9">
      <c r="B71" s="22" t="str">
        <f>Language!B836</f>
        <v>Module 34</v>
      </c>
      <c r="C71" s="28">
        <f>GW6</f>
        <v>0</v>
      </c>
      <c r="D71" s="28">
        <f>'Modules'' info'!E40</f>
        <v>0</v>
      </c>
      <c r="E71" s="36" t="str">
        <f>IFERROR(AVERAGE(GY9:GY33),"")</f>
        <v/>
      </c>
      <c r="F71" s="36" t="str">
        <f>IFERROR(AVERAGE(HA9:HA33),"")</f>
        <v/>
      </c>
      <c r="G71" s="36" t="str">
        <f>IFERROR(AVERAGE(HB9:HB33),"")</f>
        <v/>
      </c>
      <c r="H71" s="28">
        <f>COUNTIF(GW9:GW33, 'Drop-downs'!I7)</f>
        <v>0</v>
      </c>
      <c r="I71" s="36" t="str">
        <f>IFERROR(H71/'Participants'' info'!B41,"")</f>
        <v/>
      </c>
    </row>
    <row r="72" spans="2:9">
      <c r="B72" s="22" t="str">
        <f>Language!B837</f>
        <v>Module 35</v>
      </c>
      <c r="C72" s="28">
        <f>HC6</f>
        <v>0</v>
      </c>
      <c r="D72" s="28">
        <f>'Modules'' info'!E41</f>
        <v>0</v>
      </c>
      <c r="E72" s="36" t="str">
        <f>IFERROR(AVERAGE(HE9:HE33),"")</f>
        <v/>
      </c>
      <c r="F72" s="36" t="str">
        <f>IFERROR(AVERAGE(HG9:HG33),"")</f>
        <v/>
      </c>
      <c r="G72" s="36" t="str">
        <f>IFERROR(AVERAGE(HH9:HH33),"")</f>
        <v/>
      </c>
      <c r="H72" s="28">
        <f>COUNTIF(HC9:HC33, 'Drop-downs'!I7)</f>
        <v>0</v>
      </c>
      <c r="I72" s="36" t="str">
        <f>IFERROR(H72/'Participants'' info'!B41,"")</f>
        <v/>
      </c>
    </row>
    <row r="73" spans="2:9">
      <c r="B73" s="22" t="str">
        <f>Language!B838</f>
        <v>Module 36</v>
      </c>
      <c r="C73" s="28">
        <f>HI6</f>
        <v>0</v>
      </c>
      <c r="D73" s="28">
        <f>'Modules'' info'!E42</f>
        <v>0</v>
      </c>
      <c r="E73" s="36" t="str">
        <f>IFERROR(AVERAGE(HK9:HK33),"")</f>
        <v/>
      </c>
      <c r="F73" s="36" t="str">
        <f>IFERROR(AVERAGE(HM9:HM33),"")</f>
        <v/>
      </c>
      <c r="G73" s="36" t="str">
        <f>IFERROR(AVERAGE(HN9:HN33),"")</f>
        <v/>
      </c>
      <c r="H73" s="28">
        <f>COUNTIF(HI9:HI33, 'Drop-downs'!I7)</f>
        <v>0</v>
      </c>
      <c r="I73" s="36" t="str">
        <f>IFERROR(H73/'Participants'' info'!B41,"")</f>
        <v/>
      </c>
    </row>
    <row r="74" spans="2:9">
      <c r="B74" s="22" t="str">
        <f>Language!B839</f>
        <v>Module 37</v>
      </c>
      <c r="C74" s="28">
        <f>HO6</f>
        <v>0</v>
      </c>
      <c r="D74" s="28">
        <f>'Modules'' info'!E43</f>
        <v>0</v>
      </c>
      <c r="E74" s="36" t="str">
        <f>IFERROR(AVERAGE(HQ9:HQ33),"")</f>
        <v/>
      </c>
      <c r="F74" s="36" t="str">
        <f>IFERROR(AVERAGE(HS9:HS33),"")</f>
        <v/>
      </c>
      <c r="G74" s="36" t="str">
        <f>IFERROR(AVERAGE(HT9:HT33),"")</f>
        <v/>
      </c>
      <c r="H74" s="28">
        <f>COUNTIF(HO9:HO33, 'Drop-downs'!I7)</f>
        <v>0</v>
      </c>
      <c r="I74" s="36" t="str">
        <f>IFERROR(H74/'Participants'' info'!B41,"")</f>
        <v/>
      </c>
    </row>
    <row r="75" spans="2:9">
      <c r="B75" s="22" t="str">
        <f>Language!B840</f>
        <v>Module 38</v>
      </c>
      <c r="C75" s="28">
        <f>HU6</f>
        <v>0</v>
      </c>
      <c r="D75" s="28">
        <f>'Modules'' info'!E44</f>
        <v>0</v>
      </c>
      <c r="E75" s="36" t="str">
        <f>IFERROR(AVERAGE(HW9:HW33),"")</f>
        <v/>
      </c>
      <c r="F75" s="36" t="str">
        <f>IFERROR(AVERAGE(HY9:HY33),"")</f>
        <v/>
      </c>
      <c r="G75" s="36" t="str">
        <f>IFERROR(AVERAGE(HZ9:HZ33),"")</f>
        <v/>
      </c>
      <c r="H75" s="28">
        <f>COUNTIF(HU9:HU33, 'Drop-downs'!I7)</f>
        <v>0</v>
      </c>
      <c r="I75" s="36" t="str">
        <f>IFERROR(H75/'Participants'' info'!B41,"")</f>
        <v/>
      </c>
    </row>
    <row r="76" spans="2:9">
      <c r="B76" s="22" t="str">
        <f>Language!B841</f>
        <v>Module 39</v>
      </c>
      <c r="C76" s="28">
        <f>IA6</f>
        <v>0</v>
      </c>
      <c r="D76" s="28">
        <f>'Modules'' info'!E45</f>
        <v>0</v>
      </c>
      <c r="E76" s="36" t="str">
        <f>IFERROR(AVERAGE(IC9:IC33),"")</f>
        <v/>
      </c>
      <c r="F76" s="36" t="str">
        <f>IFERROR(AVERAGE(IE9:IE33),"")</f>
        <v/>
      </c>
      <c r="G76" s="36" t="str">
        <f>IFERROR(AVERAGE(IF9:IF33),"")</f>
        <v/>
      </c>
      <c r="H76" s="28">
        <f>COUNTIF(IA9:IA33, 'Drop-downs'!I7)</f>
        <v>0</v>
      </c>
      <c r="I76" s="36" t="str">
        <f>IFERROR(H76/'Participants'' info'!B41,"")</f>
        <v/>
      </c>
    </row>
    <row r="77" spans="2:9">
      <c r="B77" s="22" t="str">
        <f>Language!B842</f>
        <v>Module 40</v>
      </c>
      <c r="C77" s="28">
        <f>IG6</f>
        <v>0</v>
      </c>
      <c r="D77" s="28">
        <f>'Modules'' info'!E46</f>
        <v>0</v>
      </c>
      <c r="E77" s="36" t="str">
        <f>IFERROR(AVERAGE(II9:II33),"")</f>
        <v/>
      </c>
      <c r="F77" s="36" t="str">
        <f>IFERROR(AVERAGE(IK9:IK33),"")</f>
        <v/>
      </c>
      <c r="G77" s="36" t="str">
        <f>IFERROR(AVERAGE(IL9:IL33),"")</f>
        <v/>
      </c>
      <c r="H77" s="28">
        <f>COUNTIF(IG9:IG33, 'Drop-downs'!I7)</f>
        <v>0</v>
      </c>
      <c r="I77" s="36" t="str">
        <f>IFERROR(H77/'Participants'' info'!B41,"")</f>
        <v/>
      </c>
    </row>
    <row r="78" spans="2:9">
      <c r="B78" s="22" t="str">
        <f>Language!B843</f>
        <v>Module 41</v>
      </c>
      <c r="C78" s="28">
        <f>IM6</f>
        <v>0</v>
      </c>
      <c r="D78" s="28">
        <f>'Modules'' info'!E47</f>
        <v>0</v>
      </c>
      <c r="E78" s="36" t="str">
        <f>IFERROR(AVERAGE(IO9:IO33),"")</f>
        <v/>
      </c>
      <c r="F78" s="36" t="str">
        <f>IFERROR(AVERAGE(IQ9:IQ33),"")</f>
        <v/>
      </c>
      <c r="G78" s="36" t="str">
        <f>IFERROR(AVERAGE(IR9:IR33),"")</f>
        <v/>
      </c>
      <c r="H78" s="28">
        <f>COUNTIF(IM9:IM33, 'Drop-downs'!I7)</f>
        <v>0</v>
      </c>
      <c r="I78" s="36" t="str">
        <f>IFERROR(H78/'Participants'' info'!B41,"")</f>
        <v/>
      </c>
    </row>
    <row r="79" spans="2:9">
      <c r="B79" s="22" t="str">
        <f>Language!B844</f>
        <v>Module 42</v>
      </c>
      <c r="C79" s="28">
        <f>IS6</f>
        <v>0</v>
      </c>
      <c r="D79" s="28">
        <f>'Modules'' info'!E48</f>
        <v>0</v>
      </c>
      <c r="E79" s="36" t="str">
        <f>IFERROR(AVERAGE(IU9:IU33),"")</f>
        <v/>
      </c>
      <c r="F79" s="36" t="str">
        <f>IFERROR(AVERAGE(IW9:IW33),"")</f>
        <v/>
      </c>
      <c r="G79" s="36" t="str">
        <f>IFERROR(AVERAGE(IX9:IX33),"")</f>
        <v/>
      </c>
      <c r="H79" s="28">
        <f>COUNTIF(IS9:IS33, 'Drop-downs'!I7)</f>
        <v>0</v>
      </c>
      <c r="I79" s="36" t="str">
        <f>IFERROR(H79/'Participants'' info'!B41,"")</f>
        <v/>
      </c>
    </row>
    <row r="80" spans="2:9">
      <c r="B80" s="22" t="str">
        <f>Language!B845</f>
        <v>Module 43</v>
      </c>
      <c r="C80" s="28">
        <f>IY6</f>
        <v>0</v>
      </c>
      <c r="D80" s="28">
        <f>'Modules'' info'!E49</f>
        <v>0</v>
      </c>
      <c r="E80" s="36" t="str">
        <f>IFERROR(AVERAGE(JA9:JA33),"")</f>
        <v/>
      </c>
      <c r="F80" s="36" t="str">
        <f>IFERROR(AVERAGE(JC9:JC33),"")</f>
        <v/>
      </c>
      <c r="G80" s="36" t="str">
        <f>IFERROR(AVERAGE(JD9:JD33),"")</f>
        <v/>
      </c>
      <c r="H80" s="28">
        <f>COUNTIF(IY9:IY33, 'Drop-downs'!I7)</f>
        <v>0</v>
      </c>
      <c r="I80" s="36" t="str">
        <f>IFERROR(H80/'Participants'' info'!$B$41,"")</f>
        <v/>
      </c>
    </row>
    <row r="81" spans="2:9">
      <c r="B81" s="22" t="str">
        <f>Language!B1917</f>
        <v>Module 44</v>
      </c>
      <c r="C81" s="28">
        <f>JE6</f>
        <v>0</v>
      </c>
      <c r="D81" s="28">
        <f>'Modules'' info'!E50</f>
        <v>0</v>
      </c>
      <c r="E81" s="36" t="str">
        <f>IFERROR(AVERAGE(JG9:JG33),"")</f>
        <v/>
      </c>
      <c r="F81" s="36" t="str">
        <f>IFERROR(AVERAGE(JI9:JI33),"")</f>
        <v/>
      </c>
      <c r="G81" s="36" t="str">
        <f>IFERROR(AVERAGE(JJ9:JJ33),"")</f>
        <v/>
      </c>
      <c r="H81" s="28">
        <f>COUNTIF(JE9:JE33, 'Drop-downs'!I7)</f>
        <v>0</v>
      </c>
      <c r="I81" s="36" t="str">
        <f>IFERROR(H81/'Participants'' info'!$B$41,"")</f>
        <v/>
      </c>
    </row>
    <row r="82" spans="2:9">
      <c r="B82" s="22" t="str">
        <f>Language!B1918</f>
        <v>Module 45</v>
      </c>
      <c r="C82" s="28">
        <f>JK6</f>
        <v>0</v>
      </c>
      <c r="D82" s="28">
        <f>'Modules'' info'!E51</f>
        <v>0</v>
      </c>
      <c r="E82" s="36" t="str">
        <f>IFERROR(AVERAGE(JM9:JM33),"")</f>
        <v/>
      </c>
      <c r="F82" s="36" t="str">
        <f>IFERROR(AVERAGE(JO9:JO33),"")</f>
        <v/>
      </c>
      <c r="G82" s="36" t="str">
        <f>IFERROR(AVERAGE(JP9:JP33),"")</f>
        <v/>
      </c>
      <c r="H82" s="28">
        <f>COUNTIF(JK9:JK33, 'Drop-downs'!I7)</f>
        <v>0</v>
      </c>
      <c r="I82" s="36" t="str">
        <f>IFERROR(H82/'Participants'' info'!$B$41,"")</f>
        <v/>
      </c>
    </row>
    <row r="83" spans="2:9">
      <c r="B83" s="22" t="str">
        <f>Language!B1919</f>
        <v>Module 46</v>
      </c>
      <c r="C83" s="28">
        <f>JQ6</f>
        <v>0</v>
      </c>
      <c r="D83" s="28">
        <f>'Modules'' info'!E52</f>
        <v>0</v>
      </c>
      <c r="E83" s="36" t="str">
        <f>IFERROR(AVERAGE(JS9:JS33),"")</f>
        <v/>
      </c>
      <c r="F83" s="36" t="str">
        <f>IFERROR(AVERAGE(JU9:JU33),"")</f>
        <v/>
      </c>
      <c r="G83" s="36" t="str">
        <f>IFERROR(AVERAGE(JV9:JV33),"")</f>
        <v/>
      </c>
      <c r="H83" s="28">
        <f>COUNTIF(JQ9:JQ33, 'Drop-downs'!I7)</f>
        <v>0</v>
      </c>
      <c r="I83" s="36" t="str">
        <f>IFERROR(H83/'Participants'' info'!$B$41,"")</f>
        <v/>
      </c>
    </row>
    <row r="84" spans="2:9">
      <c r="B84" s="22" t="str">
        <f>Language!B1920</f>
        <v>Module 47</v>
      </c>
      <c r="C84" s="28">
        <f>JW6</f>
        <v>0</v>
      </c>
      <c r="D84" s="28">
        <f>'Modules'' info'!E53</f>
        <v>0</v>
      </c>
      <c r="E84" s="36" t="str">
        <f>IFERROR(AVERAGE(JY9:JY33),"")</f>
        <v/>
      </c>
      <c r="F84" s="36" t="str">
        <f>IFERROR(AVERAGE(KA9:KA33),"")</f>
        <v/>
      </c>
      <c r="G84" s="36" t="str">
        <f>IFERROR(AVERAGE(KB9:KB33),"")</f>
        <v/>
      </c>
      <c r="H84" s="28">
        <f>COUNTIF(JW9:JW33, 'Drop-downs'!I7)</f>
        <v>0</v>
      </c>
      <c r="I84" s="36" t="str">
        <f>IFERROR(H84/'Participants'' info'!$B$41,"")</f>
        <v/>
      </c>
    </row>
    <row r="85" spans="2:9">
      <c r="B85" s="22" t="str">
        <f>Language!B1921</f>
        <v>Module 48</v>
      </c>
      <c r="C85" s="28">
        <f>KC6</f>
        <v>0</v>
      </c>
      <c r="D85" s="28">
        <f>'Modules'' info'!E54</f>
        <v>0</v>
      </c>
      <c r="E85" s="36" t="str">
        <f>IFERROR(AVERAGE(KE9:KE33),"")</f>
        <v/>
      </c>
      <c r="F85" s="36" t="str">
        <f>IFERROR(AVERAGE(KG9:KG33),"")</f>
        <v/>
      </c>
      <c r="G85" s="36" t="str">
        <f>IFERROR(AVERAGE(KH9:KH33),"")</f>
        <v/>
      </c>
      <c r="H85" s="28">
        <f>COUNTIF(KC9:KC33, 'Drop-downs'!I7)</f>
        <v>0</v>
      </c>
      <c r="I85" s="36" t="str">
        <f>IFERROR(H85/'Participants'' info'!$B$41,"")</f>
        <v/>
      </c>
    </row>
    <row r="90" spans="2:9">
      <c r="B90" s="8" t="str">
        <f>Language!$B$56</f>
        <v>Below is the color-coding of the cells in the tool that can help you navigate and quickly find which cells need to be filled out. It can be found at the bottom of every spreadsheet</v>
      </c>
    </row>
    <row r="91" spans="2:9" ht="30">
      <c r="B91" s="38" t="str">
        <f>Language!$B$57</f>
        <v>Fixed titles and totals</v>
      </c>
      <c r="C91" s="10" t="str">
        <f>Language!$B$63</f>
        <v>Non-editable - no need for user input.</v>
      </c>
    </row>
    <row r="92" spans="2:9" ht="45">
      <c r="B92" s="25" t="str">
        <f>Language!$B$58</f>
        <v>General information and legends</v>
      </c>
      <c r="C92" s="10" t="str">
        <f>Language!$B$64</f>
        <v>Non-editable - no need for user input.</v>
      </c>
    </row>
    <row r="93" spans="2:9" ht="30">
      <c r="B93" s="80" t="str">
        <f>Language!$B$59</f>
        <v>Fixed or formula</v>
      </c>
      <c r="C93" s="10" t="str">
        <f>Language!$B$65</f>
        <v>Non-editable - no need for user input.</v>
      </c>
    </row>
    <row r="94" spans="2:9" ht="30">
      <c r="B94" s="51" t="str">
        <f>Language!$B$60</f>
        <v>Fillable</v>
      </c>
      <c r="C94" s="10" t="str">
        <f>Language!$B$66</f>
        <v>User input required (free text).</v>
      </c>
    </row>
    <row r="95" spans="2:9" ht="30">
      <c r="B95" s="78" t="str">
        <f>Language!$B$61</f>
        <v>Drop-downs</v>
      </c>
      <c r="C95" s="10" t="str">
        <f>Language!$B$67</f>
        <v>User selection is required.</v>
      </c>
    </row>
    <row r="96" spans="2:9" ht="255">
      <c r="B96" s="81" t="str">
        <f>Language!$B$62</f>
        <v>Prefilled data</v>
      </c>
      <c r="C96"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xmGvBEzrrIQXe4i/7PORQi53kJjh7BwnMncPJIhEtiUkH32z9WLlZP0pZNARR8+4wWiYg5ZFDGpVzjXC795NOw==" saltValue="3rbcSRjq/wePiAw0r/QzDw==" spinCount="100000" sheet="1" objects="1" scenarios="1" formatColumns="0" formatRows="0"/>
  <mergeCells count="196">
    <mergeCell ref="IU7:IV7"/>
    <mergeCell ref="IW7:IX7"/>
    <mergeCell ref="JA7:JB7"/>
    <mergeCell ref="JC7:JD7"/>
    <mergeCell ref="IE7:IF7"/>
    <mergeCell ref="II7:IJ7"/>
    <mergeCell ref="IK7:IL7"/>
    <mergeCell ref="IO7:IP7"/>
    <mergeCell ref="IQ7:IR7"/>
    <mergeCell ref="HQ7:HR7"/>
    <mergeCell ref="HS7:HT7"/>
    <mergeCell ref="HW7:HX7"/>
    <mergeCell ref="HY7:HZ7"/>
    <mergeCell ref="IC7:ID7"/>
    <mergeCell ref="HA7:HB7"/>
    <mergeCell ref="HE7:HF7"/>
    <mergeCell ref="HG7:HH7"/>
    <mergeCell ref="HK7:HL7"/>
    <mergeCell ref="HM7:HN7"/>
    <mergeCell ref="GM7:GN7"/>
    <mergeCell ref="GO7:GP7"/>
    <mergeCell ref="GS7:GT7"/>
    <mergeCell ref="GU7:GV7"/>
    <mergeCell ref="GY7:GZ7"/>
    <mergeCell ref="FW7:FX7"/>
    <mergeCell ref="GA7:GB7"/>
    <mergeCell ref="GC7:GD7"/>
    <mergeCell ref="GG7:GH7"/>
    <mergeCell ref="GI7:GJ7"/>
    <mergeCell ref="FI7:FJ7"/>
    <mergeCell ref="FK7:FL7"/>
    <mergeCell ref="FO7:FP7"/>
    <mergeCell ref="FQ7:FR7"/>
    <mergeCell ref="FU7:FV7"/>
    <mergeCell ref="ES7:ET7"/>
    <mergeCell ref="EW7:EX7"/>
    <mergeCell ref="EY7:EZ7"/>
    <mergeCell ref="FC7:FD7"/>
    <mergeCell ref="FE7:FF7"/>
    <mergeCell ref="EE7:EF7"/>
    <mergeCell ref="EG7:EH7"/>
    <mergeCell ref="EK7:EL7"/>
    <mergeCell ref="EM7:EN7"/>
    <mergeCell ref="EQ7:ER7"/>
    <mergeCell ref="DO7:DP7"/>
    <mergeCell ref="DS7:DT7"/>
    <mergeCell ref="DU7:DV7"/>
    <mergeCell ref="DY7:DZ7"/>
    <mergeCell ref="EA7:EB7"/>
    <mergeCell ref="DA7:DB7"/>
    <mergeCell ref="DC7:DD7"/>
    <mergeCell ref="DG7:DH7"/>
    <mergeCell ref="DI7:DJ7"/>
    <mergeCell ref="DM7:DN7"/>
    <mergeCell ref="CK7:CL7"/>
    <mergeCell ref="CO7:CP7"/>
    <mergeCell ref="CQ7:CR7"/>
    <mergeCell ref="CU7:CV7"/>
    <mergeCell ref="CW7:CX7"/>
    <mergeCell ref="BW7:BX7"/>
    <mergeCell ref="BY7:BZ7"/>
    <mergeCell ref="CC7:CD7"/>
    <mergeCell ref="CE7:CF7"/>
    <mergeCell ref="CI7:CJ7"/>
    <mergeCell ref="BG7:BH7"/>
    <mergeCell ref="BK7:BL7"/>
    <mergeCell ref="BM7:BN7"/>
    <mergeCell ref="BQ7:BR7"/>
    <mergeCell ref="BS7:BT7"/>
    <mergeCell ref="AS7:AT7"/>
    <mergeCell ref="AU7:AV7"/>
    <mergeCell ref="AY7:AZ7"/>
    <mergeCell ref="BA7:BB7"/>
    <mergeCell ref="BE7:BF7"/>
    <mergeCell ref="AC7:AD7"/>
    <mergeCell ref="AG7:AH7"/>
    <mergeCell ref="AI7:AJ7"/>
    <mergeCell ref="AM7:AN7"/>
    <mergeCell ref="AO7:AP7"/>
    <mergeCell ref="O7:P7"/>
    <mergeCell ref="Q7:R7"/>
    <mergeCell ref="U7:V7"/>
    <mergeCell ref="W7:X7"/>
    <mergeCell ref="AA7:AB7"/>
    <mergeCell ref="A2:J2"/>
    <mergeCell ref="A3:J3"/>
    <mergeCell ref="A6:F6"/>
    <mergeCell ref="K7:L7"/>
    <mergeCell ref="I7:J7"/>
    <mergeCell ref="A7:F7"/>
    <mergeCell ref="G5:L5"/>
    <mergeCell ref="M5:R5"/>
    <mergeCell ref="S5:X5"/>
    <mergeCell ref="Y5:AD5"/>
    <mergeCell ref="IG6:IL6"/>
    <mergeCell ref="IM6:IR6"/>
    <mergeCell ref="IS6:IX6"/>
    <mergeCell ref="IY6:JD6"/>
    <mergeCell ref="GW6:HB6"/>
    <mergeCell ref="HC6:HH6"/>
    <mergeCell ref="HI6:HN6"/>
    <mergeCell ref="HO6:HT6"/>
    <mergeCell ref="HU6:HZ6"/>
    <mergeCell ref="IA6:IF6"/>
    <mergeCell ref="GQ6:GV6"/>
    <mergeCell ref="EC6:EH6"/>
    <mergeCell ref="EI6:EN6"/>
    <mergeCell ref="EO6:ET6"/>
    <mergeCell ref="EU6:EZ6"/>
    <mergeCell ref="FA6:FF6"/>
    <mergeCell ref="FG6:FL6"/>
    <mergeCell ref="FM6:FR6"/>
    <mergeCell ref="FS6:FX6"/>
    <mergeCell ref="FY6:GD6"/>
    <mergeCell ref="GE6:GJ6"/>
    <mergeCell ref="GK6:GP6"/>
    <mergeCell ref="DW6:EB6"/>
    <mergeCell ref="BI6:BN6"/>
    <mergeCell ref="BO6:BT6"/>
    <mergeCell ref="BU6:BZ6"/>
    <mergeCell ref="CA6:CF6"/>
    <mergeCell ref="CG6:CL6"/>
    <mergeCell ref="CM6:CR6"/>
    <mergeCell ref="CS6:CX6"/>
    <mergeCell ref="CY6:DD6"/>
    <mergeCell ref="DE6:DJ6"/>
    <mergeCell ref="DK6:DP6"/>
    <mergeCell ref="DQ6:DV6"/>
    <mergeCell ref="BC6:BH6"/>
    <mergeCell ref="G6:L6"/>
    <mergeCell ref="M6:R6"/>
    <mergeCell ref="S6:X6"/>
    <mergeCell ref="Y6:AD6"/>
    <mergeCell ref="AE6:AJ6"/>
    <mergeCell ref="AK6:AP6"/>
    <mergeCell ref="AQ6:AV6"/>
    <mergeCell ref="AW6:BB6"/>
    <mergeCell ref="AE5:AJ5"/>
    <mergeCell ref="AK5:AP5"/>
    <mergeCell ref="AQ5:AV5"/>
    <mergeCell ref="AW5:BB5"/>
    <mergeCell ref="BC5:BH5"/>
    <mergeCell ref="BI5:BN5"/>
    <mergeCell ref="BO5:BT5"/>
    <mergeCell ref="BU5:BZ5"/>
    <mergeCell ref="CA5:CF5"/>
    <mergeCell ref="CG5:CL5"/>
    <mergeCell ref="CM5:CR5"/>
    <mergeCell ref="CS5:CX5"/>
    <mergeCell ref="CY5:DD5"/>
    <mergeCell ref="DE5:DJ5"/>
    <mergeCell ref="DK5:DP5"/>
    <mergeCell ref="DQ5:DV5"/>
    <mergeCell ref="DW5:EB5"/>
    <mergeCell ref="EC5:EH5"/>
    <mergeCell ref="EI5:EN5"/>
    <mergeCell ref="EO5:ET5"/>
    <mergeCell ref="EU5:EZ5"/>
    <mergeCell ref="FA5:FF5"/>
    <mergeCell ref="FG5:FL5"/>
    <mergeCell ref="FM5:FR5"/>
    <mergeCell ref="FS5:FX5"/>
    <mergeCell ref="FY5:GD5"/>
    <mergeCell ref="GE5:GJ5"/>
    <mergeCell ref="GK5:GP5"/>
    <mergeCell ref="GQ5:GV5"/>
    <mergeCell ref="GW5:HB5"/>
    <mergeCell ref="HC5:HH5"/>
    <mergeCell ref="IM5:IR5"/>
    <mergeCell ref="IS5:IX5"/>
    <mergeCell ref="IY5:JD5"/>
    <mergeCell ref="HI5:HN5"/>
    <mergeCell ref="HO5:HT5"/>
    <mergeCell ref="HU5:HZ5"/>
    <mergeCell ref="IA5:IF5"/>
    <mergeCell ref="IG5:IL5"/>
    <mergeCell ref="JE5:JJ5"/>
    <mergeCell ref="JK5:JP5"/>
    <mergeCell ref="JQ5:JV5"/>
    <mergeCell ref="JW5:KB5"/>
    <mergeCell ref="KC5:KH5"/>
    <mergeCell ref="JE6:JJ6"/>
    <mergeCell ref="JK6:JP6"/>
    <mergeCell ref="JQ6:JV6"/>
    <mergeCell ref="JW6:KB6"/>
    <mergeCell ref="KC6:KH6"/>
    <mergeCell ref="KG7:KH7"/>
    <mergeCell ref="JG7:JH7"/>
    <mergeCell ref="JI7:JJ7"/>
    <mergeCell ref="JM7:JN7"/>
    <mergeCell ref="JO7:JP7"/>
    <mergeCell ref="JS7:JT7"/>
    <mergeCell ref="JU7:JV7"/>
    <mergeCell ref="JY7:JZ7"/>
    <mergeCell ref="KA7:KB7"/>
    <mergeCell ref="KE7:KF7"/>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6E8082C-5861-470A-B394-F5F862F8B55F}">
          <x14:formula1>
            <xm:f>'Drop-downs'!$I$7:$I$8</xm:f>
          </x14:formula1>
          <xm:sqref>G9:G33 M9:M33 S9:S33 Y9:Y33 AE9:AE33 AK9:AK33 AQ9:AQ33 AW9:AW33 BC9:BC33 BI9:BI33 BO9:BO33 BU9:BU33 CG9:CG33 CM9:CM33 CS9:CS33 CY9:CY33 DE9:DE33 DK9:DK33 DQ9:DQ33 DW9:DW33 EC9:EC33 EI9:EI33 EO9:EO33 EU9:EU33 FA9:FA33 FG9:FG33 FM9:FM33 FS9:FS33 FY9:FY33 GE9:GE33 GK9:GK33 GQ9:GQ33 GW9:GW33 HC9:HC33 HI9:HI33 HO9:HO33 HU9:HU33 IY9:IY33 IA9:IA33 IG9:IG33 IM9:IM33 IS9:IS33 CA9:CA33 JE9:JE33 JK9:JK33 JQ9:JQ33 JW9:JW33 KC9:KC33</xm:sqref>
        </x14:dataValidation>
        <x14:dataValidation type="list" allowBlank="1" showInputMessage="1" showErrorMessage="1" xr:uid="{A0C69EED-C61B-4522-B97F-EDDD370BE80E}">
          <x14:formula1>
            <xm:f>'Modules'' info'!$B$7:$B$54</xm:f>
          </x14:formula1>
          <xm:sqref>G6 M6:KH6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143E-E020-4D3F-9D78-C05F2EA604D1}">
  <dimension ref="A1:I41"/>
  <sheetViews>
    <sheetView workbookViewId="0">
      <selection activeCell="C8" sqref="C8"/>
    </sheetView>
  </sheetViews>
  <sheetFormatPr defaultRowHeight="15"/>
  <cols>
    <col min="1" max="1" width="31.42578125" customWidth="1"/>
    <col min="2" max="2" width="31.28515625" customWidth="1"/>
    <col min="3" max="3" width="24.28515625" customWidth="1"/>
    <col min="4" max="4" width="19" customWidth="1"/>
    <col min="5" max="5" width="42.28515625" customWidth="1"/>
    <col min="7" max="7" width="29.140625" customWidth="1"/>
    <col min="8" max="8" width="33.140625" customWidth="1"/>
  </cols>
  <sheetData>
    <row r="1" spans="1:9">
      <c r="A1" s="8" t="str">
        <f>Language!B869</f>
        <v>Mentoring</v>
      </c>
      <c r="B1" s="18"/>
      <c r="C1" s="18"/>
      <c r="D1" s="18"/>
      <c r="E1" s="18"/>
      <c r="F1" s="18"/>
      <c r="G1" s="18"/>
      <c r="H1" s="18"/>
      <c r="I1" s="18"/>
    </row>
    <row r="2" spans="1:9" ht="15" customHeight="1">
      <c r="A2" s="227" t="str">
        <f>Language!B870</f>
        <v>Spreadsheet description: This spreadsheet collects information on the mentoring component of the iteration.</v>
      </c>
      <c r="B2" s="227"/>
      <c r="C2" s="227"/>
      <c r="D2" s="227"/>
      <c r="E2" s="227"/>
      <c r="F2" s="227"/>
      <c r="G2" s="227"/>
      <c r="H2" s="227"/>
      <c r="I2" s="5"/>
    </row>
    <row r="3" spans="1:9" ht="197.25" customHeight="1">
      <c r="A3" s="227" t="str">
        <f>Language!B871</f>
        <v xml:space="preserve">When to fill in this tab: 
1) Before mentoring commences - select from the drop-down whether a signed mentoring agreement is in place for each mentee. You can refer to color-coding of the cells at the bottom of the spreadsheet. 
Please, note that it is highly recommended to have a signed mentoring agreement for each mentee. It should be signed between each mentee and their mentor and include learning and professional development of the mentees, self-assessment questionnaire, identification of skills for improvement and learning goals, provision of support and guidance on programme assignments and projects. You can refer to mentoring guide for reference.  
2) Throughout the programme on a regular basis - update the number of mentoring sessions for each mentee. You can coordinate with mentors to receive this information. Please, note that it's highly recommended to have at least 1 mentoring session per month of the programme for each mentee. Mentors should keep minutes of meeting for each mentoring session.
Information in columns A-B is automatically prepopulated from Participants' info and Mentors' info tabs.
Note: Information needs to be updated if there are any changes at any point as it feeds into reporting forms. </v>
      </c>
      <c r="B3" s="227"/>
      <c r="C3" s="227"/>
      <c r="D3" s="227"/>
      <c r="E3" s="227"/>
      <c r="F3" s="227"/>
      <c r="G3" s="227"/>
      <c r="H3" s="227"/>
      <c r="I3" s="5"/>
    </row>
    <row r="4" spans="1:9">
      <c r="A4" s="2"/>
      <c r="B4" s="18"/>
    </row>
    <row r="6" spans="1:9" ht="15.75" thickBot="1">
      <c r="A6" s="4"/>
    </row>
    <row r="7" spans="1:9" ht="61.5" thickTop="1" thickBot="1">
      <c r="A7" s="27" t="str">
        <f>Language!B872</f>
        <v>Participant first and last name</v>
      </c>
      <c r="B7" s="27" t="str">
        <f>Language!B873</f>
        <v>Mentor first name and last name</v>
      </c>
      <c r="C7" s="27" t="str">
        <f>Language!B874</f>
        <v>Signed mentoring agreement in place (refer to mentorship guide)</v>
      </c>
      <c r="D7" s="27" t="str">
        <f>Language!B875</f>
        <v># of mentoring sessions held/completed</v>
      </c>
      <c r="E7" s="27" t="str">
        <f>Language!B876</f>
        <v>Average number of sessions per month (available at the end of the programme after the start and end date of the programme in "General progr info" are fillled out)</v>
      </c>
      <c r="G7" s="38" t="str">
        <f>Language!B877</f>
        <v>Number of months of the programme</v>
      </c>
      <c r="H7" s="126">
        <f>DATEDIF('General progr info'!C23,'General progr info'!C24, "m")</f>
        <v>0</v>
      </c>
    </row>
    <row r="8" spans="1:9" ht="15.75" customHeight="1" thickTop="1">
      <c r="A8" s="28">
        <f>'Participants'' info'!A8</f>
        <v>0</v>
      </c>
      <c r="B8" s="28">
        <f>'Participants'' info'!J8</f>
        <v>0</v>
      </c>
      <c r="C8" s="106"/>
      <c r="D8" s="104"/>
      <c r="E8" s="208" t="str">
        <f>IF(D8="","",IFERROR(D8/$H$7,""))</f>
        <v/>
      </c>
      <c r="G8" s="285" t="str">
        <f>Language!B878</f>
        <v>Note: The number of months is used to calculate the average number of sessions per month. If the number seems incorrect, please check the General programme information tab and adjust the dates of the start and the end of the programme accordingly</v>
      </c>
      <c r="H8" s="285"/>
    </row>
    <row r="9" spans="1:9">
      <c r="A9" s="28">
        <f>'Participants'' info'!A9</f>
        <v>0</v>
      </c>
      <c r="B9" s="28">
        <f>'Participants'' info'!J9</f>
        <v>0</v>
      </c>
      <c r="C9" s="106"/>
      <c r="D9" s="104"/>
      <c r="E9" s="208" t="str">
        <f t="shared" ref="E9:E32" si="0">IF(D9="","",IFERROR(D9/$H$7,""))</f>
        <v/>
      </c>
      <c r="G9" s="285"/>
      <c r="H9" s="285"/>
    </row>
    <row r="10" spans="1:9">
      <c r="A10" s="28">
        <f>'Participants'' info'!A10</f>
        <v>0</v>
      </c>
      <c r="B10" s="28">
        <f>'Participants'' info'!J10</f>
        <v>0</v>
      </c>
      <c r="C10" s="106"/>
      <c r="D10" s="104"/>
      <c r="E10" s="208" t="str">
        <f t="shared" si="0"/>
        <v/>
      </c>
      <c r="G10" s="285"/>
      <c r="H10" s="285"/>
    </row>
    <row r="11" spans="1:9">
      <c r="A11" s="28">
        <f>'Participants'' info'!A11</f>
        <v>0</v>
      </c>
      <c r="B11" s="28">
        <f>'Participants'' info'!J11</f>
        <v>0</v>
      </c>
      <c r="C11" s="106"/>
      <c r="D11" s="104"/>
      <c r="E11" s="208" t="str">
        <f t="shared" si="0"/>
        <v/>
      </c>
      <c r="G11" s="285"/>
      <c r="H11" s="285"/>
    </row>
    <row r="12" spans="1:9">
      <c r="A12" s="28">
        <f>'Participants'' info'!A12</f>
        <v>0</v>
      </c>
      <c r="B12" s="28">
        <f>'Participants'' info'!J12</f>
        <v>0</v>
      </c>
      <c r="C12" s="106"/>
      <c r="D12" s="104"/>
      <c r="E12" s="208" t="str">
        <f t="shared" si="0"/>
        <v/>
      </c>
      <c r="G12" s="285"/>
      <c r="H12" s="285"/>
    </row>
    <row r="13" spans="1:9">
      <c r="A13" s="28">
        <f>'Participants'' info'!A13</f>
        <v>0</v>
      </c>
      <c r="B13" s="28">
        <f>'Participants'' info'!J13</f>
        <v>0</v>
      </c>
      <c r="C13" s="106"/>
      <c r="D13" s="104"/>
      <c r="E13" s="208" t="str">
        <f t="shared" si="0"/>
        <v/>
      </c>
      <c r="G13" s="285"/>
      <c r="H13" s="285"/>
    </row>
    <row r="14" spans="1:9">
      <c r="A14" s="28">
        <f>'Participants'' info'!A14</f>
        <v>0</v>
      </c>
      <c r="B14" s="28">
        <f>'Participants'' info'!J14</f>
        <v>0</v>
      </c>
      <c r="C14" s="106"/>
      <c r="D14" s="104"/>
      <c r="E14" s="208" t="str">
        <f t="shared" si="0"/>
        <v/>
      </c>
    </row>
    <row r="15" spans="1:9">
      <c r="A15" s="28">
        <f>'Participants'' info'!A15</f>
        <v>0</v>
      </c>
      <c r="B15" s="28">
        <f>'Participants'' info'!J15</f>
        <v>0</v>
      </c>
      <c r="C15" s="106"/>
      <c r="D15" s="104"/>
      <c r="E15" s="208" t="str">
        <f t="shared" si="0"/>
        <v/>
      </c>
    </row>
    <row r="16" spans="1:9">
      <c r="A16" s="28">
        <f>'Participants'' info'!A16</f>
        <v>0</v>
      </c>
      <c r="B16" s="28">
        <f>'Participants'' info'!J16</f>
        <v>0</v>
      </c>
      <c r="C16" s="106"/>
      <c r="D16" s="104"/>
      <c r="E16" s="208" t="str">
        <f t="shared" si="0"/>
        <v/>
      </c>
    </row>
    <row r="17" spans="1:5">
      <c r="A17" s="28">
        <f>'Participants'' info'!A17</f>
        <v>0</v>
      </c>
      <c r="B17" s="28">
        <f>'Participants'' info'!J17</f>
        <v>0</v>
      </c>
      <c r="C17" s="106"/>
      <c r="D17" s="104"/>
      <c r="E17" s="208" t="str">
        <f t="shared" si="0"/>
        <v/>
      </c>
    </row>
    <row r="18" spans="1:5">
      <c r="A18" s="28">
        <f>'Participants'' info'!A18</f>
        <v>0</v>
      </c>
      <c r="B18" s="28">
        <f>'Participants'' info'!J18</f>
        <v>0</v>
      </c>
      <c r="C18" s="106"/>
      <c r="D18" s="104"/>
      <c r="E18" s="208" t="str">
        <f t="shared" si="0"/>
        <v/>
      </c>
    </row>
    <row r="19" spans="1:5">
      <c r="A19" s="28">
        <f>'Participants'' info'!A19</f>
        <v>0</v>
      </c>
      <c r="B19" s="28">
        <f>'Participants'' info'!J19</f>
        <v>0</v>
      </c>
      <c r="C19" s="106"/>
      <c r="D19" s="104"/>
      <c r="E19" s="208" t="str">
        <f t="shared" si="0"/>
        <v/>
      </c>
    </row>
    <row r="20" spans="1:5">
      <c r="A20" s="28">
        <f>'Participants'' info'!A20</f>
        <v>0</v>
      </c>
      <c r="B20" s="28">
        <f>'Participants'' info'!J20</f>
        <v>0</v>
      </c>
      <c r="C20" s="106"/>
      <c r="D20" s="104"/>
      <c r="E20" s="208" t="str">
        <f t="shared" si="0"/>
        <v/>
      </c>
    </row>
    <row r="21" spans="1:5">
      <c r="A21" s="28">
        <f>'Participants'' info'!A21</f>
        <v>0</v>
      </c>
      <c r="B21" s="28">
        <f>'Participants'' info'!J21</f>
        <v>0</v>
      </c>
      <c r="C21" s="106"/>
      <c r="D21" s="104"/>
      <c r="E21" s="208" t="str">
        <f t="shared" si="0"/>
        <v/>
      </c>
    </row>
    <row r="22" spans="1:5">
      <c r="A22" s="28">
        <f>'Participants'' info'!A22</f>
        <v>0</v>
      </c>
      <c r="B22" s="28">
        <f>'Participants'' info'!J22</f>
        <v>0</v>
      </c>
      <c r="C22" s="106"/>
      <c r="D22" s="104"/>
      <c r="E22" s="208" t="str">
        <f t="shared" si="0"/>
        <v/>
      </c>
    </row>
    <row r="23" spans="1:5">
      <c r="A23" s="28">
        <f>'Participants'' info'!A23</f>
        <v>0</v>
      </c>
      <c r="B23" s="28">
        <f>'Participants'' info'!J23</f>
        <v>0</v>
      </c>
      <c r="C23" s="106"/>
      <c r="D23" s="104"/>
      <c r="E23" s="208" t="str">
        <f t="shared" si="0"/>
        <v/>
      </c>
    </row>
    <row r="24" spans="1:5">
      <c r="A24" s="28">
        <f>'Participants'' info'!A24</f>
        <v>0</v>
      </c>
      <c r="B24" s="28">
        <f>'Participants'' info'!J24</f>
        <v>0</v>
      </c>
      <c r="C24" s="106"/>
      <c r="D24" s="104"/>
      <c r="E24" s="208" t="str">
        <f t="shared" si="0"/>
        <v/>
      </c>
    </row>
    <row r="25" spans="1:5">
      <c r="A25" s="28">
        <f>'Participants'' info'!A25</f>
        <v>0</v>
      </c>
      <c r="B25" s="28">
        <f>'Participants'' info'!J25</f>
        <v>0</v>
      </c>
      <c r="C25" s="106"/>
      <c r="D25" s="104"/>
      <c r="E25" s="208" t="str">
        <f t="shared" si="0"/>
        <v/>
      </c>
    </row>
    <row r="26" spans="1:5">
      <c r="A26" s="28">
        <f>'Participants'' info'!A26</f>
        <v>0</v>
      </c>
      <c r="B26" s="28">
        <f>'Participants'' info'!J26</f>
        <v>0</v>
      </c>
      <c r="C26" s="106"/>
      <c r="D26" s="104"/>
      <c r="E26" s="208" t="str">
        <f t="shared" si="0"/>
        <v/>
      </c>
    </row>
    <row r="27" spans="1:5">
      <c r="A27" s="28">
        <f>'Participants'' info'!A27</f>
        <v>0</v>
      </c>
      <c r="B27" s="28">
        <f>'Participants'' info'!J27</f>
        <v>0</v>
      </c>
      <c r="C27" s="106"/>
      <c r="D27" s="104"/>
      <c r="E27" s="208" t="str">
        <f t="shared" si="0"/>
        <v/>
      </c>
    </row>
    <row r="28" spans="1:5">
      <c r="A28" s="28">
        <f>'Participants'' info'!A28</f>
        <v>0</v>
      </c>
      <c r="B28" s="28">
        <f>'Participants'' info'!J28</f>
        <v>0</v>
      </c>
      <c r="C28" s="106"/>
      <c r="D28" s="104"/>
      <c r="E28" s="208" t="str">
        <f t="shared" si="0"/>
        <v/>
      </c>
    </row>
    <row r="29" spans="1:5">
      <c r="A29" s="28">
        <f>'Participants'' info'!A29</f>
        <v>0</v>
      </c>
      <c r="B29" s="28">
        <f>'Participants'' info'!J29</f>
        <v>0</v>
      </c>
      <c r="C29" s="106"/>
      <c r="D29" s="104"/>
      <c r="E29" s="208" t="str">
        <f t="shared" si="0"/>
        <v/>
      </c>
    </row>
    <row r="30" spans="1:5">
      <c r="A30" s="28">
        <f>'Participants'' info'!A30</f>
        <v>0</v>
      </c>
      <c r="B30" s="28">
        <f>'Participants'' info'!J30</f>
        <v>0</v>
      </c>
      <c r="C30" s="106"/>
      <c r="D30" s="104"/>
      <c r="E30" s="208" t="str">
        <f t="shared" si="0"/>
        <v/>
      </c>
    </row>
    <row r="31" spans="1:5">
      <c r="A31" s="28">
        <f>'Participants'' info'!A31</f>
        <v>0</v>
      </c>
      <c r="B31" s="28">
        <f>'Participants'' info'!J31</f>
        <v>0</v>
      </c>
      <c r="C31" s="106"/>
      <c r="D31" s="104"/>
      <c r="E31" s="208" t="str">
        <f t="shared" si="0"/>
        <v/>
      </c>
    </row>
    <row r="32" spans="1:5">
      <c r="A32" s="28">
        <f>'Participants'' info'!A32</f>
        <v>0</v>
      </c>
      <c r="B32" s="28">
        <f>'Participants'' info'!J32</f>
        <v>0</v>
      </c>
      <c r="C32" s="106"/>
      <c r="D32" s="104"/>
      <c r="E32" s="208" t="str">
        <f t="shared" si="0"/>
        <v/>
      </c>
    </row>
    <row r="34" spans="1:4" ht="129" customHeight="1">
      <c r="A34" s="8"/>
      <c r="B34" s="4"/>
      <c r="C34" s="4"/>
      <c r="D34" s="4"/>
    </row>
    <row r="35" spans="1:4">
      <c r="A35" s="8"/>
      <c r="B35" s="8" t="str">
        <f>Language!$B$56</f>
        <v>Below is the color-coding of the cells in the tool that can help you navigate and quickly find which cells need to be filled out. It can be found at the bottom of every spreadsheet</v>
      </c>
    </row>
    <row r="36" spans="1:4" ht="30">
      <c r="B36" s="38" t="str">
        <f>Language!$B$57</f>
        <v>Fixed titles and totals</v>
      </c>
      <c r="C36" s="10" t="str">
        <f>Language!$B$63</f>
        <v>Non-editable - no need for user input.</v>
      </c>
    </row>
    <row r="37" spans="1:4" ht="30">
      <c r="B37" s="25" t="str">
        <f>Language!$B$58</f>
        <v>General information and legends</v>
      </c>
      <c r="C37" s="10" t="str">
        <f>Language!$B$64</f>
        <v>Non-editable - no need for user input.</v>
      </c>
    </row>
    <row r="38" spans="1:4" ht="30">
      <c r="B38" s="80" t="str">
        <f>Language!$B$59</f>
        <v>Fixed or formula</v>
      </c>
      <c r="C38" s="10" t="str">
        <f>Language!$B$65</f>
        <v>Non-editable - no need for user input.</v>
      </c>
    </row>
    <row r="39" spans="1:4" ht="30">
      <c r="B39" s="51" t="str">
        <f>Language!$B$60</f>
        <v>Fillable</v>
      </c>
      <c r="C39" s="10" t="str">
        <f>Language!$B$66</f>
        <v>User input required (free text).</v>
      </c>
    </row>
    <row r="40" spans="1:4" ht="30">
      <c r="B40" s="78" t="str">
        <f>Language!$B$61</f>
        <v>Drop-downs</v>
      </c>
      <c r="C40" s="10" t="str">
        <f>Language!$B$67</f>
        <v>User selection is required.</v>
      </c>
    </row>
    <row r="41" spans="1:4" ht="255">
      <c r="B41" s="81" t="str">
        <f>Language!$B$62</f>
        <v>Prefilled data</v>
      </c>
      <c r="C4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OiLQ8YU7AogbPIjOKb9O3zbfg1MdIh4CBeha0ktoJ4y9EV4WNcMI6u20y1z0BlcdsybSwuq+Ajnjpj0lisP57w==" saltValue="ZWmgIwBrPvDFdsiC1CmYPQ==" spinCount="100000" sheet="1" objects="1" scenarios="1" formatColumns="0" formatRows="0"/>
  <mergeCells count="3">
    <mergeCell ref="A2:H2"/>
    <mergeCell ref="A3:H3"/>
    <mergeCell ref="G8:H1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BEBEB89-2E51-4D59-BF95-B2BE113297CF}">
          <x14:formula1>
            <xm:f>'Drop-downs'!$I$7:$I$8</xm:f>
          </x14:formula1>
          <xm:sqref>C8:C32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07F8C-E2F7-439E-9FD4-D926CBBC399C}">
  <dimension ref="A1:V55"/>
  <sheetViews>
    <sheetView workbookViewId="0">
      <selection activeCell="C38" sqref="C38"/>
    </sheetView>
  </sheetViews>
  <sheetFormatPr defaultRowHeight="15"/>
  <cols>
    <col min="1" max="1" width="30" customWidth="1"/>
    <col min="2" max="2" width="19" customWidth="1"/>
    <col min="3" max="3" width="24.28515625" customWidth="1"/>
    <col min="4" max="4" width="17.140625" customWidth="1"/>
    <col min="5" max="5" width="18.140625" customWidth="1"/>
    <col min="6" max="6" width="17.140625" customWidth="1"/>
    <col min="7" max="7" width="18.140625" customWidth="1"/>
    <col min="8" max="8" width="17.140625" customWidth="1"/>
    <col min="9" max="9" width="18.140625" customWidth="1"/>
    <col min="10" max="10" width="17.140625" customWidth="1"/>
    <col min="11" max="11" width="18.140625" customWidth="1"/>
    <col min="12" max="12" width="17.140625" customWidth="1"/>
    <col min="13" max="13" width="18.140625" customWidth="1"/>
    <col min="14" max="14" width="17.140625" customWidth="1"/>
    <col min="15" max="15" width="18.140625" customWidth="1"/>
    <col min="16" max="16" width="17.140625" customWidth="1"/>
    <col min="17" max="17" width="18.140625" customWidth="1"/>
    <col min="18" max="18" width="17.140625" customWidth="1"/>
    <col min="19" max="19" width="18.140625" customWidth="1"/>
    <col min="20" max="20" width="17.140625" customWidth="1"/>
    <col min="21" max="21" width="18.140625" customWidth="1"/>
    <col min="22" max="22" width="17.140625" customWidth="1"/>
  </cols>
  <sheetData>
    <row r="1" spans="1:22">
      <c r="A1" s="8" t="str">
        <f>Language!B879</f>
        <v>Small projects</v>
      </c>
      <c r="B1" s="8"/>
      <c r="C1" s="8"/>
      <c r="D1" s="8"/>
      <c r="E1" s="8"/>
      <c r="F1" s="8"/>
      <c r="G1" s="8"/>
      <c r="H1" s="8"/>
    </row>
    <row r="2" spans="1:22" ht="83.25" customHeight="1">
      <c r="A2" s="227" t="str">
        <f>Language!B880</f>
        <v>Spreadsheet description: This spreadsheet collects information on the small projects undertaken by participants in the iteration to support learning of didactic sessions, including the number of small projects and addressed competencies of each small project per participant.
Small projects are on-the job activities that provide an opportunity to apply the knowledge/competencies acquired in didactic sessions and are aimed at reinforcing the concepts learned during those sessions. Ideally, they should be targeting weaker competencies of each participant, so the task and competency can be different for each participant. The task can be individual or done in groups. Each small project should focus on a different competency. At least 2 small projects are recommended to be completed by each participant. Estimated time for completion of a small project is 2-5 hrs.</v>
      </c>
      <c r="B2" s="227"/>
      <c r="C2" s="227"/>
      <c r="D2" s="227"/>
      <c r="E2" s="227"/>
      <c r="F2" s="227"/>
      <c r="G2" s="227"/>
      <c r="H2" s="227"/>
      <c r="I2" s="227"/>
      <c r="J2" s="227"/>
    </row>
    <row r="3" spans="1:22" ht="90" customHeight="1">
      <c r="A3" s="227" t="str">
        <f>Language!B881</f>
        <v xml:space="preserve">When to fill in this tab: 
Following completion of each small project - complete details on each small project for each participant (title of each small project, competency)
Information in column A is automatically prepopulated from Participants' info tab.
Note: Information needs to be updated if there are any changes at any point as it feeds into reporting forms. </v>
      </c>
      <c r="B3" s="227"/>
      <c r="C3" s="227"/>
      <c r="D3" s="227"/>
      <c r="E3" s="227"/>
      <c r="F3" s="227"/>
      <c r="G3" s="227"/>
      <c r="H3" s="227"/>
      <c r="I3" s="227"/>
      <c r="J3" s="227"/>
    </row>
    <row r="4" spans="1:22">
      <c r="A4" s="2"/>
      <c r="B4" s="18"/>
    </row>
    <row r="5" spans="1:22">
      <c r="A5" s="2"/>
    </row>
    <row r="6" spans="1:22" ht="15.75" thickBot="1">
      <c r="A6" s="7"/>
      <c r="B6" s="7"/>
      <c r="C6" s="286" t="str">
        <f>Language!B882</f>
        <v>Small project 1</v>
      </c>
      <c r="D6" s="286"/>
      <c r="E6" s="286" t="str">
        <f>Language!B883</f>
        <v>Small project 2</v>
      </c>
      <c r="F6" s="286"/>
      <c r="G6" s="286" t="str">
        <f>Language!B884</f>
        <v>Small project 3</v>
      </c>
      <c r="H6" s="286"/>
      <c r="I6" s="286" t="str">
        <f>Language!B885</f>
        <v>Small project 4</v>
      </c>
      <c r="J6" s="286"/>
      <c r="K6" s="286" t="str">
        <f>Language!B886</f>
        <v>Small project 5</v>
      </c>
      <c r="L6" s="286"/>
      <c r="M6" s="286" t="str">
        <f>Language!B887</f>
        <v>Small project 6</v>
      </c>
      <c r="N6" s="286"/>
      <c r="O6" s="286" t="str">
        <f>Language!B888</f>
        <v>Small project 7</v>
      </c>
      <c r="P6" s="286"/>
      <c r="Q6" s="286" t="str">
        <f>Language!B889</f>
        <v>Small project 8</v>
      </c>
      <c r="R6" s="286"/>
      <c r="S6" s="286" t="str">
        <f>Language!B890</f>
        <v>Small project 9</v>
      </c>
      <c r="T6" s="286"/>
      <c r="U6" s="286" t="str">
        <f>Language!B891</f>
        <v>Small project 10</v>
      </c>
      <c r="V6" s="286"/>
    </row>
    <row r="7" spans="1:22" ht="76.5" thickTop="1" thickBot="1">
      <c r="A7" s="27" t="str">
        <f>Language!B872</f>
        <v>Participant first and last name</v>
      </c>
      <c r="B7" s="27" t="str">
        <f>Language!B892</f>
        <v>Total number of small projects completed at the end of the programme</v>
      </c>
      <c r="C7" s="27" t="str">
        <f>Language!$B$893</f>
        <v>Small project title</v>
      </c>
      <c r="D7" s="27" t="str">
        <f>Language!$B$894</f>
        <v>Competency addressed (primary)</v>
      </c>
      <c r="E7" s="27" t="str">
        <f>Language!$B$893</f>
        <v>Small project title</v>
      </c>
      <c r="F7" s="27" t="str">
        <f>Language!$B$894</f>
        <v>Competency addressed (primary)</v>
      </c>
      <c r="G7" s="27" t="str">
        <f>Language!$B$893</f>
        <v>Small project title</v>
      </c>
      <c r="H7" s="27" t="str">
        <f>Language!$B$894</f>
        <v>Competency addressed (primary)</v>
      </c>
      <c r="I7" s="27" t="str">
        <f>Language!$B$893</f>
        <v>Small project title</v>
      </c>
      <c r="J7" s="27" t="str">
        <f>Language!$B$894</f>
        <v>Competency addressed (primary)</v>
      </c>
      <c r="K7" s="27" t="str">
        <f>Language!$B$893</f>
        <v>Small project title</v>
      </c>
      <c r="L7" s="27" t="str">
        <f>Language!$B$894</f>
        <v>Competency addressed (primary)</v>
      </c>
      <c r="M7" s="27" t="str">
        <f>Language!$B$893</f>
        <v>Small project title</v>
      </c>
      <c r="N7" s="27" t="str">
        <f>Language!$B$894</f>
        <v>Competency addressed (primary)</v>
      </c>
      <c r="O7" s="27" t="str">
        <f>Language!$B$893</f>
        <v>Small project title</v>
      </c>
      <c r="P7" s="27" t="str">
        <f>Language!$B$894</f>
        <v>Competency addressed (primary)</v>
      </c>
      <c r="Q7" s="27" t="str">
        <f>Language!$B$893</f>
        <v>Small project title</v>
      </c>
      <c r="R7" s="27" t="str">
        <f>Language!$B$894</f>
        <v>Competency addressed (primary)</v>
      </c>
      <c r="S7" s="27" t="str">
        <f>Language!$B$893</f>
        <v>Small project title</v>
      </c>
      <c r="T7" s="27" t="str">
        <f>Language!$B$894</f>
        <v>Competency addressed (primary)</v>
      </c>
      <c r="U7" s="27" t="str">
        <f>Language!$B$893</f>
        <v>Small project title</v>
      </c>
      <c r="V7" s="27" t="str">
        <f>Language!$B$894</f>
        <v>Competency addressed (primary)</v>
      </c>
    </row>
    <row r="8" spans="1:22" ht="15.75" thickTop="1">
      <c r="A8" s="15">
        <f>'Participants'' info'!A8</f>
        <v>0</v>
      </c>
      <c r="B8" s="126" t="str">
        <f>IF(COUNTA(C8,E8,G8,I8,K8,M8,O8,Q8,S8,U8)=0,"",COUNTA(C8,E8,G8,I8,K8,M8,O8,Q8,S8,U8))</f>
        <v/>
      </c>
      <c r="C8" s="104"/>
      <c r="D8" s="106"/>
      <c r="E8" s="104"/>
      <c r="F8" s="106"/>
      <c r="G8" s="104"/>
      <c r="H8" s="106"/>
      <c r="I8" s="104"/>
      <c r="J8" s="106"/>
      <c r="K8" s="104"/>
      <c r="L8" s="106"/>
      <c r="M8" s="104"/>
      <c r="N8" s="106"/>
      <c r="O8" s="104"/>
      <c r="P8" s="106"/>
      <c r="Q8" s="104"/>
      <c r="R8" s="106"/>
      <c r="S8" s="104"/>
      <c r="T8" s="106"/>
      <c r="U8" s="104"/>
      <c r="V8" s="106"/>
    </row>
    <row r="9" spans="1:22">
      <c r="A9" s="15">
        <f>'Participants'' info'!A9</f>
        <v>0</v>
      </c>
      <c r="B9" s="126" t="str">
        <f t="shared" ref="B9:B32" si="0">IF(COUNTA(C9,E9,G9,I9,K9,M9,O9,Q9,S9,U9)=0,"",COUNTA(C9,E9,G9,I9,K9,M9,O9,Q9,S9,U9))</f>
        <v/>
      </c>
      <c r="C9" s="104"/>
      <c r="D9" s="106"/>
      <c r="E9" s="104"/>
      <c r="F9" s="106"/>
      <c r="G9" s="104"/>
      <c r="H9" s="106"/>
      <c r="I9" s="104"/>
      <c r="J9" s="106"/>
      <c r="K9" s="104"/>
      <c r="L9" s="106"/>
      <c r="M9" s="104"/>
      <c r="N9" s="106"/>
      <c r="O9" s="104"/>
      <c r="P9" s="106"/>
      <c r="Q9" s="104"/>
      <c r="R9" s="106"/>
      <c r="S9" s="104"/>
      <c r="T9" s="106"/>
      <c r="U9" s="104"/>
      <c r="V9" s="106"/>
    </row>
    <row r="10" spans="1:22">
      <c r="A10" s="15">
        <f>'Participants'' info'!A10</f>
        <v>0</v>
      </c>
      <c r="B10" s="126" t="str">
        <f t="shared" si="0"/>
        <v/>
      </c>
      <c r="C10" s="104"/>
      <c r="D10" s="106"/>
      <c r="E10" s="104"/>
      <c r="F10" s="106"/>
      <c r="G10" s="104"/>
      <c r="H10" s="106"/>
      <c r="I10" s="104"/>
      <c r="J10" s="106"/>
      <c r="K10" s="104"/>
      <c r="L10" s="106"/>
      <c r="M10" s="104"/>
      <c r="N10" s="106"/>
      <c r="O10" s="104"/>
      <c r="P10" s="106"/>
      <c r="Q10" s="104"/>
      <c r="R10" s="106"/>
      <c r="S10" s="104"/>
      <c r="T10" s="106"/>
      <c r="U10" s="104"/>
      <c r="V10" s="106"/>
    </row>
    <row r="11" spans="1:22">
      <c r="A11" s="15">
        <f>'Participants'' info'!A11</f>
        <v>0</v>
      </c>
      <c r="B11" s="126" t="str">
        <f t="shared" si="0"/>
        <v/>
      </c>
      <c r="C11" s="104"/>
      <c r="D11" s="106"/>
      <c r="E11" s="104"/>
      <c r="F11" s="106"/>
      <c r="G11" s="104"/>
      <c r="H11" s="106"/>
      <c r="I11" s="104"/>
      <c r="J11" s="106"/>
      <c r="K11" s="104"/>
      <c r="L11" s="106"/>
      <c r="M11" s="104"/>
      <c r="N11" s="106"/>
      <c r="O11" s="104"/>
      <c r="P11" s="106"/>
      <c r="Q11" s="104"/>
      <c r="R11" s="106"/>
      <c r="S11" s="104"/>
      <c r="T11" s="106"/>
      <c r="U11" s="104"/>
      <c r="V11" s="106"/>
    </row>
    <row r="12" spans="1:22">
      <c r="A12" s="15">
        <f>'Participants'' info'!A12</f>
        <v>0</v>
      </c>
      <c r="B12" s="126" t="str">
        <f t="shared" si="0"/>
        <v/>
      </c>
      <c r="C12" s="104"/>
      <c r="D12" s="106"/>
      <c r="E12" s="104"/>
      <c r="F12" s="106"/>
      <c r="G12" s="104"/>
      <c r="H12" s="106"/>
      <c r="I12" s="104"/>
      <c r="J12" s="106"/>
      <c r="K12" s="104"/>
      <c r="L12" s="106"/>
      <c r="M12" s="104"/>
      <c r="N12" s="106"/>
      <c r="O12" s="104"/>
      <c r="P12" s="106"/>
      <c r="Q12" s="104"/>
      <c r="R12" s="106"/>
      <c r="S12" s="104"/>
      <c r="T12" s="106"/>
      <c r="U12" s="104"/>
      <c r="V12" s="106"/>
    </row>
    <row r="13" spans="1:22">
      <c r="A13" s="15">
        <f>'Participants'' info'!A13</f>
        <v>0</v>
      </c>
      <c r="B13" s="126" t="str">
        <f t="shared" si="0"/>
        <v/>
      </c>
      <c r="C13" s="104"/>
      <c r="D13" s="106"/>
      <c r="E13" s="104"/>
      <c r="F13" s="106"/>
      <c r="G13" s="104"/>
      <c r="H13" s="106"/>
      <c r="I13" s="104"/>
      <c r="J13" s="106"/>
      <c r="K13" s="104"/>
      <c r="L13" s="106"/>
      <c r="M13" s="104"/>
      <c r="N13" s="106"/>
      <c r="O13" s="104"/>
      <c r="P13" s="106"/>
      <c r="Q13" s="104"/>
      <c r="R13" s="106"/>
      <c r="S13" s="104"/>
      <c r="T13" s="106"/>
      <c r="U13" s="104"/>
      <c r="V13" s="106"/>
    </row>
    <row r="14" spans="1:22">
      <c r="A14" s="15">
        <f>'Participants'' info'!A14</f>
        <v>0</v>
      </c>
      <c r="B14" s="126" t="str">
        <f t="shared" si="0"/>
        <v/>
      </c>
      <c r="C14" s="104"/>
      <c r="D14" s="106"/>
      <c r="E14" s="104"/>
      <c r="F14" s="106"/>
      <c r="G14" s="104"/>
      <c r="H14" s="106"/>
      <c r="I14" s="104"/>
      <c r="J14" s="106"/>
      <c r="K14" s="104"/>
      <c r="L14" s="106"/>
      <c r="M14" s="104"/>
      <c r="N14" s="106"/>
      <c r="O14" s="104"/>
      <c r="P14" s="106"/>
      <c r="Q14" s="104"/>
      <c r="R14" s="106"/>
      <c r="S14" s="104"/>
      <c r="T14" s="106"/>
      <c r="U14" s="104"/>
      <c r="V14" s="106"/>
    </row>
    <row r="15" spans="1:22">
      <c r="A15" s="15">
        <f>'Participants'' info'!A15</f>
        <v>0</v>
      </c>
      <c r="B15" s="126" t="str">
        <f t="shared" si="0"/>
        <v/>
      </c>
      <c r="C15" s="104"/>
      <c r="D15" s="106"/>
      <c r="E15" s="104"/>
      <c r="F15" s="106"/>
      <c r="G15" s="104"/>
      <c r="H15" s="106"/>
      <c r="I15" s="104"/>
      <c r="J15" s="106"/>
      <c r="K15" s="104"/>
      <c r="L15" s="106"/>
      <c r="M15" s="104"/>
      <c r="N15" s="106"/>
      <c r="O15" s="104"/>
      <c r="P15" s="106"/>
      <c r="Q15" s="104"/>
      <c r="R15" s="106"/>
      <c r="S15" s="104"/>
      <c r="T15" s="106"/>
      <c r="U15" s="104"/>
      <c r="V15" s="106"/>
    </row>
    <row r="16" spans="1:22">
      <c r="A16" s="15">
        <f>'Participants'' info'!A16</f>
        <v>0</v>
      </c>
      <c r="B16" s="126" t="str">
        <f t="shared" si="0"/>
        <v/>
      </c>
      <c r="C16" s="104"/>
      <c r="D16" s="106"/>
      <c r="E16" s="104"/>
      <c r="F16" s="106"/>
      <c r="G16" s="104"/>
      <c r="H16" s="106"/>
      <c r="I16" s="104"/>
      <c r="J16" s="106"/>
      <c r="K16" s="104"/>
      <c r="L16" s="106"/>
      <c r="M16" s="104"/>
      <c r="N16" s="106"/>
      <c r="O16" s="104"/>
      <c r="P16" s="106"/>
      <c r="Q16" s="104"/>
      <c r="R16" s="106"/>
      <c r="S16" s="104"/>
      <c r="T16" s="106"/>
      <c r="U16" s="104"/>
      <c r="V16" s="106"/>
    </row>
    <row r="17" spans="1:22">
      <c r="A17" s="15">
        <f>'Participants'' info'!A17</f>
        <v>0</v>
      </c>
      <c r="B17" s="126" t="str">
        <f t="shared" si="0"/>
        <v/>
      </c>
      <c r="C17" s="104"/>
      <c r="D17" s="106"/>
      <c r="E17" s="104"/>
      <c r="F17" s="106"/>
      <c r="G17" s="104"/>
      <c r="H17" s="106"/>
      <c r="I17" s="104"/>
      <c r="J17" s="106"/>
      <c r="K17" s="104"/>
      <c r="L17" s="106"/>
      <c r="M17" s="104"/>
      <c r="N17" s="106"/>
      <c r="O17" s="104"/>
      <c r="P17" s="106"/>
      <c r="Q17" s="104"/>
      <c r="R17" s="106"/>
      <c r="S17" s="104"/>
      <c r="T17" s="106"/>
      <c r="U17" s="104"/>
      <c r="V17" s="106"/>
    </row>
    <row r="18" spans="1:22">
      <c r="A18" s="15">
        <f>'Participants'' info'!A18</f>
        <v>0</v>
      </c>
      <c r="B18" s="126" t="str">
        <f t="shared" si="0"/>
        <v/>
      </c>
      <c r="C18" s="104"/>
      <c r="D18" s="106"/>
      <c r="E18" s="104"/>
      <c r="F18" s="106"/>
      <c r="G18" s="104"/>
      <c r="H18" s="106"/>
      <c r="I18" s="104"/>
      <c r="J18" s="106"/>
      <c r="K18" s="104"/>
      <c r="L18" s="106"/>
      <c r="M18" s="104"/>
      <c r="N18" s="106"/>
      <c r="O18" s="104"/>
      <c r="P18" s="106"/>
      <c r="Q18" s="104"/>
      <c r="R18" s="106"/>
      <c r="S18" s="104"/>
      <c r="T18" s="106"/>
      <c r="U18" s="104"/>
      <c r="V18" s="106"/>
    </row>
    <row r="19" spans="1:22">
      <c r="A19" s="15">
        <f>'Participants'' info'!A19</f>
        <v>0</v>
      </c>
      <c r="B19" s="126" t="str">
        <f t="shared" si="0"/>
        <v/>
      </c>
      <c r="C19" s="104"/>
      <c r="D19" s="106"/>
      <c r="E19" s="104"/>
      <c r="F19" s="106"/>
      <c r="G19" s="104"/>
      <c r="H19" s="106"/>
      <c r="I19" s="104"/>
      <c r="J19" s="106"/>
      <c r="K19" s="104"/>
      <c r="L19" s="106"/>
      <c r="M19" s="104"/>
      <c r="N19" s="106"/>
      <c r="O19" s="104"/>
      <c r="P19" s="106"/>
      <c r="Q19" s="104"/>
      <c r="R19" s="106"/>
      <c r="S19" s="104"/>
      <c r="T19" s="106"/>
      <c r="U19" s="104"/>
      <c r="V19" s="106"/>
    </row>
    <row r="20" spans="1:22">
      <c r="A20" s="15">
        <f>'Participants'' info'!A20</f>
        <v>0</v>
      </c>
      <c r="B20" s="126" t="str">
        <f t="shared" si="0"/>
        <v/>
      </c>
      <c r="C20" s="104"/>
      <c r="D20" s="106"/>
      <c r="E20" s="104"/>
      <c r="F20" s="106"/>
      <c r="G20" s="104"/>
      <c r="H20" s="106"/>
      <c r="I20" s="104"/>
      <c r="J20" s="106"/>
      <c r="K20" s="104"/>
      <c r="L20" s="106"/>
      <c r="M20" s="104"/>
      <c r="N20" s="106"/>
      <c r="O20" s="104"/>
      <c r="P20" s="106"/>
      <c r="Q20" s="104"/>
      <c r="R20" s="106"/>
      <c r="S20" s="104"/>
      <c r="T20" s="106"/>
      <c r="U20" s="104"/>
      <c r="V20" s="106"/>
    </row>
    <row r="21" spans="1:22">
      <c r="A21" s="15">
        <f>'Participants'' info'!A21</f>
        <v>0</v>
      </c>
      <c r="B21" s="126" t="str">
        <f t="shared" si="0"/>
        <v/>
      </c>
      <c r="C21" s="104"/>
      <c r="D21" s="106"/>
      <c r="E21" s="104"/>
      <c r="F21" s="106"/>
      <c r="G21" s="104"/>
      <c r="H21" s="106"/>
      <c r="I21" s="104"/>
      <c r="J21" s="106"/>
      <c r="K21" s="104"/>
      <c r="L21" s="106"/>
      <c r="M21" s="104"/>
      <c r="N21" s="106"/>
      <c r="O21" s="104"/>
      <c r="P21" s="106"/>
      <c r="Q21" s="104"/>
      <c r="R21" s="106"/>
      <c r="S21" s="104"/>
      <c r="T21" s="106"/>
      <c r="U21" s="104"/>
      <c r="V21" s="106"/>
    </row>
    <row r="22" spans="1:22">
      <c r="A22" s="15">
        <f>'Participants'' info'!A22</f>
        <v>0</v>
      </c>
      <c r="B22" s="126" t="str">
        <f t="shared" si="0"/>
        <v/>
      </c>
      <c r="C22" s="104"/>
      <c r="D22" s="106"/>
      <c r="E22" s="104"/>
      <c r="F22" s="106"/>
      <c r="G22" s="104"/>
      <c r="H22" s="106"/>
      <c r="I22" s="104"/>
      <c r="J22" s="106"/>
      <c r="K22" s="104"/>
      <c r="L22" s="106"/>
      <c r="M22" s="104"/>
      <c r="N22" s="106"/>
      <c r="O22" s="104"/>
      <c r="P22" s="106"/>
      <c r="Q22" s="104"/>
      <c r="R22" s="106"/>
      <c r="S22" s="104"/>
      <c r="T22" s="106"/>
      <c r="U22" s="104"/>
      <c r="V22" s="106"/>
    </row>
    <row r="23" spans="1:22">
      <c r="A23" s="15">
        <f>'Participants'' info'!A23</f>
        <v>0</v>
      </c>
      <c r="B23" s="126" t="str">
        <f t="shared" si="0"/>
        <v/>
      </c>
      <c r="C23" s="104"/>
      <c r="D23" s="106"/>
      <c r="E23" s="104"/>
      <c r="F23" s="106"/>
      <c r="G23" s="104"/>
      <c r="H23" s="106"/>
      <c r="I23" s="104"/>
      <c r="J23" s="106"/>
      <c r="K23" s="104"/>
      <c r="L23" s="106"/>
      <c r="M23" s="104"/>
      <c r="N23" s="106"/>
      <c r="O23" s="104"/>
      <c r="P23" s="106"/>
      <c r="Q23" s="104"/>
      <c r="R23" s="106"/>
      <c r="S23" s="104"/>
      <c r="T23" s="106"/>
      <c r="U23" s="104"/>
      <c r="V23" s="106"/>
    </row>
    <row r="24" spans="1:22">
      <c r="A24" s="15">
        <f>'Participants'' info'!A24</f>
        <v>0</v>
      </c>
      <c r="B24" s="126" t="str">
        <f t="shared" si="0"/>
        <v/>
      </c>
      <c r="C24" s="104"/>
      <c r="D24" s="106"/>
      <c r="E24" s="104"/>
      <c r="F24" s="106"/>
      <c r="G24" s="104"/>
      <c r="H24" s="106"/>
      <c r="I24" s="104"/>
      <c r="J24" s="106"/>
      <c r="K24" s="104"/>
      <c r="L24" s="106"/>
      <c r="M24" s="104"/>
      <c r="N24" s="106"/>
      <c r="O24" s="104"/>
      <c r="P24" s="106"/>
      <c r="Q24" s="104"/>
      <c r="R24" s="106"/>
      <c r="S24" s="104"/>
      <c r="T24" s="106"/>
      <c r="U24" s="104"/>
      <c r="V24" s="106"/>
    </row>
    <row r="25" spans="1:22">
      <c r="A25" s="15">
        <f>'Participants'' info'!A25</f>
        <v>0</v>
      </c>
      <c r="B25" s="126" t="str">
        <f t="shared" si="0"/>
        <v/>
      </c>
      <c r="C25" s="104"/>
      <c r="D25" s="106"/>
      <c r="E25" s="104"/>
      <c r="F25" s="106"/>
      <c r="G25" s="104"/>
      <c r="H25" s="106"/>
      <c r="I25" s="104"/>
      <c r="J25" s="106"/>
      <c r="K25" s="104"/>
      <c r="L25" s="106"/>
      <c r="M25" s="104"/>
      <c r="N25" s="106"/>
      <c r="O25" s="104"/>
      <c r="P25" s="106"/>
      <c r="Q25" s="104"/>
      <c r="R25" s="106"/>
      <c r="S25" s="104"/>
      <c r="T25" s="106"/>
      <c r="U25" s="104"/>
      <c r="V25" s="106"/>
    </row>
    <row r="26" spans="1:22">
      <c r="A26" s="15">
        <f>'Participants'' info'!A26</f>
        <v>0</v>
      </c>
      <c r="B26" s="126" t="str">
        <f t="shared" si="0"/>
        <v/>
      </c>
      <c r="C26" s="104"/>
      <c r="D26" s="106"/>
      <c r="E26" s="104"/>
      <c r="F26" s="106"/>
      <c r="G26" s="104"/>
      <c r="H26" s="106"/>
      <c r="I26" s="104"/>
      <c r="J26" s="106"/>
      <c r="K26" s="104"/>
      <c r="L26" s="106"/>
      <c r="M26" s="104"/>
      <c r="N26" s="106"/>
      <c r="O26" s="104"/>
      <c r="P26" s="106"/>
      <c r="Q26" s="104"/>
      <c r="R26" s="106"/>
      <c r="S26" s="104"/>
      <c r="T26" s="106"/>
      <c r="U26" s="104"/>
      <c r="V26" s="106"/>
    </row>
    <row r="27" spans="1:22">
      <c r="A27" s="15">
        <f>'Participants'' info'!A27</f>
        <v>0</v>
      </c>
      <c r="B27" s="126" t="str">
        <f t="shared" si="0"/>
        <v/>
      </c>
      <c r="C27" s="104"/>
      <c r="D27" s="106"/>
      <c r="E27" s="104"/>
      <c r="F27" s="106"/>
      <c r="G27" s="104"/>
      <c r="H27" s="106"/>
      <c r="I27" s="104"/>
      <c r="J27" s="106"/>
      <c r="K27" s="104"/>
      <c r="L27" s="106"/>
      <c r="M27" s="104"/>
      <c r="N27" s="106"/>
      <c r="O27" s="104"/>
      <c r="P27" s="106"/>
      <c r="Q27" s="104"/>
      <c r="R27" s="106"/>
      <c r="S27" s="104"/>
      <c r="T27" s="106"/>
      <c r="U27" s="104"/>
      <c r="V27" s="106"/>
    </row>
    <row r="28" spans="1:22">
      <c r="A28" s="15">
        <f>'Participants'' info'!A28</f>
        <v>0</v>
      </c>
      <c r="B28" s="126" t="str">
        <f t="shared" si="0"/>
        <v/>
      </c>
      <c r="C28" s="104"/>
      <c r="D28" s="106"/>
      <c r="E28" s="104"/>
      <c r="F28" s="106"/>
      <c r="G28" s="104"/>
      <c r="H28" s="106"/>
      <c r="I28" s="104"/>
      <c r="J28" s="106"/>
      <c r="K28" s="104"/>
      <c r="L28" s="106"/>
      <c r="M28" s="104"/>
      <c r="N28" s="106"/>
      <c r="O28" s="104"/>
      <c r="P28" s="106"/>
      <c r="Q28" s="104"/>
      <c r="R28" s="106"/>
      <c r="S28" s="104"/>
      <c r="T28" s="106"/>
      <c r="U28" s="104"/>
      <c r="V28" s="106"/>
    </row>
    <row r="29" spans="1:22">
      <c r="A29" s="15">
        <f>'Participants'' info'!A29</f>
        <v>0</v>
      </c>
      <c r="B29" s="126" t="str">
        <f t="shared" si="0"/>
        <v/>
      </c>
      <c r="C29" s="104"/>
      <c r="D29" s="106"/>
      <c r="E29" s="104"/>
      <c r="F29" s="106"/>
      <c r="G29" s="104"/>
      <c r="H29" s="106"/>
      <c r="I29" s="104"/>
      <c r="J29" s="106"/>
      <c r="K29" s="104"/>
      <c r="L29" s="106"/>
      <c r="M29" s="104"/>
      <c r="N29" s="106"/>
      <c r="O29" s="104"/>
      <c r="P29" s="106"/>
      <c r="Q29" s="104"/>
      <c r="R29" s="106"/>
      <c r="S29" s="104"/>
      <c r="T29" s="106"/>
      <c r="U29" s="104"/>
      <c r="V29" s="106"/>
    </row>
    <row r="30" spans="1:22">
      <c r="A30" s="15">
        <f>'Participants'' info'!A30</f>
        <v>0</v>
      </c>
      <c r="B30" s="126" t="str">
        <f t="shared" si="0"/>
        <v/>
      </c>
      <c r="C30" s="104"/>
      <c r="D30" s="106"/>
      <c r="E30" s="104"/>
      <c r="F30" s="106"/>
      <c r="G30" s="104"/>
      <c r="H30" s="106"/>
      <c r="I30" s="104"/>
      <c r="J30" s="106"/>
      <c r="K30" s="104"/>
      <c r="L30" s="106"/>
      <c r="M30" s="104"/>
      <c r="N30" s="106"/>
      <c r="O30" s="104"/>
      <c r="P30" s="106"/>
      <c r="Q30" s="104"/>
      <c r="R30" s="106"/>
      <c r="S30" s="104"/>
      <c r="T30" s="106"/>
      <c r="U30" s="104"/>
      <c r="V30" s="106"/>
    </row>
    <row r="31" spans="1:22">
      <c r="A31" s="15">
        <f>'Participants'' info'!A31</f>
        <v>0</v>
      </c>
      <c r="B31" s="126" t="str">
        <f t="shared" si="0"/>
        <v/>
      </c>
      <c r="C31" s="104"/>
      <c r="D31" s="106"/>
      <c r="E31" s="104"/>
      <c r="F31" s="106"/>
      <c r="G31" s="104"/>
      <c r="H31" s="106"/>
      <c r="I31" s="104"/>
      <c r="J31" s="106"/>
      <c r="K31" s="104"/>
      <c r="L31" s="106"/>
      <c r="M31" s="104"/>
      <c r="N31" s="106"/>
      <c r="O31" s="104"/>
      <c r="P31" s="106"/>
      <c r="Q31" s="104"/>
      <c r="R31" s="106"/>
      <c r="S31" s="104"/>
      <c r="T31" s="106"/>
      <c r="U31" s="104"/>
      <c r="V31" s="106"/>
    </row>
    <row r="32" spans="1:22">
      <c r="A32" s="15">
        <f>'Participants'' info'!A32</f>
        <v>0</v>
      </c>
      <c r="B32" s="126" t="str">
        <f t="shared" si="0"/>
        <v/>
      </c>
      <c r="C32" s="104"/>
      <c r="D32" s="106"/>
      <c r="E32" s="104"/>
      <c r="F32" s="106"/>
      <c r="G32" s="104"/>
      <c r="H32" s="106"/>
      <c r="I32" s="104"/>
      <c r="J32" s="106"/>
      <c r="K32" s="104"/>
      <c r="L32" s="106"/>
      <c r="M32" s="104"/>
      <c r="N32" s="106"/>
      <c r="O32" s="104"/>
      <c r="P32" s="106"/>
      <c r="Q32" s="104"/>
      <c r="R32" s="106"/>
      <c r="S32" s="104"/>
      <c r="T32" s="106"/>
      <c r="U32" s="104"/>
      <c r="V32" s="106"/>
    </row>
    <row r="33" spans="1:12">
      <c r="A33" s="8" t="str">
        <f>Language!B860</f>
        <v>Mean</v>
      </c>
      <c r="B33" s="16" t="str">
        <f>IFERROR(AVERAGE(B8:B32),"")</f>
        <v/>
      </c>
      <c r="C33" s="4"/>
      <c r="D33" s="4"/>
      <c r="E33" s="4"/>
      <c r="F33" s="4"/>
    </row>
    <row r="34" spans="1:12" ht="98.25" customHeight="1">
      <c r="A34" s="14" t="str">
        <f>Language!B2012</f>
        <v>Total number of unique small projects (individual or group - for group ones keep the name of the small project in the table above the same for all participants completing the project)</v>
      </c>
      <c r="B34" s="16">
        <f>SUM(C38:C46)</f>
        <v>0</v>
      </c>
      <c r="C34" s="4"/>
      <c r="D34" s="4"/>
      <c r="E34" s="4"/>
    </row>
    <row r="36" spans="1:12" ht="15.75" thickBot="1">
      <c r="K36" s="4"/>
      <c r="L36" s="4"/>
    </row>
    <row r="37" spans="1:12" ht="60.75" customHeight="1" thickTop="1" thickBot="1">
      <c r="B37" s="30" t="str">
        <f>Language!B897</f>
        <v>Competency</v>
      </c>
      <c r="C37" s="30" t="str">
        <f>Language!B2013</f>
        <v>Number of unique small projects per competency (unique names)</v>
      </c>
      <c r="D37" s="30" t="str">
        <f>Language!B896</f>
        <v>Percentage of small projects per competency</v>
      </c>
      <c r="E37" s="4"/>
    </row>
    <row r="38" spans="1:12" ht="31.5" customHeight="1" thickTop="1">
      <c r="B38" s="11" t="str">
        <f>'Drop-downs'!F37</f>
        <v>Laboratory system</v>
      </c>
      <c r="C38" s="28" cm="1">
        <f t="array" ref="C38">_xlfn.LET(
  _xlpm.tbl,$C$8:$V$32,
  _xlpm.names,_xlfn.TOCOL(_xlfn.CHOOSECOLS(_xlpm.tbl,_xlfn.SEQUENCE(1,COLUMNS(_xlpm.tbl)/2,1,2))),
  _xlpm.comps,_xlfn.TOCOL(_xlfn.CHOOSECOLS(_xlpm.tbl,_xlfn.SEQUENCE(1,COLUMNS(_xlpm.tbl)/2,2,2))),
  _xlpm.crit,TRIM(SUBSTITUTE(SUBSTITUTE($B38,CHAR(10)," "),CHAR(13)," ")),
  _xlpm.comps2,TRIM(SUBSTITUTE(SUBSTITUTE(_xlpm.comps,CHAR(10)," "),CHAR(13)," ")),
  _xlpm.names2,TRIM(_xlpm.names),
  _xlpm.allEmpty,SUMPRODUCT(--(LEN(TRIM(_xlpm.tbl))&gt;0))=0,
  _xlpm.valid,(_xlpm.names2&lt;&gt;"")*(_xlpm.comps2=_xlpm.crit),
  IF(_xlpm.allEmpty,0,IFERROR(ROWS(_xlfn.UNIQUE(_xlfn._xlws.FILTER(_xlpm.names2,_xlpm.valid))),0))
)</f>
        <v>0</v>
      </c>
      <c r="D38" s="32" t="str">
        <f>IFERROR(C38/SUM(C38:C46),"")</f>
        <v/>
      </c>
      <c r="E38" s="4"/>
    </row>
    <row r="39" spans="1:12">
      <c r="B39" s="11" t="str">
        <f>'Drop-downs'!F38</f>
        <v>Leadership</v>
      </c>
      <c r="C39" s="28" cm="1">
        <f t="array" ref="C39">_xlfn.LET(
  _xlpm.tbl,$C$8:$V$32,
  _xlpm.names,_xlfn.TOCOL(_xlfn.CHOOSECOLS(_xlpm.tbl,_xlfn.SEQUENCE(1,COLUMNS(_xlpm.tbl)/2,1,2))),
  _xlpm.comps,_xlfn.TOCOL(_xlfn.CHOOSECOLS(_xlpm.tbl,_xlfn.SEQUENCE(1,COLUMNS(_xlpm.tbl)/2,2,2))),
  _xlpm.crit,TRIM(SUBSTITUTE(SUBSTITUTE($B39,CHAR(10)," "),CHAR(13)," ")),
  _xlpm.comps2,TRIM(SUBSTITUTE(SUBSTITUTE(_xlpm.comps,CHAR(10)," "),CHAR(13)," ")),
  _xlpm.names2,TRIM(_xlpm.names),
  _xlpm.allEmpty,SUMPRODUCT(--(LEN(TRIM(_xlpm.tbl))&gt;0))=0,
  _xlpm.valid,(_xlpm.names2&lt;&gt;"")*(_xlpm.comps2=_xlpm.crit),
  IF(_xlpm.allEmpty,0,IFERROR(ROWS(_xlfn.UNIQUE(_xlfn._xlws.FILTER(_xlpm.names2,_xlpm.valid))),0))
)</f>
        <v>0</v>
      </c>
      <c r="D39" s="32" t="str">
        <f>IFERROR(C39/SUM(C38:C46),"")</f>
        <v/>
      </c>
      <c r="E39" s="4"/>
    </row>
    <row r="40" spans="1:12">
      <c r="B40" s="11" t="str">
        <f>'Drop-downs'!F39</f>
        <v>Management</v>
      </c>
      <c r="C40" s="28" cm="1">
        <f t="array" ref="C40">_xlfn.LET(
  _xlpm.tbl,$C$8:$V$32,
  _xlpm.names,_xlfn.TOCOL(_xlfn.CHOOSECOLS(_xlpm.tbl,_xlfn.SEQUENCE(1,COLUMNS(_xlpm.tbl)/2,1,2))),
  _xlpm.comps,_xlfn.TOCOL(_xlfn.CHOOSECOLS(_xlpm.tbl,_xlfn.SEQUENCE(1,COLUMNS(_xlpm.tbl)/2,2,2))),
  _xlpm.crit,TRIM(SUBSTITUTE(SUBSTITUTE($B40,CHAR(10),"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0" s="32" t="str">
        <f>IFERROR(C40/SUM(C38:C46),"")</f>
        <v/>
      </c>
      <c r="E40" s="4"/>
    </row>
    <row r="41" spans="1:12">
      <c r="B41" s="11" t="str">
        <f>'Drop-downs'!F40</f>
        <v>Communication</v>
      </c>
      <c r="C41" s="28" cm="1">
        <f t="array" ref="C41">_xlfn.LET(
  _xlpm.tbl,$C$8:$V$32,
  _xlpm.names,_xlfn.TOCOL(_xlfn.CHOOSECOLS(_xlpm.tbl,_xlfn.SEQUENCE(1,COLUMNS(_xlpm.tbl)/2,1,2))),
  _xlpm.comps,_xlfn.TOCOL(_xlfn.CHOOSECOLS(_xlpm.tbl,_xlfn.SEQUENCE(1,COLUMNS(_xlpm.tbl)/2,2,2))),
  _xlpm.crit,TRIM(SUBSTITUTE(SUBSTITUTE($B41,CHAR(10),"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1" s="32" t="str">
        <f>IFERROR(C41/SUM(C38:C46),"")</f>
        <v/>
      </c>
      <c r="E41" s="4"/>
    </row>
    <row r="42" spans="1:12" ht="45">
      <c r="B42" s="11" t="str">
        <f>'Drop-downs'!F41</f>
        <v>Quality management system (QMS)</v>
      </c>
      <c r="C42" s="28" cm="1">
        <f t="array" ref="C42">_xlfn.LET(
  _xlpm.tbl,$C$8:$V$32,
  _xlpm.names,_xlfn.TOCOL(_xlfn.CHOOSECOLS(_xlpm.tbl,_xlfn.SEQUENCE(1,COLUMNS(_xlpm.tbl)/2,1,2))),
  _xlpm.comps,_xlfn.TOCOL(_xlfn.CHOOSECOLS(_xlpm.tbl,_xlfn.SEQUENCE(1,COLUMNS(_xlpm.tbl)/2,2,2))),
  _xlpm.crit,TRIM(SUBSTITUTE(SUBSTITUTE($B42,CHAR(10),"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2" s="32" t="str">
        <f>IFERROR(C42/SUM(C38:C46),"")</f>
        <v/>
      </c>
      <c r="E42" s="4"/>
    </row>
    <row r="43" spans="1:12" ht="30">
      <c r="B43" s="11" t="str">
        <f>'Drop-downs'!F42</f>
        <v>Biosafety and biosecurity (BB)</v>
      </c>
      <c r="C43" s="28" cm="1">
        <f t="array" ref="C43">_xlfn.LET(
  _xlpm.tbl,$C$8:$V$32,
  _xlpm.names,_xlfn.TOCOL(_xlfn.CHOOSECOLS(_xlpm.tbl,_xlfn.SEQUENCE(1,COLUMNS(_xlpm.tbl)/2,1,2))),
  _xlpm.comps,_xlfn.TOCOL(_xlfn.CHOOSECOLS(_xlpm.tbl,_xlfn.SEQUENCE(1,COLUMNS(_xlpm.tbl)/2,2,2))),
  _xlpm.crit,TRIM(SUBSTITUTE(SUBSTITUTE($B43,CHAR(10),"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3" s="32" t="str">
        <f>IFERROR(C43/SUM(C38:C46),"")</f>
        <v/>
      </c>
      <c r="E43" s="4"/>
    </row>
    <row r="44" spans="1:12" ht="60">
      <c r="B44" s="11" t="str">
        <f>'Drop-downs'!F43</f>
        <v>Disease surveillance and outbreak investigation</v>
      </c>
      <c r="C44" s="28" cm="1">
        <f t="array" ref="C44">_xlfn.LET(
  _xlpm.tbl,$C$8:$V$32,
  _xlpm.names,_xlfn.TOCOL(_xlfn.CHOOSECOLS(_xlpm.tbl,_xlfn.SEQUENCE(1,COLUMNS(_xlpm.tbl)/2,1,2))),
  _xlpm.comps,_xlfn.TOCOL(_xlfn.CHOOSECOLS(_xlpm.tbl,_xlfn.SEQUENCE(1,COLUMNS(_xlpm.tbl)/2,2,2))),
  _xlpm.crit,TRIM(SUBSTITUTE(SUBSTITUTE($B44,CHAR(10),"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4" s="32" t="str">
        <f>IFERROR(C44/SUM(C38:C46),"")</f>
        <v/>
      </c>
      <c r="E44" s="4"/>
    </row>
    <row r="45" spans="1:12" ht="60">
      <c r="B45" s="11" t="str">
        <f>'Drop-downs'!F44</f>
        <v>Emergency preparedness, response and recovery</v>
      </c>
      <c r="C45" s="28" cm="1">
        <f t="array" ref="C45">_xlfn.LET(
  _xlpm.tbl,$C$8:$V$32,
  _xlpm.names,_xlfn.TOCOL(_xlfn.CHOOSECOLS(_xlpm.tbl,_xlfn.SEQUENCE(1,COLUMNS(_xlpm.tbl)/2,1,2))),
  _xlpm.comps,_xlfn.TOCOL(_xlfn.CHOOSECOLS(_xlpm.tbl,_xlfn.SEQUENCE(1,COLUMNS(_xlpm.tbl)/2,2,2))),
  _xlpm.crit,TRIM(SUBSTITUTE(SUBSTITUTE($B45,CHAR(10),"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5" s="32" t="str">
        <f>IFERROR(C45/SUM(C38:C46),"")</f>
        <v/>
      </c>
      <c r="E45" s="4"/>
    </row>
    <row r="46" spans="1:12" ht="30.75" customHeight="1">
      <c r="B46" s="11" t="str">
        <f>'Drop-downs'!F45</f>
        <v>Research</v>
      </c>
      <c r="C46" s="28" cm="1">
        <f t="array" ref="C46">_xlfn.LET(
  _xlpm.tbl,$C$8:$V$32,
  _xlpm.names,_xlfn.TOCOL(_xlfn.CHOOSECOLS(_xlpm.tbl,_xlfn.SEQUENCE(1,COLUMNS(_xlpm.tbl)/2,1,2))),
  _xlpm.comps,_xlfn.TOCOL(_xlfn.CHOOSECOLS(_xlpm.tbl,_xlfn.SEQUENCE(1,COLUMNS(_xlpm.tbl)/2,2,2))),
  _xlpm.crit,TRIM(SUBSTITUTE(SUBSTITUTE($B46,CHAR(10)," "),CHAR(13)," ")),
  _xlpm.comps2,TRIM(SUBSTITUTE(SUBSTITUTE(_xlpm.comps,CHAR(10)," "),CHAR(13)," ")),
  _xlpm.names2,TRIM(_xlpm.names),
  _xlpm.allEmpty,SUMPRODUCT(--(LEN(TRIM(_xlpm.tbl))&gt;0))=0,
  _xlpm.valid,(_xlpm.names2&lt;&gt;"")*(_xlpm.comps2=_xlpm.crit),
  IF(_xlpm.allEmpty,0,IFERROR(ROWS(_xlfn.UNIQUE(_xlfn._xlws.FILTER(_xlpm.names2,_xlpm.valid))),0))
)</f>
        <v>0</v>
      </c>
      <c r="D46" s="32" t="str">
        <f>IFERROR(C46/SUM(C38:C46),"")</f>
        <v/>
      </c>
      <c r="E46" s="4"/>
    </row>
    <row r="49" spans="2:3">
      <c r="B49" s="8" t="str">
        <f>Language!$B$56</f>
        <v>Below is the color-coding of the cells in the tool that can help you navigate and quickly find which cells need to be filled out. It can be found at the bottom of every spreadsheet</v>
      </c>
    </row>
    <row r="50" spans="2:3" ht="30">
      <c r="B50" s="38" t="str">
        <f>Language!$B$57</f>
        <v>Fixed titles and totals</v>
      </c>
      <c r="C50" s="10" t="str">
        <f>Language!$B$63</f>
        <v>Non-editable - no need for user input.</v>
      </c>
    </row>
    <row r="51" spans="2:3" ht="45">
      <c r="B51" s="25" t="str">
        <f>Language!$B$58</f>
        <v>General information and legends</v>
      </c>
      <c r="C51" s="10" t="str">
        <f>Language!$B$64</f>
        <v>Non-editable - no need for user input.</v>
      </c>
    </row>
    <row r="52" spans="2:3" ht="30">
      <c r="B52" s="80" t="str">
        <f>Language!$B$59</f>
        <v>Fixed or formula</v>
      </c>
      <c r="C52" s="10" t="str">
        <f>Language!$B$65</f>
        <v>Non-editable - no need for user input.</v>
      </c>
    </row>
    <row r="53" spans="2:3" ht="30">
      <c r="B53" s="51" t="str">
        <f>Language!$B$60</f>
        <v>Fillable</v>
      </c>
      <c r="C53" s="10" t="str">
        <f>Language!$B$66</f>
        <v>User input required (free text).</v>
      </c>
    </row>
    <row r="54" spans="2:3" ht="30">
      <c r="B54" s="78" t="str">
        <f>Language!$B$61</f>
        <v>Drop-downs</v>
      </c>
      <c r="C54" s="10" t="str">
        <f>Language!$B$67</f>
        <v>User selection is required.</v>
      </c>
    </row>
    <row r="55" spans="2:3" ht="255">
      <c r="B55" s="81" t="str">
        <f>Language!$B$62</f>
        <v>Prefilled data</v>
      </c>
      <c r="C55"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4enMVSM9kg6tlEwFBcBIsJvyBhQjnIyVeN9VF4swPrW6EJsNvjaXIqBqw1H3FBe8Z29g4U8KRVS1wkgx7Y0R6w==" saltValue="XjFZbs5UFArfdx+WZodgpw==" spinCount="100000" sheet="1" objects="1" scenarios="1" formatColumns="0" formatRows="0"/>
  <mergeCells count="12">
    <mergeCell ref="C6:D6"/>
    <mergeCell ref="E6:F6"/>
    <mergeCell ref="G6:H6"/>
    <mergeCell ref="A2:J2"/>
    <mergeCell ref="A3:J3"/>
    <mergeCell ref="U6:V6"/>
    <mergeCell ref="I6:J6"/>
    <mergeCell ref="K6:L6"/>
    <mergeCell ref="M6:N6"/>
    <mergeCell ref="O6:P6"/>
    <mergeCell ref="Q6:R6"/>
    <mergeCell ref="S6:T6"/>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1A31F34-C861-4440-B2D1-137BD3090466}">
          <x14:formula1>
            <xm:f>'Drop-downs'!$F$37:$F$45</xm:f>
          </x14:formula1>
          <xm:sqref>D8:D32 V8:V32 T8:T32 R8:R32 P8:P32 N8:N32 L8:L32 J8:J32 H8:H32 F8:F32</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78B7E-9C63-4B66-A00C-6A3D1ACCA7D1}">
  <dimension ref="A1:O80"/>
  <sheetViews>
    <sheetView zoomScaleNormal="100" workbookViewId="0">
      <selection activeCell="D8" sqref="D8"/>
    </sheetView>
  </sheetViews>
  <sheetFormatPr defaultRowHeight="15"/>
  <cols>
    <col min="1" max="1" width="32.140625" customWidth="1"/>
    <col min="2" max="2" width="22.42578125" customWidth="1"/>
    <col min="3" max="3" width="25" customWidth="1"/>
    <col min="4" max="4" width="55" bestFit="1" customWidth="1"/>
    <col min="5" max="5" width="23" customWidth="1"/>
    <col min="6" max="7" width="29" customWidth="1"/>
    <col min="8" max="10" width="22.7109375" customWidth="1"/>
    <col min="11" max="11" width="28.85546875" customWidth="1"/>
    <col min="12" max="12" width="29.28515625" customWidth="1"/>
    <col min="13" max="13" width="25.5703125" customWidth="1"/>
    <col min="14" max="15" width="24.140625" customWidth="1"/>
    <col min="16" max="16" width="19.28515625" customWidth="1"/>
  </cols>
  <sheetData>
    <row r="1" spans="1:15">
      <c r="A1" s="8" t="str">
        <f>Language!B898</f>
        <v>Capstone projects</v>
      </c>
      <c r="B1" s="18"/>
      <c r="C1" s="18"/>
      <c r="D1" s="18"/>
      <c r="E1" s="18"/>
      <c r="F1" s="18"/>
      <c r="G1" s="18"/>
      <c r="H1" s="18"/>
      <c r="I1" s="18"/>
      <c r="J1" s="18"/>
      <c r="K1" s="18"/>
    </row>
    <row r="2" spans="1:15" ht="33.75" customHeight="1">
      <c r="A2" s="227" t="str">
        <f>Language!B899</f>
        <v>Spreadsheet description: This spreadsheet collects information on the capstone projects undertaken by participants in the iteration to support strengthening of the national laboratory system and apply learnt knowledge and skills.</v>
      </c>
      <c r="B2" s="227"/>
      <c r="C2" s="227"/>
      <c r="D2" s="227"/>
      <c r="E2" s="227"/>
      <c r="F2" s="227"/>
      <c r="G2" s="5"/>
      <c r="H2" s="5"/>
      <c r="I2" s="40"/>
      <c r="J2" s="40"/>
      <c r="K2" s="40"/>
    </row>
    <row r="3" spans="1:15" ht="212.25" customHeight="1">
      <c r="A3" s="227" t="str">
        <f>Language!B900</f>
        <v xml:space="preserve">When to fill in this tab: 
1) When capstone projects have been formulated - input capstone project title, select from drop-downs whether a capstone project has been selected based on national needs, whether a project is multisectoral (involving more than one sector - e.g, human and animal sectors), indicate primary competency (and up to two additional competencies if applicable), as well as project objectives for each participant (columns D-J). If a capstone project is conducted by several people, it should still be included for each participant. You can refer to color-coding of the cells at the bottom of the spreadsheet.
It is highly recommended to base all capstone projects on national needs with the aim of strengthening national laboratory systems. This can be done based on gap analysis, national laboratory policy and strategic plans, situational analysis or other documents identifying country needs in laboratory sector.
2) After capstone project defense - input capstone project outcomes, score for report, score for defense, select from drop-down whether both oral presentation and written reports have been produced by each participant, and whether participant passed/failed capstone project (columns K-O).
3) Throughout the programme as needed if information changes.
Information in columns A-C is automatically prepopulated from Participants' info and Mentors' info tabs.
Note: Information needs to be updated if there are any changes at any point as it feeds into reporting forms. </v>
      </c>
      <c r="B3" s="227"/>
      <c r="C3" s="227"/>
      <c r="D3" s="227"/>
      <c r="E3" s="227"/>
      <c r="F3" s="227"/>
      <c r="G3" s="5"/>
      <c r="H3" s="5"/>
      <c r="I3" s="40"/>
      <c r="J3" s="40"/>
      <c r="K3" s="40"/>
    </row>
    <row r="4" spans="1:15">
      <c r="A4" s="2"/>
      <c r="B4" s="18"/>
    </row>
    <row r="5" spans="1:15">
      <c r="A5" s="2"/>
      <c r="B5" s="2"/>
    </row>
    <row r="6" spans="1:15" ht="15.75" thickBot="1"/>
    <row r="7" spans="1:15" ht="76.5" thickTop="1" thickBot="1">
      <c r="A7" s="27" t="str">
        <f>Language!B872</f>
        <v>Participant first and last name</v>
      </c>
      <c r="B7" s="27" t="str">
        <f>Language!B901</f>
        <v>Participant's One Health Sector</v>
      </c>
      <c r="C7" s="27" t="str">
        <f>Language!B902</f>
        <v>Mentor first name and last name</v>
      </c>
      <c r="D7" s="27" t="str">
        <f>Language!B903</f>
        <v>Capstone project title</v>
      </c>
      <c r="E7" s="27" t="str">
        <f>Language!B904</f>
        <v>Capstone project selected based on national laboratory system needs - Yes/No</v>
      </c>
      <c r="F7" s="27" t="str">
        <f>Language!B905</f>
        <v>Multisectoral capstone project? (involving participants from at least two sectors (human health, animal health, environmental health, other))</v>
      </c>
      <c r="G7" s="27" t="str">
        <f>Language!B906</f>
        <v>Competency addressed (primary)</v>
      </c>
      <c r="H7" s="27" t="str">
        <f>Language!B907</f>
        <v>Competency addressed (secondary, if applicable)</v>
      </c>
      <c r="I7" s="27" t="str">
        <f>Language!B908</f>
        <v>Competency addressed (tertiary, if applicable)</v>
      </c>
      <c r="J7" s="27" t="str">
        <f>Language!B909</f>
        <v>Capstone project objectives</v>
      </c>
      <c r="K7" s="27" t="str">
        <f>Language!B910</f>
        <v>Capstone project outcomes (main achievements)</v>
      </c>
      <c r="L7" s="27" t="str">
        <f>Language!B911</f>
        <v>Capstone project report score in % (if applicable)</v>
      </c>
      <c r="M7" s="27" t="str">
        <f>Language!B912</f>
        <v>Capstone project defense score in %  (if applicable)</v>
      </c>
      <c r="N7" s="27" t="str">
        <f>Language!B913</f>
        <v>Both produced a written report and delivered an oral presentation for the capstone project</v>
      </c>
      <c r="O7" s="27" t="str">
        <f>Language!B914</f>
        <v>Capstone projects - Overall Pass/Fail</v>
      </c>
    </row>
    <row r="8" spans="1:15" ht="15.75" thickTop="1">
      <c r="A8" s="28">
        <f>'Participants'' info'!A8</f>
        <v>0</v>
      </c>
      <c r="B8" s="28" t="str">
        <f>'Participants'' info'!F8</f>
        <v>?</v>
      </c>
      <c r="C8" s="28">
        <f>'Participants'' info'!J8</f>
        <v>0</v>
      </c>
      <c r="D8" s="104"/>
      <c r="E8" s="106"/>
      <c r="F8" s="106"/>
      <c r="G8" s="106"/>
      <c r="H8" s="106"/>
      <c r="I8" s="106"/>
      <c r="J8" s="104"/>
      <c r="K8" s="104"/>
      <c r="L8" s="190"/>
      <c r="M8" s="190"/>
      <c r="N8" s="106"/>
      <c r="O8" s="106"/>
    </row>
    <row r="9" spans="1:15">
      <c r="A9" s="28">
        <f>'Participants'' info'!A9</f>
        <v>0</v>
      </c>
      <c r="B9" s="28" t="str">
        <f>'Participants'' info'!F9</f>
        <v>?</v>
      </c>
      <c r="C9" s="28">
        <f>'Participants'' info'!J9</f>
        <v>0</v>
      </c>
      <c r="D9" s="104"/>
      <c r="E9" s="106"/>
      <c r="F9" s="106"/>
      <c r="G9" s="106"/>
      <c r="H9" s="106"/>
      <c r="I9" s="106"/>
      <c r="J9" s="104"/>
      <c r="K9" s="104"/>
      <c r="L9" s="190"/>
      <c r="M9" s="190"/>
      <c r="N9" s="106"/>
      <c r="O9" s="106"/>
    </row>
    <row r="10" spans="1:15">
      <c r="A10" s="28">
        <f>'Participants'' info'!A10</f>
        <v>0</v>
      </c>
      <c r="B10" s="28" t="str">
        <f>'Participants'' info'!F10</f>
        <v>?</v>
      </c>
      <c r="C10" s="28">
        <f>'Participants'' info'!J10</f>
        <v>0</v>
      </c>
      <c r="D10" s="104"/>
      <c r="E10" s="106"/>
      <c r="F10" s="106"/>
      <c r="G10" s="106"/>
      <c r="H10" s="106"/>
      <c r="I10" s="106"/>
      <c r="J10" s="104"/>
      <c r="K10" s="104"/>
      <c r="L10" s="190"/>
      <c r="M10" s="190"/>
      <c r="N10" s="106"/>
      <c r="O10" s="106"/>
    </row>
    <row r="11" spans="1:15">
      <c r="A11" s="28">
        <f>'Participants'' info'!A11</f>
        <v>0</v>
      </c>
      <c r="B11" s="28" t="str">
        <f>'Participants'' info'!F11</f>
        <v>?</v>
      </c>
      <c r="C11" s="28">
        <f>'Participants'' info'!J11</f>
        <v>0</v>
      </c>
      <c r="D11" s="104"/>
      <c r="E11" s="106"/>
      <c r="F11" s="106"/>
      <c r="G11" s="106"/>
      <c r="H11" s="106"/>
      <c r="I11" s="106"/>
      <c r="J11" s="104"/>
      <c r="K11" s="104"/>
      <c r="L11" s="190"/>
      <c r="M11" s="190"/>
      <c r="N11" s="106"/>
      <c r="O11" s="106"/>
    </row>
    <row r="12" spans="1:15">
      <c r="A12" s="28">
        <f>'Participants'' info'!A12</f>
        <v>0</v>
      </c>
      <c r="B12" s="28" t="str">
        <f>'Participants'' info'!F12</f>
        <v>?</v>
      </c>
      <c r="C12" s="28">
        <f>'Participants'' info'!J12</f>
        <v>0</v>
      </c>
      <c r="D12" s="104"/>
      <c r="E12" s="106"/>
      <c r="F12" s="106"/>
      <c r="G12" s="106"/>
      <c r="H12" s="106"/>
      <c r="I12" s="106"/>
      <c r="J12" s="104"/>
      <c r="K12" s="104"/>
      <c r="L12" s="190"/>
      <c r="M12" s="190"/>
      <c r="N12" s="106"/>
      <c r="O12" s="106"/>
    </row>
    <row r="13" spans="1:15">
      <c r="A13" s="28">
        <f>'Participants'' info'!A13</f>
        <v>0</v>
      </c>
      <c r="B13" s="28" t="str">
        <f>'Participants'' info'!F13</f>
        <v>?</v>
      </c>
      <c r="C13" s="28">
        <f>'Participants'' info'!J13</f>
        <v>0</v>
      </c>
      <c r="D13" s="104"/>
      <c r="E13" s="106"/>
      <c r="F13" s="106"/>
      <c r="G13" s="106"/>
      <c r="H13" s="106"/>
      <c r="I13" s="106"/>
      <c r="J13" s="104"/>
      <c r="K13" s="104"/>
      <c r="L13" s="190"/>
      <c r="M13" s="190"/>
      <c r="N13" s="106"/>
      <c r="O13" s="106"/>
    </row>
    <row r="14" spans="1:15">
      <c r="A14" s="28">
        <f>'Participants'' info'!A14</f>
        <v>0</v>
      </c>
      <c r="B14" s="28" t="str">
        <f>'Participants'' info'!F14</f>
        <v>?</v>
      </c>
      <c r="C14" s="28">
        <f>'Participants'' info'!J14</f>
        <v>0</v>
      </c>
      <c r="D14" s="104"/>
      <c r="E14" s="106"/>
      <c r="F14" s="106"/>
      <c r="G14" s="106"/>
      <c r="H14" s="106"/>
      <c r="I14" s="106"/>
      <c r="J14" s="104"/>
      <c r="K14" s="104"/>
      <c r="L14" s="190"/>
      <c r="M14" s="190"/>
      <c r="N14" s="106"/>
      <c r="O14" s="106"/>
    </row>
    <row r="15" spans="1:15">
      <c r="A15" s="28">
        <f>'Participants'' info'!A15</f>
        <v>0</v>
      </c>
      <c r="B15" s="28" t="str">
        <f>'Participants'' info'!F15</f>
        <v>?</v>
      </c>
      <c r="C15" s="28">
        <f>'Participants'' info'!J15</f>
        <v>0</v>
      </c>
      <c r="D15" s="104"/>
      <c r="E15" s="106"/>
      <c r="F15" s="106"/>
      <c r="G15" s="106"/>
      <c r="H15" s="106"/>
      <c r="I15" s="106"/>
      <c r="J15" s="104"/>
      <c r="K15" s="104"/>
      <c r="L15" s="190"/>
      <c r="M15" s="190"/>
      <c r="N15" s="106"/>
      <c r="O15" s="106"/>
    </row>
    <row r="16" spans="1:15">
      <c r="A16" s="28">
        <f>'Participants'' info'!A16</f>
        <v>0</v>
      </c>
      <c r="B16" s="28" t="str">
        <f>'Participants'' info'!F16</f>
        <v>?</v>
      </c>
      <c r="C16" s="28">
        <f>'Participants'' info'!J16</f>
        <v>0</v>
      </c>
      <c r="D16" s="104"/>
      <c r="E16" s="106"/>
      <c r="F16" s="106"/>
      <c r="G16" s="106"/>
      <c r="H16" s="106"/>
      <c r="I16" s="106"/>
      <c r="J16" s="104"/>
      <c r="K16" s="104"/>
      <c r="L16" s="190"/>
      <c r="M16" s="190"/>
      <c r="N16" s="106"/>
      <c r="O16" s="106"/>
    </row>
    <row r="17" spans="1:15">
      <c r="A17" s="28">
        <f>'Participants'' info'!A17</f>
        <v>0</v>
      </c>
      <c r="B17" s="28" t="str">
        <f>'Participants'' info'!F17</f>
        <v>?</v>
      </c>
      <c r="C17" s="28">
        <f>'Participants'' info'!J17</f>
        <v>0</v>
      </c>
      <c r="D17" s="104"/>
      <c r="E17" s="106"/>
      <c r="F17" s="106"/>
      <c r="G17" s="106"/>
      <c r="H17" s="106"/>
      <c r="I17" s="106"/>
      <c r="J17" s="104"/>
      <c r="K17" s="104"/>
      <c r="L17" s="190"/>
      <c r="M17" s="190"/>
      <c r="N17" s="106"/>
      <c r="O17" s="106"/>
    </row>
    <row r="18" spans="1:15">
      <c r="A18" s="28">
        <f>'Participants'' info'!A18</f>
        <v>0</v>
      </c>
      <c r="B18" s="28" t="str">
        <f>'Participants'' info'!F18</f>
        <v>?</v>
      </c>
      <c r="C18" s="28">
        <f>'Participants'' info'!J18</f>
        <v>0</v>
      </c>
      <c r="D18" s="104"/>
      <c r="E18" s="106"/>
      <c r="F18" s="106"/>
      <c r="G18" s="106"/>
      <c r="H18" s="106"/>
      <c r="I18" s="106"/>
      <c r="J18" s="104"/>
      <c r="K18" s="104"/>
      <c r="L18" s="190"/>
      <c r="M18" s="190"/>
      <c r="N18" s="106"/>
      <c r="O18" s="106"/>
    </row>
    <row r="19" spans="1:15">
      <c r="A19" s="28">
        <f>'Participants'' info'!A19</f>
        <v>0</v>
      </c>
      <c r="B19" s="28" t="str">
        <f>'Participants'' info'!F19</f>
        <v>?</v>
      </c>
      <c r="C19" s="28">
        <f>'Participants'' info'!J19</f>
        <v>0</v>
      </c>
      <c r="D19" s="104"/>
      <c r="E19" s="106"/>
      <c r="F19" s="106"/>
      <c r="G19" s="106"/>
      <c r="H19" s="106"/>
      <c r="I19" s="106"/>
      <c r="J19" s="104"/>
      <c r="K19" s="104"/>
      <c r="L19" s="190"/>
      <c r="M19" s="190"/>
      <c r="N19" s="106"/>
      <c r="O19" s="106"/>
    </row>
    <row r="20" spans="1:15">
      <c r="A20" s="28">
        <f>'Participants'' info'!A20</f>
        <v>0</v>
      </c>
      <c r="B20" s="28" t="str">
        <f>'Participants'' info'!F20</f>
        <v>?</v>
      </c>
      <c r="C20" s="28">
        <f>'Participants'' info'!J20</f>
        <v>0</v>
      </c>
      <c r="D20" s="104"/>
      <c r="E20" s="106"/>
      <c r="F20" s="106"/>
      <c r="G20" s="106"/>
      <c r="H20" s="106"/>
      <c r="I20" s="106"/>
      <c r="J20" s="104"/>
      <c r="K20" s="104"/>
      <c r="L20" s="190"/>
      <c r="M20" s="190"/>
      <c r="N20" s="106"/>
      <c r="O20" s="106"/>
    </row>
    <row r="21" spans="1:15">
      <c r="A21" s="28">
        <f>'Participants'' info'!A21</f>
        <v>0</v>
      </c>
      <c r="B21" s="28" t="str">
        <f>'Participants'' info'!F21</f>
        <v>?</v>
      </c>
      <c r="C21" s="28">
        <f>'Participants'' info'!J21</f>
        <v>0</v>
      </c>
      <c r="D21" s="104"/>
      <c r="E21" s="106"/>
      <c r="F21" s="106"/>
      <c r="G21" s="106"/>
      <c r="H21" s="106"/>
      <c r="I21" s="106"/>
      <c r="J21" s="104"/>
      <c r="K21" s="104"/>
      <c r="L21" s="190"/>
      <c r="M21" s="190"/>
      <c r="N21" s="106"/>
      <c r="O21" s="106"/>
    </row>
    <row r="22" spans="1:15">
      <c r="A22" s="28">
        <f>'Participants'' info'!A22</f>
        <v>0</v>
      </c>
      <c r="B22" s="28" t="str">
        <f>'Participants'' info'!F22</f>
        <v>?</v>
      </c>
      <c r="C22" s="28">
        <f>'Participants'' info'!J22</f>
        <v>0</v>
      </c>
      <c r="D22" s="104"/>
      <c r="E22" s="106"/>
      <c r="F22" s="106"/>
      <c r="G22" s="106"/>
      <c r="H22" s="106"/>
      <c r="I22" s="106"/>
      <c r="J22" s="104"/>
      <c r="K22" s="104"/>
      <c r="L22" s="190"/>
      <c r="M22" s="190"/>
      <c r="N22" s="106"/>
      <c r="O22" s="106"/>
    </row>
    <row r="23" spans="1:15">
      <c r="A23" s="28">
        <f>'Participants'' info'!A23</f>
        <v>0</v>
      </c>
      <c r="B23" s="28" t="str">
        <f>'Participants'' info'!F23</f>
        <v>?</v>
      </c>
      <c r="C23" s="28">
        <f>'Participants'' info'!J23</f>
        <v>0</v>
      </c>
      <c r="D23" s="104"/>
      <c r="E23" s="106"/>
      <c r="F23" s="106"/>
      <c r="G23" s="106"/>
      <c r="H23" s="106"/>
      <c r="I23" s="106"/>
      <c r="J23" s="104"/>
      <c r="K23" s="104"/>
      <c r="L23" s="190"/>
      <c r="M23" s="190"/>
      <c r="N23" s="106"/>
      <c r="O23" s="106"/>
    </row>
    <row r="24" spans="1:15">
      <c r="A24" s="28">
        <f>'Participants'' info'!A24</f>
        <v>0</v>
      </c>
      <c r="B24" s="28" t="str">
        <f>'Participants'' info'!F24</f>
        <v>?</v>
      </c>
      <c r="C24" s="28">
        <f>'Participants'' info'!J24</f>
        <v>0</v>
      </c>
      <c r="D24" s="104"/>
      <c r="E24" s="106"/>
      <c r="F24" s="106"/>
      <c r="G24" s="106"/>
      <c r="H24" s="106"/>
      <c r="I24" s="106"/>
      <c r="J24" s="104"/>
      <c r="K24" s="104"/>
      <c r="L24" s="190"/>
      <c r="M24" s="190"/>
      <c r="N24" s="106"/>
      <c r="O24" s="106"/>
    </row>
    <row r="25" spans="1:15">
      <c r="A25" s="28">
        <f>'Participants'' info'!A25</f>
        <v>0</v>
      </c>
      <c r="B25" s="28" t="str">
        <f>'Participants'' info'!F25</f>
        <v>?</v>
      </c>
      <c r="C25" s="28">
        <f>'Participants'' info'!J25</f>
        <v>0</v>
      </c>
      <c r="D25" s="104"/>
      <c r="E25" s="106"/>
      <c r="F25" s="106"/>
      <c r="G25" s="106"/>
      <c r="H25" s="106"/>
      <c r="I25" s="106"/>
      <c r="J25" s="104"/>
      <c r="K25" s="104"/>
      <c r="L25" s="190"/>
      <c r="M25" s="190"/>
      <c r="N25" s="106"/>
      <c r="O25" s="106"/>
    </row>
    <row r="26" spans="1:15">
      <c r="A26" s="28">
        <f>'Participants'' info'!A26</f>
        <v>0</v>
      </c>
      <c r="B26" s="28" t="str">
        <f>'Participants'' info'!F26</f>
        <v>?</v>
      </c>
      <c r="C26" s="28">
        <f>'Participants'' info'!J26</f>
        <v>0</v>
      </c>
      <c r="D26" s="104"/>
      <c r="E26" s="106"/>
      <c r="F26" s="106"/>
      <c r="G26" s="106"/>
      <c r="H26" s="106"/>
      <c r="I26" s="106"/>
      <c r="J26" s="104"/>
      <c r="K26" s="104"/>
      <c r="L26" s="190"/>
      <c r="M26" s="190"/>
      <c r="N26" s="106"/>
      <c r="O26" s="106"/>
    </row>
    <row r="27" spans="1:15">
      <c r="A27" s="28">
        <f>'Participants'' info'!A27</f>
        <v>0</v>
      </c>
      <c r="B27" s="28" t="str">
        <f>'Participants'' info'!F27</f>
        <v>?</v>
      </c>
      <c r="C27" s="28">
        <f>'Participants'' info'!J27</f>
        <v>0</v>
      </c>
      <c r="D27" s="104"/>
      <c r="E27" s="106"/>
      <c r="F27" s="106"/>
      <c r="G27" s="106"/>
      <c r="H27" s="106"/>
      <c r="I27" s="106"/>
      <c r="J27" s="104"/>
      <c r="K27" s="104"/>
      <c r="L27" s="190"/>
      <c r="M27" s="190"/>
      <c r="N27" s="106"/>
      <c r="O27" s="106"/>
    </row>
    <row r="28" spans="1:15">
      <c r="A28" s="28">
        <f>'Participants'' info'!A28</f>
        <v>0</v>
      </c>
      <c r="B28" s="28" t="str">
        <f>'Participants'' info'!F28</f>
        <v>?</v>
      </c>
      <c r="C28" s="28">
        <f>'Participants'' info'!J28</f>
        <v>0</v>
      </c>
      <c r="D28" s="104"/>
      <c r="E28" s="106"/>
      <c r="F28" s="106"/>
      <c r="G28" s="106"/>
      <c r="H28" s="106"/>
      <c r="I28" s="106"/>
      <c r="J28" s="104"/>
      <c r="K28" s="104"/>
      <c r="L28" s="190"/>
      <c r="M28" s="190"/>
      <c r="N28" s="106"/>
      <c r="O28" s="106"/>
    </row>
    <row r="29" spans="1:15">
      <c r="A29" s="28">
        <f>'Participants'' info'!A29</f>
        <v>0</v>
      </c>
      <c r="B29" s="28" t="str">
        <f>'Participants'' info'!F29</f>
        <v>?</v>
      </c>
      <c r="C29" s="28">
        <f>'Participants'' info'!J29</f>
        <v>0</v>
      </c>
      <c r="D29" s="104"/>
      <c r="E29" s="106"/>
      <c r="F29" s="106"/>
      <c r="G29" s="106"/>
      <c r="H29" s="106"/>
      <c r="I29" s="106"/>
      <c r="J29" s="104"/>
      <c r="K29" s="104"/>
      <c r="L29" s="190"/>
      <c r="M29" s="190"/>
      <c r="N29" s="106"/>
      <c r="O29" s="106"/>
    </row>
    <row r="30" spans="1:15">
      <c r="A30" s="28">
        <f>'Participants'' info'!A30</f>
        <v>0</v>
      </c>
      <c r="B30" s="28" t="str">
        <f>'Participants'' info'!F30</f>
        <v>?</v>
      </c>
      <c r="C30" s="28">
        <f>'Participants'' info'!J30</f>
        <v>0</v>
      </c>
      <c r="D30" s="104"/>
      <c r="E30" s="106"/>
      <c r="F30" s="106"/>
      <c r="G30" s="106"/>
      <c r="H30" s="106"/>
      <c r="I30" s="106"/>
      <c r="J30" s="104"/>
      <c r="K30" s="104"/>
      <c r="L30" s="190"/>
      <c r="M30" s="190"/>
      <c r="N30" s="106"/>
      <c r="O30" s="106"/>
    </row>
    <row r="31" spans="1:15">
      <c r="A31" s="28">
        <f>'Participants'' info'!A31</f>
        <v>0</v>
      </c>
      <c r="B31" s="28" t="str">
        <f>'Participants'' info'!F31</f>
        <v>?</v>
      </c>
      <c r="C31" s="28">
        <f>'Participants'' info'!J31</f>
        <v>0</v>
      </c>
      <c r="D31" s="104"/>
      <c r="E31" s="106"/>
      <c r="F31" s="106"/>
      <c r="G31" s="106"/>
      <c r="H31" s="106"/>
      <c r="I31" s="106"/>
      <c r="J31" s="104"/>
      <c r="K31" s="104"/>
      <c r="L31" s="190"/>
      <c r="M31" s="190"/>
      <c r="N31" s="106"/>
      <c r="O31" s="106"/>
    </row>
    <row r="32" spans="1:15">
      <c r="A32" s="28">
        <f>'Participants'' info'!A32</f>
        <v>0</v>
      </c>
      <c r="B32" s="28" t="str">
        <f>'Participants'' info'!F32</f>
        <v>?</v>
      </c>
      <c r="C32" s="28">
        <f>'Participants'' info'!J32</f>
        <v>0</v>
      </c>
      <c r="D32" s="104"/>
      <c r="E32" s="106"/>
      <c r="F32" s="106"/>
      <c r="G32" s="106"/>
      <c r="H32" s="106"/>
      <c r="I32" s="106"/>
      <c r="J32" s="104"/>
      <c r="K32" s="104"/>
      <c r="L32" s="190"/>
      <c r="M32" s="190"/>
      <c r="N32" s="106"/>
      <c r="O32" s="106"/>
    </row>
    <row r="33" spans="1:14">
      <c r="A33" s="8"/>
      <c r="C33" s="4"/>
      <c r="D33" s="4"/>
      <c r="E33" s="4"/>
      <c r="F33" s="4"/>
      <c r="G33" s="4"/>
      <c r="H33" s="4"/>
      <c r="I33" s="4"/>
      <c r="J33" s="4"/>
      <c r="K33" s="4"/>
      <c r="N33" s="4"/>
    </row>
    <row r="34" spans="1:14">
      <c r="A34" s="8"/>
      <c r="C34" s="4"/>
      <c r="D34" s="4"/>
      <c r="E34" s="4"/>
      <c r="F34" s="4"/>
      <c r="G34" s="4"/>
      <c r="H34" s="4"/>
      <c r="I34" s="4"/>
      <c r="J34" s="4"/>
      <c r="K34" s="4"/>
      <c r="L34" s="4"/>
    </row>
    <row r="36" spans="1:14" ht="15.75" thickBot="1"/>
    <row r="37" spans="1:14" ht="61.5" thickTop="1" thickBot="1">
      <c r="C37" s="27" t="str">
        <f>Language!B915</f>
        <v>Competencies covered</v>
      </c>
      <c r="D37" s="27" t="str">
        <f>Language!B916</f>
        <v>Number of projects with primary competency</v>
      </c>
      <c r="E37" s="27" t="str">
        <f>Language!B917</f>
        <v>Percentage of projects with primary competency</v>
      </c>
      <c r="F37" s="27" t="str">
        <f>Language!B918</f>
        <v>Number of projects with secondary competency (if applicable)</v>
      </c>
      <c r="G37" s="27" t="str">
        <f>Language!B919</f>
        <v>Percentage of projects with secondary competency</v>
      </c>
      <c r="H37" s="27" t="str">
        <f>Language!B920</f>
        <v>Number of projects with tertiary competency (if applicable)</v>
      </c>
      <c r="I37" s="27" t="str">
        <f>Language!B921</f>
        <v>Percentage of projects with tertiary competency</v>
      </c>
    </row>
    <row r="38" spans="1:14" ht="15.75" thickTop="1">
      <c r="C38" s="10" t="str">
        <f>'Drop-downs'!F37</f>
        <v>Laboratory system</v>
      </c>
      <c r="D38" s="28" t="str" cm="1">
        <f t="array" ref="D38">_xlfn.LET(
  _xlpm.d, $D$8:$D$32,
  _xlpm.g, $G$8:$G$32,
  _xlpm.x, C38,
  _xlpm.dOK, LEN(TRIM(_xlpm.d))&gt;0,
  _xlpm.gOK, LEN(TRIM(_xlpm.g))&gt;0,
  _xlpm.allEmpty, SUMPRODUCT(--_xlpm.dOK + --_xlpm.gOK)=0,
  _xlpm.u, _xlfn.UNIQUE(_xlfn._xlws.FILTER(_xlpm.d, _xlpm.dOK)),
  _xlpm.n, SUMPRODUCT(--(COUNTIFS(_xlpm.d,_xlpm.u, _xlpm.g,_xlpm.x)&gt;0)),
  IF(_xlpm.allEmpty,"",_xlpm.n)
)</f>
        <v/>
      </c>
      <c r="E38" s="32">
        <f>IFERROR(D38/$D$47,0)</f>
        <v>0</v>
      </c>
      <c r="F38" s="28" t="str" cm="1">
        <f t="array" ref="F38">_xlfn.LET(
  _xlpm.d, $D$8:$D$32,
  _xlpm.g, $H$8:$H$32,
  _xlpm.x, C38,
  _xlpm.dOK, LEN(TRIM(_xlpm.d))&gt;0,
  _xlpm.gOK, LEN(TRIM(_xlpm.g))&gt;0,
  _xlpm.allEmpty, SUMPRODUCT(--_xlpm.dOK + --_xlpm.gOK)=0,
  _xlpm.u, _xlfn.UNIQUE(_xlfn._xlws.FILTER(_xlpm.d, _xlpm.dOK)),
  _xlpm.n, SUMPRODUCT(--(COUNTIFS(_xlpm.d,_xlpm.u, _xlpm.g,_xlpm.x)&gt;0)),
  IF(_xlpm.allEmpty,"",_xlpm.n)
)</f>
        <v/>
      </c>
      <c r="G38" s="32">
        <f>IFERROR(F38/$F$47,0)</f>
        <v>0</v>
      </c>
      <c r="H38" s="28" t="str" cm="1">
        <f t="array" ref="H38">_xlfn.LET(
  _xlpm.d, $D$8:$D$32,
  _xlpm.g, $I$8:$I$32,
  _xlpm.x, C38,
  _xlpm.dOK, LEN(TRIM(_xlpm.d))&gt;0,
  _xlpm.gOK, LEN(TRIM(_xlpm.g))&gt;0,
  _xlpm.allEmpty, SUMPRODUCT(--_xlpm.dOK + --_xlpm.gOK)=0,
  _xlpm.u, _xlfn.UNIQUE(_xlfn._xlws.FILTER(_xlpm.d, _xlpm.dOK)),
  _xlpm.n, SUMPRODUCT(--(COUNTIFS(_xlpm.d,_xlpm.u, _xlpm.g,_xlpm.x)&gt;0)),
  IF(_xlpm.allEmpty,"",_xlpm.n)
)</f>
        <v/>
      </c>
      <c r="I38" s="32">
        <f>IFERROR(H38/$H$47,0)</f>
        <v>0</v>
      </c>
    </row>
    <row r="39" spans="1:14">
      <c r="C39" s="10" t="str">
        <f>'Drop-downs'!F38</f>
        <v>Leadership</v>
      </c>
      <c r="D39" s="28" t="str" cm="1">
        <f t="array" ref="D39">_xlfn.LET(
  _xlpm.d, $D$8:$D$32,
  _xlpm.g, $G$8:$G$32,
  _xlpm.x, C39,
  _xlpm.dOK, LEN(TRIM(_xlpm.d))&gt;0,
  _xlpm.gOK, LEN(TRIM(_xlpm.g))&gt;0,
  _xlpm.allEmpty, SUMPRODUCT(--_xlpm.dOK + --_xlpm.gOK)=0,
  _xlpm.u, _xlfn.UNIQUE(_xlfn._xlws.FILTER(_xlpm.d, _xlpm.dOK)),
  _xlpm.n, SUMPRODUCT(--(COUNTIFS(_xlpm.d,_xlpm.u, _xlpm.g,_xlpm.x)&gt;0)),
  IF(_xlpm.allEmpty,"",_xlpm.n)
)</f>
        <v/>
      </c>
      <c r="E39" s="32">
        <f t="shared" ref="E39:E46" si="0">IFERROR(D39/$D$47,0)</f>
        <v>0</v>
      </c>
      <c r="F39" s="28" t="str" cm="1">
        <f t="array" ref="F39">_xlfn.LET(
  _xlpm.d, $D$8:$D$32,
  _xlpm.g, $H$8:$H$32,
  _xlpm.x, C39,
  _xlpm.dOK, LEN(TRIM(_xlpm.d))&gt;0,
  _xlpm.gOK, LEN(TRIM(_xlpm.g))&gt;0,
  _xlpm.allEmpty, SUMPRODUCT(--_xlpm.dOK + --_xlpm.gOK)=0,
  _xlpm.u, _xlfn.UNIQUE(_xlfn._xlws.FILTER(_xlpm.d, _xlpm.dOK)),
  _xlpm.n, SUMPRODUCT(--(COUNTIFS(_xlpm.d,_xlpm.u, _xlpm.g,_xlpm.x)&gt;0)),
  IF(_xlpm.allEmpty,"",_xlpm.n)
)</f>
        <v/>
      </c>
      <c r="G39" s="32">
        <f t="shared" ref="G39:G46" si="1">IFERROR(F39/$F$47,0)</f>
        <v>0</v>
      </c>
      <c r="H39" s="28" t="str" cm="1">
        <f t="array" ref="H39">_xlfn.LET(
  _xlpm.d, $D$8:$D$32,
  _xlpm.g, $I$8:$I$32,
  _xlpm.x, C39,
  _xlpm.dOK, LEN(TRIM(_xlpm.d))&gt;0,
  _xlpm.gOK, LEN(TRIM(_xlpm.g))&gt;0,
  _xlpm.allEmpty, SUMPRODUCT(--_xlpm.dOK + --_xlpm.gOK)=0,
  _xlpm.u, _xlfn.UNIQUE(_xlfn._xlws.FILTER(_xlpm.d, _xlpm.dOK)),
  _xlpm.n, SUMPRODUCT(--(COUNTIFS(_xlpm.d,_xlpm.u, _xlpm.g,_xlpm.x)&gt;0)),
  IF(_xlpm.allEmpty,"",_xlpm.n)
)</f>
        <v/>
      </c>
      <c r="I39" s="32">
        <f t="shared" ref="I39:I46" si="2">IFERROR(H39/$H$47,0)</f>
        <v>0</v>
      </c>
    </row>
    <row r="40" spans="1:14">
      <c r="C40" s="10" t="str">
        <f>'Drop-downs'!F39</f>
        <v>Management</v>
      </c>
      <c r="D40" s="28" t="str" cm="1">
        <f t="array" ref="D40">_xlfn.LET(
  _xlpm.d, $D$8:$D$32,
  _xlpm.g, $G$8:$G$32,
  _xlpm.x, C40,
  _xlpm.dOK, LEN(TRIM(_xlpm.d))&gt;0,
  _xlpm.gOK, LEN(TRIM(_xlpm.g))&gt;0,
  _xlpm.allEmpty, SUMPRODUCT(--_xlpm.dOK + --_xlpm.gOK)=0,
  _xlpm.u, _xlfn.UNIQUE(_xlfn._xlws.FILTER(_xlpm.d, _xlpm.dOK)),
  _xlpm.n, SUMPRODUCT(--(COUNTIFS(_xlpm.d,_xlpm.u, _xlpm.g,_xlpm.x)&gt;0)),
  IF(_xlpm.allEmpty,"",_xlpm.n)
)</f>
        <v/>
      </c>
      <c r="E40" s="32">
        <f t="shared" si="0"/>
        <v>0</v>
      </c>
      <c r="F40" s="28" t="str" cm="1">
        <f t="array" ref="F40">_xlfn.LET(
  _xlpm.d, $D$8:$D$32,
  _xlpm.g, $H$8:$H$32,
  _xlpm.x, C40,
  _xlpm.dOK, LEN(TRIM(_xlpm.d))&gt;0,
  _xlpm.gOK, LEN(TRIM(_xlpm.g))&gt;0,
  _xlpm.allEmpty, SUMPRODUCT(--_xlpm.dOK + --_xlpm.gOK)=0,
  _xlpm.u, _xlfn.UNIQUE(_xlfn._xlws.FILTER(_xlpm.d, _xlpm.dOK)),
  _xlpm.n, SUMPRODUCT(--(COUNTIFS(_xlpm.d,_xlpm.u, _xlpm.g,_xlpm.x)&gt;0)),
  IF(_xlpm.allEmpty,"",_xlpm.n)
)</f>
        <v/>
      </c>
      <c r="G40" s="32">
        <f t="shared" si="1"/>
        <v>0</v>
      </c>
      <c r="H40" s="28" t="str" cm="1">
        <f t="array" ref="H40">_xlfn.LET(
  _xlpm.d, $D$8:$D$32,
  _xlpm.g, $I$8:$I$32,
  _xlpm.x, C40,
  _xlpm.dOK, LEN(TRIM(_xlpm.d))&gt;0,
  _xlpm.gOK, LEN(TRIM(_xlpm.g))&gt;0,
  _xlpm.allEmpty, SUMPRODUCT(--_xlpm.dOK + --_xlpm.gOK)=0,
  _xlpm.u, _xlfn.UNIQUE(_xlfn._xlws.FILTER(_xlpm.d, _xlpm.dOK)),
  _xlpm.n, SUMPRODUCT(--(COUNTIFS(_xlpm.d,_xlpm.u, _xlpm.g,_xlpm.x)&gt;0)),
  IF(_xlpm.allEmpty,"",_xlpm.n)
)</f>
        <v/>
      </c>
      <c r="I40" s="32">
        <f t="shared" si="2"/>
        <v>0</v>
      </c>
    </row>
    <row r="41" spans="1:14">
      <c r="C41" s="10" t="str">
        <f>'Drop-downs'!F40</f>
        <v>Communication</v>
      </c>
      <c r="D41" s="28" t="str" cm="1">
        <f t="array" ref="D41">_xlfn.LET(
  _xlpm.d, $D$8:$D$32,
  _xlpm.g, $G$8:$G$32,
  _xlpm.x, C41,
  _xlpm.dOK, LEN(TRIM(_xlpm.d))&gt;0,
  _xlpm.gOK, LEN(TRIM(_xlpm.g))&gt;0,
  _xlpm.allEmpty, SUMPRODUCT(--_xlpm.dOK + --_xlpm.gOK)=0,
  _xlpm.u, _xlfn.UNIQUE(_xlfn._xlws.FILTER(_xlpm.d, _xlpm.dOK)),
  _xlpm.n, SUMPRODUCT(--(COUNTIFS(_xlpm.d,_xlpm.u, _xlpm.g,_xlpm.x)&gt;0)),
  IF(_xlpm.allEmpty,"",_xlpm.n)
)</f>
        <v/>
      </c>
      <c r="E41" s="32">
        <f t="shared" si="0"/>
        <v>0</v>
      </c>
      <c r="F41" s="28" t="str" cm="1">
        <f t="array" ref="F41">_xlfn.LET(
  _xlpm.d, $D$8:$D$32,
  _xlpm.g, $H$8:$H$32,
  _xlpm.x, C41,
  _xlpm.dOK, LEN(TRIM(_xlpm.d))&gt;0,
  _xlpm.gOK, LEN(TRIM(_xlpm.g))&gt;0,
  _xlpm.allEmpty, SUMPRODUCT(--_xlpm.dOK + --_xlpm.gOK)=0,
  _xlpm.u, _xlfn.UNIQUE(_xlfn._xlws.FILTER(_xlpm.d, _xlpm.dOK)),
  _xlpm.n, SUMPRODUCT(--(COUNTIFS(_xlpm.d,_xlpm.u, _xlpm.g,_xlpm.x)&gt;0)),
  IF(_xlpm.allEmpty,"",_xlpm.n)
)</f>
        <v/>
      </c>
      <c r="G41" s="32">
        <f t="shared" si="1"/>
        <v>0</v>
      </c>
      <c r="H41" s="28" t="str" cm="1">
        <f t="array" ref="H41">_xlfn.LET(
  _xlpm.d, $D$8:$D$32,
  _xlpm.g, $I$8:$I$32,
  _xlpm.x, C41,
  _xlpm.dOK, LEN(TRIM(_xlpm.d))&gt;0,
  _xlpm.gOK, LEN(TRIM(_xlpm.g))&gt;0,
  _xlpm.allEmpty, SUMPRODUCT(--_xlpm.dOK + --_xlpm.gOK)=0,
  _xlpm.u, _xlfn.UNIQUE(_xlfn._xlws.FILTER(_xlpm.d, _xlpm.dOK)),
  _xlpm.n, SUMPRODUCT(--(COUNTIFS(_xlpm.d,_xlpm.u, _xlpm.g,_xlpm.x)&gt;0)),
  IF(_xlpm.allEmpty,"",_xlpm.n)
)</f>
        <v/>
      </c>
      <c r="I41" s="32">
        <f t="shared" si="2"/>
        <v>0</v>
      </c>
    </row>
    <row r="42" spans="1:14" ht="30">
      <c r="C42" s="10" t="str">
        <f>'Drop-downs'!F41</f>
        <v>Quality management system (QMS)</v>
      </c>
      <c r="D42" s="28" t="str" cm="1">
        <f t="array" ref="D42">_xlfn.LET(
  _xlpm.d, $D$8:$D$32,
  _xlpm.g, $G$8:$G$32,
  _xlpm.x, C42,
  _xlpm.dOK, LEN(TRIM(_xlpm.d))&gt;0,
  _xlpm.gOK, LEN(TRIM(_xlpm.g))&gt;0,
  _xlpm.allEmpty, SUMPRODUCT(--_xlpm.dOK + --_xlpm.gOK)=0,
  _xlpm.u, _xlfn.UNIQUE(_xlfn._xlws.FILTER(_xlpm.d, _xlpm.dOK)),
  _xlpm.n, SUMPRODUCT(--(COUNTIFS(_xlpm.d,_xlpm.u, _xlpm.g,_xlpm.x)&gt;0)),
  IF(_xlpm.allEmpty,"",_xlpm.n)
)</f>
        <v/>
      </c>
      <c r="E42" s="32">
        <f t="shared" si="0"/>
        <v>0</v>
      </c>
      <c r="F42" s="28" t="str" cm="1">
        <f t="array" ref="F42">_xlfn.LET(
  _xlpm.d, $D$8:$D$32,
  _xlpm.g, $H$8:$H$32,
  _xlpm.x, C42,
  _xlpm.dOK, LEN(TRIM(_xlpm.d))&gt;0,
  _xlpm.gOK, LEN(TRIM(_xlpm.g))&gt;0,
  _xlpm.allEmpty, SUMPRODUCT(--_xlpm.dOK + --_xlpm.gOK)=0,
  _xlpm.u, _xlfn.UNIQUE(_xlfn._xlws.FILTER(_xlpm.d, _xlpm.dOK)),
  _xlpm.n, SUMPRODUCT(--(COUNTIFS(_xlpm.d,_xlpm.u, _xlpm.g,_xlpm.x)&gt;0)),
  IF(_xlpm.allEmpty,"",_xlpm.n)
)</f>
        <v/>
      </c>
      <c r="G42" s="32">
        <f t="shared" si="1"/>
        <v>0</v>
      </c>
      <c r="H42" s="28" t="str" cm="1">
        <f t="array" ref="H42">_xlfn.LET(
  _xlpm.d, $D$8:$D$32,
  _xlpm.g, $I$8:$I$32,
  _xlpm.x, C42,
  _xlpm.dOK, LEN(TRIM(_xlpm.d))&gt;0,
  _xlpm.gOK, LEN(TRIM(_xlpm.g))&gt;0,
  _xlpm.allEmpty, SUMPRODUCT(--_xlpm.dOK + --_xlpm.gOK)=0,
  _xlpm.u, _xlfn.UNIQUE(_xlfn._xlws.FILTER(_xlpm.d, _xlpm.dOK)),
  _xlpm.n, SUMPRODUCT(--(COUNTIFS(_xlpm.d,_xlpm.u, _xlpm.g,_xlpm.x)&gt;0)),
  IF(_xlpm.allEmpty,"",_xlpm.n)
)</f>
        <v/>
      </c>
      <c r="I42" s="32">
        <f t="shared" si="2"/>
        <v>0</v>
      </c>
    </row>
    <row r="43" spans="1:14" ht="30">
      <c r="C43" s="10" t="str">
        <f>'Drop-downs'!F42</f>
        <v>Biosafety and biosecurity (BB)</v>
      </c>
      <c r="D43" s="28" t="str" cm="1">
        <f t="array" ref="D43">_xlfn.LET(
  _xlpm.d, $D$8:$D$32,
  _xlpm.g, $G$8:$G$32,
  _xlpm.x, C43,
  _xlpm.dOK, LEN(TRIM(_xlpm.d))&gt;0,
  _xlpm.gOK, LEN(TRIM(_xlpm.g))&gt;0,
  _xlpm.allEmpty, SUMPRODUCT(--_xlpm.dOK + --_xlpm.gOK)=0,
  _xlpm.u, _xlfn.UNIQUE(_xlfn._xlws.FILTER(_xlpm.d, _xlpm.dOK)),
  _xlpm.n, SUMPRODUCT(--(COUNTIFS(_xlpm.d,_xlpm.u, _xlpm.g,_xlpm.x)&gt;0)),
  IF(_xlpm.allEmpty,"",_xlpm.n)
)</f>
        <v/>
      </c>
      <c r="E43" s="32">
        <f t="shared" si="0"/>
        <v>0</v>
      </c>
      <c r="F43" s="28" t="str" cm="1">
        <f t="array" ref="F43">_xlfn.LET(
  _xlpm.d, $D$8:$D$32,
  _xlpm.g, $H$8:$H$32,
  _xlpm.x, C43,
  _xlpm.dOK, LEN(TRIM(_xlpm.d))&gt;0,
  _xlpm.gOK, LEN(TRIM(_xlpm.g))&gt;0,
  _xlpm.allEmpty, SUMPRODUCT(--_xlpm.dOK + --_xlpm.gOK)=0,
  _xlpm.u, _xlfn.UNIQUE(_xlfn._xlws.FILTER(_xlpm.d, _xlpm.dOK)),
  _xlpm.n, SUMPRODUCT(--(COUNTIFS(_xlpm.d,_xlpm.u, _xlpm.g,_xlpm.x)&gt;0)),
  IF(_xlpm.allEmpty,"",_xlpm.n)
)</f>
        <v/>
      </c>
      <c r="G43" s="32">
        <f t="shared" si="1"/>
        <v>0</v>
      </c>
      <c r="H43" s="28" t="str" cm="1">
        <f t="array" ref="H43">_xlfn.LET(
  _xlpm.d, $D$8:$D$32,
  _xlpm.g, $I$8:$I$32,
  _xlpm.x, C43,
  _xlpm.dOK, LEN(TRIM(_xlpm.d))&gt;0,
  _xlpm.gOK, LEN(TRIM(_xlpm.g))&gt;0,
  _xlpm.allEmpty, SUMPRODUCT(--_xlpm.dOK + --_xlpm.gOK)=0,
  _xlpm.u, _xlfn.UNIQUE(_xlfn._xlws.FILTER(_xlpm.d, _xlpm.dOK)),
  _xlpm.n, SUMPRODUCT(--(COUNTIFS(_xlpm.d,_xlpm.u, _xlpm.g,_xlpm.x)&gt;0)),
  IF(_xlpm.allEmpty,"",_xlpm.n)
)</f>
        <v/>
      </c>
      <c r="I43" s="32">
        <f t="shared" si="2"/>
        <v>0</v>
      </c>
    </row>
    <row r="44" spans="1:14" ht="30">
      <c r="C44" s="10" t="str">
        <f>'Drop-downs'!F43</f>
        <v>Disease surveillance and outbreak investigation</v>
      </c>
      <c r="D44" s="176" t="str" cm="1">
        <f t="array" ref="D44">_xlfn.LET(
  _xlpm.d, $D$8:$D$32,
  _xlpm.g, $G$8:$G$32,
  _xlpm.x, C44,
  _xlpm.dOK, LEN(TRIM(_xlpm.d))&gt;0,
  _xlpm.gOK, LEN(TRIM(_xlpm.g))&gt;0,
  _xlpm.allEmpty, SUMPRODUCT(--_xlpm.dOK + --_xlpm.gOK)=0,
  _xlpm.u, _xlfn.UNIQUE(_xlfn._xlws.FILTER(_xlpm.d, _xlpm.dOK)),
  _xlpm.n, SUMPRODUCT(--(COUNTIFS(_xlpm.d,_xlpm.u, _xlpm.g,_xlpm.x)&gt;0)),
  IF(_xlpm.allEmpty,"",_xlpm.n)
)</f>
        <v/>
      </c>
      <c r="E44" s="32">
        <f t="shared" si="0"/>
        <v>0</v>
      </c>
      <c r="F44" s="176" t="str" cm="1">
        <f t="array" ref="F44">_xlfn.LET(
  _xlpm.d, $D$8:$D$32,
  _xlpm.g, $H$8:$H$32,
  _xlpm.x, C44,
  _xlpm.dOK, LEN(TRIM(_xlpm.d))&gt;0,
  _xlpm.gOK, LEN(TRIM(_xlpm.g))&gt;0,
  _xlpm.allEmpty, SUMPRODUCT(--_xlpm.dOK + --_xlpm.gOK)=0,
  _xlpm.u, _xlfn.UNIQUE(_xlfn._xlws.FILTER(_xlpm.d, _xlpm.dOK)),
  _xlpm.n, SUMPRODUCT(--(COUNTIFS(_xlpm.d,_xlpm.u, _xlpm.g,_xlpm.x)&gt;0)),
  IF(_xlpm.allEmpty,"",_xlpm.n)
)</f>
        <v/>
      </c>
      <c r="G44" s="32">
        <f t="shared" si="1"/>
        <v>0</v>
      </c>
      <c r="H44" s="28" t="str" cm="1">
        <f t="array" ref="H44">_xlfn.LET(
  _xlpm.d, $D$8:$D$32,
  _xlpm.g, $I$8:$I$32,
  _xlpm.x, C44,
  _xlpm.dOK, LEN(TRIM(_xlpm.d))&gt;0,
  _xlpm.gOK, LEN(TRIM(_xlpm.g))&gt;0,
  _xlpm.allEmpty, SUMPRODUCT(--_xlpm.dOK + --_xlpm.gOK)=0,
  _xlpm.u, _xlfn.UNIQUE(_xlfn._xlws.FILTER(_xlpm.d, _xlpm.dOK)),
  _xlpm.n, SUMPRODUCT(--(COUNTIFS(_xlpm.d,_xlpm.u, _xlpm.g,_xlpm.x)&gt;0)),
  IF(_xlpm.allEmpty,"",_xlpm.n)
)</f>
        <v/>
      </c>
      <c r="I44" s="32">
        <f t="shared" si="2"/>
        <v>0</v>
      </c>
    </row>
    <row r="45" spans="1:14" ht="79.5" customHeight="1">
      <c r="C45" s="10" t="str">
        <f>'Drop-downs'!F44</f>
        <v>Emergency preparedness, response and recovery</v>
      </c>
      <c r="D45" s="35" t="str" cm="1">
        <f t="array" ref="D45">_xlfn.LET(
  _xlpm.d, $D$8:$D$32,
  _xlpm.g, $G$8:$G$32,
  _xlpm.x, C45,
  _xlpm.dOK, LEN(TRIM(_xlpm.d))&gt;0,
  _xlpm.gOK, LEN(TRIM(_xlpm.g))&gt;0,
  _xlpm.allEmpty, SUMPRODUCT(--_xlpm.dOK + --_xlpm.gOK)=0,
  _xlpm.u, _xlfn.UNIQUE(_xlfn._xlws.FILTER(_xlpm.d, _xlpm.dOK)),
  _xlpm.n, SUMPRODUCT(--(COUNTIFS(_xlpm.d,_xlpm.u, _xlpm.g,_xlpm.x)&gt;0)),
  IF(_xlpm.allEmpty,"",_xlpm.n)
)</f>
        <v/>
      </c>
      <c r="E45" s="32">
        <f t="shared" si="0"/>
        <v>0</v>
      </c>
      <c r="F45" s="35" t="str" cm="1">
        <f t="array" ref="F45">_xlfn.LET(
  _xlpm.d, $D$8:$D$32,
  _xlpm.g, $H$8:$H$32,
  _xlpm.x, C45,
  _xlpm.dOK, LEN(TRIM(_xlpm.d))&gt;0,
  _xlpm.gOK, LEN(TRIM(_xlpm.g))&gt;0,
  _xlpm.allEmpty, SUMPRODUCT(--_xlpm.dOK + --_xlpm.gOK)=0,
  _xlpm.u, _xlfn.UNIQUE(_xlfn._xlws.FILTER(_xlpm.d, _xlpm.dOK)),
  _xlpm.n, SUMPRODUCT(--(COUNTIFS(_xlpm.d,_xlpm.u, _xlpm.g,_xlpm.x)&gt;0)),
  IF(_xlpm.allEmpty,"",_xlpm.n)
)</f>
        <v/>
      </c>
      <c r="G45" s="32">
        <f t="shared" si="1"/>
        <v>0</v>
      </c>
      <c r="H45" s="28" t="str" cm="1">
        <f t="array" ref="H45">_xlfn.LET(
  _xlpm.d, $D$8:$D$32,
  _xlpm.g, $I$8:$I$32,
  _xlpm.x, C45,
  _xlpm.dOK, LEN(TRIM(_xlpm.d))&gt;0,
  _xlpm.gOK, LEN(TRIM(_xlpm.g))&gt;0,
  _xlpm.allEmpty, SUMPRODUCT(--_xlpm.dOK + --_xlpm.gOK)=0,
  _xlpm.u, _xlfn.UNIQUE(_xlfn._xlws.FILTER(_xlpm.d, _xlpm.dOK)),
  _xlpm.n, SUMPRODUCT(--(COUNTIFS(_xlpm.d,_xlpm.u, _xlpm.g,_xlpm.x)&gt;0)),
  IF(_xlpm.allEmpty,"",_xlpm.n)
)</f>
        <v/>
      </c>
      <c r="I45" s="32">
        <f t="shared" si="2"/>
        <v>0</v>
      </c>
    </row>
    <row r="46" spans="1:14">
      <c r="C46" s="10" t="str">
        <f>'Drop-downs'!F45</f>
        <v>Research</v>
      </c>
      <c r="D46" s="35" t="str" cm="1">
        <f t="array" ref="D46">_xlfn.LET(
  _xlpm.d, $D$8:$D$32,
  _xlpm.g, $G$8:$G$32,
  _xlpm.x, C46,
  _xlpm.dOK, LEN(TRIM(_xlpm.d))&gt;0,
  _xlpm.gOK, LEN(TRIM(_xlpm.g))&gt;0,
  _xlpm.allEmpty, SUMPRODUCT(--_xlpm.dOK + --_xlpm.gOK)=0,
  _xlpm.u, _xlfn.UNIQUE(_xlfn._xlws.FILTER(_xlpm.d, _xlpm.dOK)),
  _xlpm.n, SUMPRODUCT(--(COUNTIFS(_xlpm.d,_xlpm.u, _xlpm.g,_xlpm.x)&gt;0)),
  IF(_xlpm.allEmpty,"",_xlpm.n)
)</f>
        <v/>
      </c>
      <c r="E46" s="32">
        <f t="shared" si="0"/>
        <v>0</v>
      </c>
      <c r="F46" s="35" t="str" cm="1">
        <f t="array" ref="F46">_xlfn.LET(
  _xlpm.d, $D$8:$D$32,
  _xlpm.g, $H$8:$H$32,
  _xlpm.x, C46,
  _xlpm.dOK, LEN(TRIM(_xlpm.d))&gt;0,
  _xlpm.gOK, LEN(TRIM(_xlpm.g))&gt;0,
  _xlpm.allEmpty, SUMPRODUCT(--_xlpm.dOK + --_xlpm.gOK)=0,
  _xlpm.u, _xlfn.UNIQUE(_xlfn._xlws.FILTER(_xlpm.d, _xlpm.dOK)),
  _xlpm.n, SUMPRODUCT(--(COUNTIFS(_xlpm.d,_xlpm.u, _xlpm.g,_xlpm.x)&gt;0)),
  IF(_xlpm.allEmpty,"",_xlpm.n)
)</f>
        <v/>
      </c>
      <c r="G46" s="32">
        <f t="shared" si="1"/>
        <v>0</v>
      </c>
      <c r="H46" s="28" t="str" cm="1">
        <f t="array" ref="H46">_xlfn.LET(
  _xlpm.d, $D$8:$D$32,
  _xlpm.g, $I$8:$I$32,
  _xlpm.x, C46,
  _xlpm.dOK, LEN(TRIM(_xlpm.d))&gt;0,
  _xlpm.gOK, LEN(TRIM(_xlpm.g))&gt;0,
  _xlpm.allEmpty, SUMPRODUCT(--_xlpm.dOK + --_xlpm.gOK)=0,
  _xlpm.u, _xlfn.UNIQUE(_xlfn._xlws.FILTER(_xlpm.d, _xlpm.dOK)),
  _xlpm.n, SUMPRODUCT(--(COUNTIFS(_xlpm.d,_xlpm.u, _xlpm.g,_xlpm.x)&gt;0)),
  IF(_xlpm.allEmpty,"",_xlpm.n)
)</f>
        <v/>
      </c>
      <c r="I46" s="32">
        <f t="shared" si="2"/>
        <v>0</v>
      </c>
    </row>
    <row r="47" spans="1:14">
      <c r="C47" s="7" t="str">
        <f>Language!B536</f>
        <v>Overall</v>
      </c>
      <c r="D47" s="177">
        <f>SUM(D38:D46)</f>
        <v>0</v>
      </c>
      <c r="F47" s="177">
        <f t="shared" ref="F47:H47" si="3">SUM(F38:F46)</f>
        <v>0</v>
      </c>
      <c r="H47" s="177">
        <f t="shared" si="3"/>
        <v>0</v>
      </c>
    </row>
    <row r="49" spans="3:9" ht="15.75" thickBot="1"/>
    <row r="50" spans="3:9" ht="109.5" customHeight="1" thickTop="1" thickBot="1">
      <c r="C50" s="34"/>
      <c r="D50" s="27" t="str">
        <f>Language!B922</f>
        <v>Number of participants that took on capstone project</v>
      </c>
      <c r="E50" s="27" t="str">
        <f>Language!B923</f>
        <v>Number of participants that completed capstone project with an oral presentation and written report</v>
      </c>
      <c r="F50" s="27" t="str">
        <f>Language!B924</f>
        <v>Average percentage for capstone project report per sector</v>
      </c>
      <c r="G50" s="27" t="str">
        <f>Language!B925</f>
        <v>Average percentage for capstone project defense per sector</v>
      </c>
    </row>
    <row r="51" spans="3:9" ht="15.75" thickTop="1">
      <c r="C51" s="6" t="str">
        <f>'Drop-downs'!F7</f>
        <v>Human health</v>
      </c>
      <c r="D51" s="68">
        <f>COUNTIFS(B8:B32, 'Drop-downs'!F7, D8:D32, "&lt;&gt;")</f>
        <v>0</v>
      </c>
      <c r="E51" s="28">
        <f>COUNTIFS(B8:B32, 'Drop-downs'!F7,N8:N32, 'Drop-downs'!I7)</f>
        <v>0</v>
      </c>
      <c r="F51" s="32" t="str">
        <f>IFERROR(AVERAGEIFS(L8:L32, B8:B32, 'Drop-downs'!F7),"")</f>
        <v/>
      </c>
      <c r="G51" s="32" t="str">
        <f>IFERROR(AVERAGEIFS(M8:M32, B8:B32, 'Drop-downs'!F7),"")</f>
        <v/>
      </c>
    </row>
    <row r="52" spans="3:9">
      <c r="C52" s="6" t="str">
        <f>'Drop-downs'!F8</f>
        <v>Animal health</v>
      </c>
      <c r="D52" s="68">
        <f>COUNTIFS(B8:B32, 'Drop-downs'!F8, D8:D32, "&lt;&gt;")</f>
        <v>0</v>
      </c>
      <c r="E52" s="28">
        <f>COUNTIFS(B8:B32, 'Drop-downs'!F8,N8:N32, 'Drop-downs'!I7)</f>
        <v>0</v>
      </c>
      <c r="F52" s="32" t="str">
        <f>IFERROR(AVERAGEIFS(L8:L32, B8:B32, 'Drop-downs'!F8),"")</f>
        <v/>
      </c>
      <c r="G52" s="32" t="str">
        <f>IFERROR(AVERAGEIFS(M8:M32, B8:B32, 'Drop-downs'!F8),"")</f>
        <v/>
      </c>
    </row>
    <row r="53" spans="3:9">
      <c r="C53" s="6" t="str">
        <f>'Drop-downs'!F9</f>
        <v>Environmental health</v>
      </c>
      <c r="D53" s="68">
        <f>COUNTIFS(B8:B32, 'Drop-downs'!F9, D8:D32, "&lt;&gt;")</f>
        <v>0</v>
      </c>
      <c r="E53" s="28">
        <f>COUNTIFS(B8:B32, 'Drop-downs'!F9,N8:N32, 'Drop-downs'!I7)</f>
        <v>0</v>
      </c>
      <c r="F53" s="32" t="str">
        <f>IFERROR(AVERAGEIFS(L8:L32, B8:B32, 'Drop-downs'!F9),"")</f>
        <v/>
      </c>
      <c r="G53" s="32" t="str">
        <f>IFERROR(AVERAGEIFS(M8:M32, B8:B32, 'Drop-downs'!F9),"")</f>
        <v/>
      </c>
    </row>
    <row r="54" spans="3:9">
      <c r="C54" s="6" t="str">
        <f>'Drop-downs'!F10</f>
        <v>Other</v>
      </c>
      <c r="D54" s="68">
        <f>COUNTIFS(B8:B32, 'Drop-downs'!F10, D8:D32, "&lt;&gt;")</f>
        <v>0</v>
      </c>
      <c r="E54" s="28">
        <f>COUNTIFS(B8:B32, 'Drop-downs'!F10,N8:N32, 'Drop-downs'!I7)</f>
        <v>0</v>
      </c>
      <c r="F54" s="32" t="str">
        <f>IFERROR(AVERAGEIFS(L8:L32, B8:B32, 'Drop-downs'!F10),"")</f>
        <v/>
      </c>
      <c r="G54" s="32" t="str">
        <f>IFERROR(AVERAGEIFS(M8:M32, B8:B32, 'Drop-downs'!F10),"")</f>
        <v/>
      </c>
    </row>
    <row r="55" spans="3:9">
      <c r="C55" s="7" t="str">
        <f>Language!B536</f>
        <v>Overall</v>
      </c>
      <c r="D55" s="28">
        <f>SUM(D51:D54)</f>
        <v>0</v>
      </c>
      <c r="E55" s="28">
        <f>SUM(E51:E54)</f>
        <v>0</v>
      </c>
      <c r="F55" s="32" t="str">
        <f>IFERROR(AVERAGE(L8:L32),"")</f>
        <v/>
      </c>
      <c r="G55" s="32" t="str">
        <f>IFERROR(AVERAGE(M8:M32),"")</f>
        <v/>
      </c>
    </row>
    <row r="58" spans="3:9" ht="15.75" thickBot="1">
      <c r="C58" s="8" t="str">
        <f>Language!B928</f>
        <v>Multisectoral capstone project (involving participants from at least two sectors (human health, animal health, environmental health, other))</v>
      </c>
    </row>
    <row r="59" spans="3:9" ht="123.75" customHeight="1" thickTop="1" thickBot="1">
      <c r="C59" s="38" t="str">
        <f>Language!B929</f>
        <v>Sectors</v>
      </c>
      <c r="D59" s="66" t="str">
        <f>Language!B930</f>
        <v>Number of multisectoral projects</v>
      </c>
      <c r="G59" s="34" t="str">
        <f>Language!B1999</f>
        <v>Total number of capstone projects (individual or group - for group ones keep the name of the capstone project in column D above the same for all participants completing the project)</v>
      </c>
      <c r="H59" s="34" t="str">
        <f>Language!B926</f>
        <v>Number of capstone projects selected based on national needs per sector</v>
      </c>
      <c r="I59" s="34" t="str">
        <f>Language!B927</f>
        <v>Percentage of capstone projects selected based on national needs per sector</v>
      </c>
    </row>
    <row r="60" spans="3:9" ht="15.75" thickTop="1">
      <c r="C60" s="67" t="str">
        <f>'Drop-downs'!F70</f>
        <v>HH, AH</v>
      </c>
      <c r="D60" s="28" t="str" cm="1">
        <f t="array" ref="D60">_xlfn.LET(
  _xlpm.d, $D$8:$D$32,
  _xlpm.g, $F$8:$F$32,
  _xlpm.x, C60,
  _xlpm.dOK, LEN(TRIM(_xlpm.d))&gt;0,
  _xlpm.gOK, LEN(TRIM(_xlpm.g))&gt;0,
  _xlpm.allEmpty, SUMPRODUCT(--_xlpm.dOK + --_xlpm.gOK)=0,
  _xlpm.u, _xlfn.UNIQUE(_xlfn._xlws.FILTER(_xlpm.d, _xlpm.dOK)),
  _xlpm.n, SUMPRODUCT(--(COUNTIFS(_xlpm.d,_xlpm.u, _xlpm.g,_xlpm.x)&gt;0)),
  IF(_xlpm.allEmpty,"",_xlpm.n)
)</f>
        <v/>
      </c>
      <c r="G60" s="35" cm="1">
        <f t="array" ref="G60">IF(
  COUNTA($D$8:$D$32)=0,
  0,
  COUNTA(_xlfn.UNIQUE(_xlfn._xlws.FILTER($D$8:$D$32,$D$8:$D$32&lt;&gt;"")))
)</f>
        <v>0</v>
      </c>
      <c r="H60" s="35" t="str" cm="1">
        <f t="array" ref="H60">_xlfn.LET(
  _xlpm.d, $D$8:$D$32,
  _xlpm.g, $E$8:$E$32,
  _xlpm.x, 'Drop-downs'!I7,
  _xlpm.dOK, LEN(TRIM(_xlpm.d))&gt;0,
  _xlpm.gOK, LEN(TRIM(_xlpm.g))&gt;0,
  _xlpm.allEmpty, SUMPRODUCT(--_xlpm.dOK + --_xlpm.gOK)=0,
  _xlpm.u, _xlfn.UNIQUE(_xlfn._xlws.FILTER(_xlpm.d, _xlpm.dOK)),
  _xlpm.n, SUMPRODUCT(--(COUNTIFS(_xlpm.d,_xlpm.u, _xlpm.g,_xlpm.x)&gt;0)),
  IF(_xlpm.allEmpty,"",_xlpm.n)
)</f>
        <v/>
      </c>
      <c r="I60" s="36">
        <f>IFERROR(H60/G60,0)</f>
        <v>0</v>
      </c>
    </row>
    <row r="61" spans="3:9">
      <c r="C61" s="6" t="str">
        <f>'Drop-downs'!F71</f>
        <v>HH, EH</v>
      </c>
      <c r="D61" s="28" t="str" cm="1">
        <f t="array" ref="D61">_xlfn.LET(
  _xlpm.d, $D$8:$D$32,
  _xlpm.g, $F$8:$F$32,
  _xlpm.x, C61,
  _xlpm.dOK, LEN(TRIM(_xlpm.d))&gt;0,
  _xlpm.gOK, LEN(TRIM(_xlpm.g))&gt;0,
  _xlpm.allEmpty, SUMPRODUCT(--_xlpm.dOK + --_xlpm.gOK)=0,
  _xlpm.u, _xlfn.UNIQUE(_xlfn._xlws.FILTER(_xlpm.d, _xlpm.dOK)),
  _xlpm.n, SUMPRODUCT(--(COUNTIFS(_xlpm.d,_xlpm.u, _xlpm.g,_xlpm.x)&gt;0)),
  IF(_xlpm.allEmpty,"",_xlpm.n)
)</f>
        <v/>
      </c>
    </row>
    <row r="62" spans="3:9">
      <c r="C62" s="6" t="str">
        <f>'Drop-downs'!F72</f>
        <v>HH, Other</v>
      </c>
      <c r="D62" s="28" t="str" cm="1">
        <f t="array" ref="D62">_xlfn.LET(
  _xlpm.d, $D$8:$D$32,
  _xlpm.g, $F$8:$F$32,
  _xlpm.x, C62,
  _xlpm.dOK, LEN(TRIM(_xlpm.d))&gt;0,
  _xlpm.gOK, LEN(TRIM(_xlpm.g))&gt;0,
  _xlpm.allEmpty, SUMPRODUCT(--_xlpm.dOK + --_xlpm.gOK)=0,
  _xlpm.u, _xlfn.UNIQUE(_xlfn._xlws.FILTER(_xlpm.d, _xlpm.dOK)),
  _xlpm.n, SUMPRODUCT(--(COUNTIFS(_xlpm.d,_xlpm.u, _xlpm.g,_xlpm.x)&gt;0)),
  IF(_xlpm.allEmpty,"",_xlpm.n)
)</f>
        <v/>
      </c>
    </row>
    <row r="63" spans="3:9">
      <c r="C63" s="6" t="str">
        <f>'Drop-downs'!F73</f>
        <v>AH, EH</v>
      </c>
      <c r="D63" s="28" t="str" cm="1">
        <f t="array" ref="D63">_xlfn.LET(
  _xlpm.d, $D$8:$D$32,
  _xlpm.g, $F$8:$F$32,
  _xlpm.x, C63,
  _xlpm.dOK, LEN(TRIM(_xlpm.d))&gt;0,
  _xlpm.gOK, LEN(TRIM(_xlpm.g))&gt;0,
  _xlpm.allEmpty, SUMPRODUCT(--_xlpm.dOK + --_xlpm.gOK)=0,
  _xlpm.u, _xlfn.UNIQUE(_xlfn._xlws.FILTER(_xlpm.d, _xlpm.dOK)),
  _xlpm.n, SUMPRODUCT(--(COUNTIFS(_xlpm.d,_xlpm.u, _xlpm.g,_xlpm.x)&gt;0)),
  IF(_xlpm.allEmpty,"",_xlpm.n)
)</f>
        <v/>
      </c>
    </row>
    <row r="64" spans="3:9">
      <c r="C64" s="6" t="str">
        <f>'Drop-downs'!F74</f>
        <v>AH, Other</v>
      </c>
      <c r="D64" s="28" t="str" cm="1">
        <f t="array" ref="D64">_xlfn.LET(
  _xlpm.d, $D$8:$D$32,
  _xlpm.g, $F$8:$F$32,
  _xlpm.x, C64,
  _xlpm.dOK, LEN(TRIM(_xlpm.d))&gt;0,
  _xlpm.gOK, LEN(TRIM(_xlpm.g))&gt;0,
  _xlpm.allEmpty, SUMPRODUCT(--_xlpm.dOK + --_xlpm.gOK)=0,
  _xlpm.u, _xlfn.UNIQUE(_xlfn._xlws.FILTER(_xlpm.d, _xlpm.dOK)),
  _xlpm.n, SUMPRODUCT(--(COUNTIFS(_xlpm.d,_xlpm.u, _xlpm.g,_xlpm.x)&gt;0)),
  IF(_xlpm.allEmpty,"",_xlpm.n)
)</f>
        <v/>
      </c>
    </row>
    <row r="65" spans="3:4">
      <c r="C65" s="6" t="str">
        <f>'Drop-downs'!F75</f>
        <v>EH, Other</v>
      </c>
      <c r="D65" s="28" t="str" cm="1">
        <f t="array" ref="D65">_xlfn.LET(
  _xlpm.d, $D$8:$D$32,
  _xlpm.g, $F$8:$F$32,
  _xlpm.x, C65,
  _xlpm.dOK, LEN(TRIM(_xlpm.d))&gt;0,
  _xlpm.gOK, LEN(TRIM(_xlpm.g))&gt;0,
  _xlpm.allEmpty, SUMPRODUCT(--_xlpm.dOK + --_xlpm.gOK)=0,
  _xlpm.u, _xlfn.UNIQUE(_xlfn._xlws.FILTER(_xlpm.d, _xlpm.dOK)),
  _xlpm.n, SUMPRODUCT(--(COUNTIFS(_xlpm.d,_xlpm.u, _xlpm.g,_xlpm.x)&gt;0)),
  IF(_xlpm.allEmpty,"",_xlpm.n)
)</f>
        <v/>
      </c>
    </row>
    <row r="66" spans="3:4">
      <c r="C66" s="6" t="str">
        <f>'Drop-downs'!F76</f>
        <v>HH, AH, EH</v>
      </c>
      <c r="D66" s="28" t="str" cm="1">
        <f t="array" ref="D66">_xlfn.LET(
  _xlpm.d, $D$8:$D$32,
  _xlpm.g, $F$8:$F$32,
  _xlpm.x, C66,
  _xlpm.dOK, LEN(TRIM(_xlpm.d))&gt;0,
  _xlpm.gOK, LEN(TRIM(_xlpm.g))&gt;0,
  _xlpm.allEmpty, SUMPRODUCT(--_xlpm.dOK + --_xlpm.gOK)=0,
  _xlpm.u, _xlfn.UNIQUE(_xlfn._xlws.FILTER(_xlpm.d, _xlpm.dOK)),
  _xlpm.n, SUMPRODUCT(--(COUNTIFS(_xlpm.d,_xlpm.u, _xlpm.g,_xlpm.x)&gt;0)),
  IF(_xlpm.allEmpty,"",_xlpm.n)
)</f>
        <v/>
      </c>
    </row>
    <row r="67" spans="3:4">
      <c r="C67" s="6" t="str">
        <f>'Drop-downs'!F77</f>
        <v>HH, AH, Other</v>
      </c>
      <c r="D67" s="28" t="str" cm="1">
        <f t="array" ref="D67">_xlfn.LET(
  _xlpm.d, $D$8:$D$32,
  _xlpm.g, $F$8:$F$32,
  _xlpm.x, C67,
  _xlpm.dOK, LEN(TRIM(_xlpm.d))&gt;0,
  _xlpm.gOK, LEN(TRIM(_xlpm.g))&gt;0,
  _xlpm.allEmpty, SUMPRODUCT(--_xlpm.dOK + --_xlpm.gOK)=0,
  _xlpm.u, _xlfn.UNIQUE(_xlfn._xlws.FILTER(_xlpm.d, _xlpm.dOK)),
  _xlpm.n, SUMPRODUCT(--(COUNTIFS(_xlpm.d,_xlpm.u, _xlpm.g,_xlpm.x)&gt;0)),
  IF(_xlpm.allEmpty,"",_xlpm.n)
)</f>
        <v/>
      </c>
    </row>
    <row r="68" spans="3:4">
      <c r="C68" s="6" t="str">
        <f>'Drop-downs'!F78</f>
        <v>HH, EH, Other</v>
      </c>
      <c r="D68" s="28" t="str" cm="1">
        <f t="array" ref="D68">_xlfn.LET(
  _xlpm.d, $D$8:$D$32,
  _xlpm.g, $F$8:$F$32,
  _xlpm.x, C68,
  _xlpm.dOK, LEN(TRIM(_xlpm.d))&gt;0,
  _xlpm.gOK, LEN(TRIM(_xlpm.g))&gt;0,
  _xlpm.allEmpty, SUMPRODUCT(--_xlpm.dOK + --_xlpm.gOK)=0,
  _xlpm.u, _xlfn.UNIQUE(_xlfn._xlws.FILTER(_xlpm.d, _xlpm.dOK)),
  _xlpm.n, SUMPRODUCT(--(COUNTIFS(_xlpm.d,_xlpm.u, _xlpm.g,_xlpm.x)&gt;0)),
  IF(_xlpm.allEmpty,"",_xlpm.n)
)</f>
        <v/>
      </c>
    </row>
    <row r="69" spans="3:4">
      <c r="C69" s="6" t="str">
        <f>'Drop-downs'!F79</f>
        <v>AH, EH, Other</v>
      </c>
      <c r="D69" s="28" t="str" cm="1">
        <f t="array" ref="D69">_xlfn.LET(
  _xlpm.d, $D$8:$D$32,
  _xlpm.g, $F$8:$F$32,
  _xlpm.x, C69,
  _xlpm.dOK, LEN(TRIM(_xlpm.d))&gt;0,
  _xlpm.gOK, LEN(TRIM(_xlpm.g))&gt;0,
  _xlpm.allEmpty, SUMPRODUCT(--_xlpm.dOK + --_xlpm.gOK)=0,
  _xlpm.u, _xlfn.UNIQUE(_xlfn._xlws.FILTER(_xlpm.d, _xlpm.dOK)),
  _xlpm.n, SUMPRODUCT(--(COUNTIFS(_xlpm.d,_xlpm.u, _xlpm.g,_xlpm.x)&gt;0)),
  IF(_xlpm.allEmpty,"",_xlpm.n)
)</f>
        <v/>
      </c>
    </row>
    <row r="70" spans="3:4">
      <c r="C70" s="6" t="str">
        <f>'Drop-downs'!F80</f>
        <v>HH, AH, EH, Other</v>
      </c>
      <c r="D70" s="28" t="str" cm="1">
        <f t="array" ref="D70">_xlfn.LET(
  _xlpm.d, $D$8:$D$32,
  _xlpm.g, $F$8:$F$32,
  _xlpm.x, C70,
  _xlpm.dOK, LEN(TRIM(_xlpm.d))&gt;0,
  _xlpm.gOK, LEN(TRIM(_xlpm.g))&gt;0,
  _xlpm.allEmpty, SUMPRODUCT(--_xlpm.dOK + --_xlpm.gOK)=0,
  _xlpm.u, _xlfn.UNIQUE(_xlfn._xlws.FILTER(_xlpm.d, _xlpm.dOK)),
  _xlpm.n, SUMPRODUCT(--(COUNTIFS(_xlpm.d,_xlpm.u, _xlpm.g,_xlpm.x)&gt;0)),
  IF(_xlpm.allEmpty,"",_xlpm.n)
)</f>
        <v/>
      </c>
    </row>
    <row r="71" spans="3:4">
      <c r="C71" s="6" t="s">
        <v>115</v>
      </c>
      <c r="D71" s="28">
        <f>SUM(D60:D70)</f>
        <v>0</v>
      </c>
    </row>
    <row r="74" spans="3:4">
      <c r="C74" s="8" t="str">
        <f>Language!$B$56</f>
        <v>Below is the color-coding of the cells in the tool that can help you navigate and quickly find which cells need to be filled out. It can be found at the bottom of every spreadsheet</v>
      </c>
    </row>
    <row r="75" spans="3:4">
      <c r="C75" s="38" t="str">
        <f>Language!$B$57</f>
        <v>Fixed titles and totals</v>
      </c>
      <c r="D75" s="10" t="str">
        <f>Language!$B$63</f>
        <v>Non-editable - no need for user input.</v>
      </c>
    </row>
    <row r="76" spans="3:4" ht="30">
      <c r="C76" s="25" t="str">
        <f>Language!$B$58</f>
        <v>General information and legends</v>
      </c>
      <c r="D76" s="10" t="str">
        <f>Language!$B$64</f>
        <v>Non-editable - no need for user input.</v>
      </c>
    </row>
    <row r="77" spans="3:4">
      <c r="C77" s="80" t="str">
        <f>Language!$B$59</f>
        <v>Fixed or formula</v>
      </c>
      <c r="D77" s="10" t="str">
        <f>Language!$B$65</f>
        <v>Non-editable - no need for user input.</v>
      </c>
    </row>
    <row r="78" spans="3:4">
      <c r="C78" s="51" t="str">
        <f>Language!$B$60</f>
        <v>Fillable</v>
      </c>
      <c r="D78" s="10" t="str">
        <f>Language!$B$66</f>
        <v>User input required (free text).</v>
      </c>
    </row>
    <row r="79" spans="3:4">
      <c r="C79" s="78" t="str">
        <f>Language!$B$61</f>
        <v>Drop-downs</v>
      </c>
      <c r="D79" s="10" t="str">
        <f>Language!$B$67</f>
        <v>User selection is required.</v>
      </c>
    </row>
    <row r="80" spans="3:4" ht="120">
      <c r="C80" s="81" t="str">
        <f>Language!$B$62</f>
        <v>Prefilled data</v>
      </c>
      <c r="D80"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cVrLKgnANcDGQfNHthFRkT8GTJJQSUPgneJq+VtYgLLuyNRIYWnoWbRAOZR/VPgXMG9f+D5hVww5oSSXA4yptA==" saltValue="CbfS7tM0/K9Uc7RfqeD2Cg==" spinCount="100000" sheet="1" objects="1" scenarios="1" formatColumns="0" formatRows="0"/>
  <mergeCells count="2">
    <mergeCell ref="A2:F2"/>
    <mergeCell ref="A3:F3"/>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2100C4B6-69B1-4282-A1F7-4DD159CE3834}">
          <x14:formula1>
            <xm:f>'Drop-downs'!$F$37:$F$45</xm:f>
          </x14:formula1>
          <xm:sqref>G8:I32</xm:sqref>
        </x14:dataValidation>
        <x14:dataValidation type="list" allowBlank="1" showInputMessage="1" showErrorMessage="1" xr:uid="{04179055-343D-41C7-BD66-259E389030B6}">
          <x14:formula1>
            <xm:f>'Drop-downs'!$I$12:$I$13</xm:f>
          </x14:formula1>
          <xm:sqref>O8:O32</xm:sqref>
        </x14:dataValidation>
        <x14:dataValidation type="list" allowBlank="1" showInputMessage="1" showErrorMessage="1" xr:uid="{C080BE9A-D982-4E70-8884-3E0064B2049F}">
          <x14:formula1>
            <xm:f>'Drop-downs'!$I$7:$I$8</xm:f>
          </x14:formula1>
          <xm:sqref>N8:N32 E8:E32</xm:sqref>
        </x14:dataValidation>
        <x14:dataValidation type="list" allowBlank="1" showInputMessage="1" showErrorMessage="1" xr:uid="{ADAA75D4-528B-4BA1-976B-8E5EE0B2A684}">
          <x14:formula1>
            <xm:f>'Drop-downs'!$F$69:$F$80</xm:f>
          </x14:formula1>
          <xm:sqref>F8:F32</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5FD34-DD5B-4077-B808-919D1120FBB2}">
  <sheetPr>
    <tabColor rgb="FF00B0F0"/>
  </sheetPr>
  <dimension ref="A1:GM232"/>
  <sheetViews>
    <sheetView zoomScale="80" zoomScaleNormal="80" workbookViewId="0">
      <selection activeCell="D8" sqref="D8"/>
    </sheetView>
  </sheetViews>
  <sheetFormatPr defaultRowHeight="15"/>
  <cols>
    <col min="1" max="1" width="4.5703125" customWidth="1"/>
    <col min="2" max="2" width="73.140625" customWidth="1"/>
    <col min="3" max="3" width="30.7109375" customWidth="1"/>
    <col min="4" max="8" width="12.7109375" customWidth="1"/>
    <col min="9" max="195" width="12.140625" customWidth="1"/>
  </cols>
  <sheetData>
    <row r="1" spans="1:195">
      <c r="A1" s="8" t="str">
        <f>Language!B931</f>
        <v>Participant module evaluation forms</v>
      </c>
      <c r="B1" s="8"/>
      <c r="C1" s="8"/>
      <c r="D1" s="8"/>
      <c r="E1" s="8"/>
      <c r="F1" s="8"/>
      <c r="G1" s="8"/>
      <c r="H1" s="8"/>
      <c r="I1" s="8"/>
      <c r="J1" s="8"/>
      <c r="K1" s="58"/>
    </row>
    <row r="2" spans="1:195" ht="72.75" customHeight="1">
      <c r="A2" s="227" t="str">
        <f>Language!B932</f>
        <v>Spreadsheet description: Participant module evaluation forms should be collected by you from each participant following each module. This spreadsheet is intended for entering summaries of all responses from the participant module evaluation forms and provides totals and feeds into the indicators table and graphs in the Indicators view group 1-3 spreadsheets. Participant module evaluation forms gather information on satisfaction with module content and learning materials, satisfaction with teaching of each of the instructors, and satisfaction with One health considerations per module.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c r="K2" s="20"/>
    </row>
    <row r="3" spans="1:195" ht="152.25" customHeight="1">
      <c r="A3" s="227" t="str">
        <f>Language!B933</f>
        <v>When to fill in this tab: 
Following each module:
- In row 8, input the number of respondents per sector out of all participants that responded to the evaluation form. For instance, if 3 participants from human health responded to the evaluation form for module X, then you would enter 3 for human health for that module.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 and the mode of delivery from the Modules info tab. Note that mode of delivery is repeated for each sector.</v>
      </c>
      <c r="B3" s="227"/>
      <c r="C3" s="227"/>
      <c r="D3" s="227"/>
      <c r="E3" s="227"/>
      <c r="F3" s="227"/>
      <c r="G3" s="227"/>
      <c r="H3" s="227"/>
      <c r="I3" s="227"/>
      <c r="J3" s="227"/>
      <c r="K3" s="20"/>
    </row>
    <row r="4" spans="1:195" ht="15.75" thickBot="1"/>
    <row r="5" spans="1:195" ht="40.5" customHeight="1" thickTop="1" thickBot="1">
      <c r="C5" s="45" t="str">
        <f>Language!B862</f>
        <v>Module name</v>
      </c>
      <c r="D5" s="290">
        <f>'Didactic sessions'!G6</f>
        <v>0</v>
      </c>
      <c r="E5" s="291"/>
      <c r="F5" s="291"/>
      <c r="G5" s="292"/>
      <c r="H5" s="290">
        <f>'Didactic sessions'!M6</f>
        <v>0</v>
      </c>
      <c r="I5" s="291"/>
      <c r="J5" s="291"/>
      <c r="K5" s="292"/>
      <c r="L5" s="290">
        <f>'Didactic sessions'!S6</f>
        <v>0</v>
      </c>
      <c r="M5" s="291"/>
      <c r="N5" s="291"/>
      <c r="O5" s="292"/>
      <c r="P5" s="290">
        <f>'Didactic sessions'!Y6</f>
        <v>0</v>
      </c>
      <c r="Q5" s="291"/>
      <c r="R5" s="291"/>
      <c r="S5" s="292"/>
      <c r="T5" s="290">
        <f>'Didactic sessions'!AE6</f>
        <v>0</v>
      </c>
      <c r="U5" s="291"/>
      <c r="V5" s="291"/>
      <c r="W5" s="292"/>
      <c r="X5" s="290">
        <f>'Didactic sessions'!AK6</f>
        <v>0</v>
      </c>
      <c r="Y5" s="291"/>
      <c r="Z5" s="291"/>
      <c r="AA5" s="292"/>
      <c r="AB5" s="290">
        <f>'Didactic sessions'!AQ6</f>
        <v>0</v>
      </c>
      <c r="AC5" s="291"/>
      <c r="AD5" s="291"/>
      <c r="AE5" s="292"/>
      <c r="AF5" s="290">
        <f>'Didactic sessions'!AW6</f>
        <v>0</v>
      </c>
      <c r="AG5" s="291"/>
      <c r="AH5" s="291"/>
      <c r="AI5" s="292"/>
      <c r="AJ5" s="290">
        <f>'Didactic sessions'!BC6</f>
        <v>0</v>
      </c>
      <c r="AK5" s="291"/>
      <c r="AL5" s="291"/>
      <c r="AM5" s="292"/>
      <c r="AN5" s="290">
        <f>'Didactic sessions'!BI6</f>
        <v>0</v>
      </c>
      <c r="AO5" s="291"/>
      <c r="AP5" s="291"/>
      <c r="AQ5" s="292"/>
      <c r="AR5" s="290">
        <f>'Didactic sessions'!BO6</f>
        <v>0</v>
      </c>
      <c r="AS5" s="291"/>
      <c r="AT5" s="291"/>
      <c r="AU5" s="292"/>
      <c r="AV5" s="290">
        <f>'Didactic sessions'!BU6</f>
        <v>0</v>
      </c>
      <c r="AW5" s="291"/>
      <c r="AX5" s="291"/>
      <c r="AY5" s="292"/>
      <c r="AZ5" s="290">
        <f>'Didactic sessions'!CA6</f>
        <v>0</v>
      </c>
      <c r="BA5" s="291"/>
      <c r="BB5" s="291"/>
      <c r="BC5" s="292"/>
      <c r="BD5" s="290">
        <f>'Didactic sessions'!CG6</f>
        <v>0</v>
      </c>
      <c r="BE5" s="291"/>
      <c r="BF5" s="291"/>
      <c r="BG5" s="292"/>
      <c r="BH5" s="290">
        <f>'Didactic sessions'!CM6</f>
        <v>0</v>
      </c>
      <c r="BI5" s="291"/>
      <c r="BJ5" s="291"/>
      <c r="BK5" s="292"/>
      <c r="BL5" s="290">
        <f>'Didactic sessions'!CS6</f>
        <v>0</v>
      </c>
      <c r="BM5" s="291"/>
      <c r="BN5" s="291"/>
      <c r="BO5" s="292"/>
      <c r="BP5" s="290">
        <f>'Didactic sessions'!CY6</f>
        <v>0</v>
      </c>
      <c r="BQ5" s="291"/>
      <c r="BR5" s="291"/>
      <c r="BS5" s="292"/>
      <c r="BT5" s="290">
        <f>'Didactic sessions'!DE6</f>
        <v>0</v>
      </c>
      <c r="BU5" s="291"/>
      <c r="BV5" s="291"/>
      <c r="BW5" s="292"/>
      <c r="BX5" s="290">
        <f>'Didactic sessions'!DK6</f>
        <v>0</v>
      </c>
      <c r="BY5" s="291"/>
      <c r="BZ5" s="291"/>
      <c r="CA5" s="292"/>
      <c r="CB5" s="290">
        <f>'Didactic sessions'!DQ6</f>
        <v>0</v>
      </c>
      <c r="CC5" s="291"/>
      <c r="CD5" s="291"/>
      <c r="CE5" s="292"/>
      <c r="CF5" s="290">
        <f>'Didactic sessions'!DW6</f>
        <v>0</v>
      </c>
      <c r="CG5" s="291"/>
      <c r="CH5" s="291"/>
      <c r="CI5" s="292"/>
      <c r="CJ5" s="290">
        <f>'Didactic sessions'!EC6</f>
        <v>0</v>
      </c>
      <c r="CK5" s="291"/>
      <c r="CL5" s="291"/>
      <c r="CM5" s="292"/>
      <c r="CN5" s="290">
        <f>'Didactic sessions'!EI6</f>
        <v>0</v>
      </c>
      <c r="CO5" s="291"/>
      <c r="CP5" s="291"/>
      <c r="CQ5" s="292"/>
      <c r="CR5" s="290">
        <f>'Didactic sessions'!EO6</f>
        <v>0</v>
      </c>
      <c r="CS5" s="291"/>
      <c r="CT5" s="291"/>
      <c r="CU5" s="292"/>
      <c r="CV5" s="290">
        <f>'Didactic sessions'!EU6</f>
        <v>0</v>
      </c>
      <c r="CW5" s="291"/>
      <c r="CX5" s="291"/>
      <c r="CY5" s="292"/>
      <c r="CZ5" s="290">
        <f>'Didactic sessions'!FA6</f>
        <v>0</v>
      </c>
      <c r="DA5" s="291"/>
      <c r="DB5" s="291"/>
      <c r="DC5" s="292"/>
      <c r="DD5" s="290">
        <f>'Didactic sessions'!FG6</f>
        <v>0</v>
      </c>
      <c r="DE5" s="291"/>
      <c r="DF5" s="291"/>
      <c r="DG5" s="292"/>
      <c r="DH5" s="290">
        <f>'Didactic sessions'!FM6</f>
        <v>0</v>
      </c>
      <c r="DI5" s="291"/>
      <c r="DJ5" s="291"/>
      <c r="DK5" s="292"/>
      <c r="DL5" s="290">
        <f>'Didactic sessions'!FS6</f>
        <v>0</v>
      </c>
      <c r="DM5" s="291"/>
      <c r="DN5" s="291"/>
      <c r="DO5" s="292"/>
      <c r="DP5" s="290">
        <f>'Didactic sessions'!FY6</f>
        <v>0</v>
      </c>
      <c r="DQ5" s="291"/>
      <c r="DR5" s="291"/>
      <c r="DS5" s="292"/>
      <c r="DT5" s="290">
        <f>'Didactic sessions'!GE6</f>
        <v>0</v>
      </c>
      <c r="DU5" s="291"/>
      <c r="DV5" s="291"/>
      <c r="DW5" s="292"/>
      <c r="DX5" s="290">
        <f>'Didactic sessions'!GK6</f>
        <v>0</v>
      </c>
      <c r="DY5" s="291"/>
      <c r="DZ5" s="291"/>
      <c r="EA5" s="292"/>
      <c r="EB5" s="290">
        <f>'Didactic sessions'!GQ6</f>
        <v>0</v>
      </c>
      <c r="EC5" s="291"/>
      <c r="ED5" s="291"/>
      <c r="EE5" s="292"/>
      <c r="EF5" s="290">
        <f>'Didactic sessions'!GW6</f>
        <v>0</v>
      </c>
      <c r="EG5" s="291"/>
      <c r="EH5" s="291"/>
      <c r="EI5" s="292"/>
      <c r="EJ5" s="290">
        <f>'Didactic sessions'!HC6</f>
        <v>0</v>
      </c>
      <c r="EK5" s="291"/>
      <c r="EL5" s="291"/>
      <c r="EM5" s="292"/>
      <c r="EN5" s="290">
        <f>'Didactic sessions'!HI6</f>
        <v>0</v>
      </c>
      <c r="EO5" s="291"/>
      <c r="EP5" s="291"/>
      <c r="EQ5" s="292"/>
      <c r="ER5" s="290">
        <f>'Didactic sessions'!HO6</f>
        <v>0</v>
      </c>
      <c r="ES5" s="291"/>
      <c r="ET5" s="291"/>
      <c r="EU5" s="292"/>
      <c r="EV5" s="290">
        <f>'Didactic sessions'!HU6</f>
        <v>0</v>
      </c>
      <c r="EW5" s="291"/>
      <c r="EX5" s="291"/>
      <c r="EY5" s="292"/>
      <c r="EZ5" s="290">
        <f>'Didactic sessions'!IA6</f>
        <v>0</v>
      </c>
      <c r="FA5" s="291"/>
      <c r="FB5" s="291"/>
      <c r="FC5" s="292"/>
      <c r="FD5" s="290">
        <f>'Didactic sessions'!IG6</f>
        <v>0</v>
      </c>
      <c r="FE5" s="291"/>
      <c r="FF5" s="291"/>
      <c r="FG5" s="292"/>
      <c r="FH5" s="290">
        <f>'Didactic sessions'!IM6</f>
        <v>0</v>
      </c>
      <c r="FI5" s="291"/>
      <c r="FJ5" s="291"/>
      <c r="FK5" s="292"/>
      <c r="FL5" s="290">
        <f>'Didactic sessions'!IS6</f>
        <v>0</v>
      </c>
      <c r="FM5" s="291"/>
      <c r="FN5" s="291"/>
      <c r="FO5" s="292"/>
      <c r="FP5" s="290">
        <f>'Didactic sessions'!IY6</f>
        <v>0</v>
      </c>
      <c r="FQ5" s="291"/>
      <c r="FR5" s="291"/>
      <c r="FS5" s="292"/>
      <c r="FT5" s="290">
        <f>'Didactic sessions'!JE6</f>
        <v>0</v>
      </c>
      <c r="FU5" s="291"/>
      <c r="FV5" s="291"/>
      <c r="FW5" s="292"/>
      <c r="FX5" s="290">
        <f>'Didactic sessions'!JK6</f>
        <v>0</v>
      </c>
      <c r="FY5" s="291"/>
      <c r="FZ5" s="291"/>
      <c r="GA5" s="292"/>
      <c r="GB5" s="290">
        <f>'Didactic sessions'!JQ6</f>
        <v>0</v>
      </c>
      <c r="GC5" s="291"/>
      <c r="GD5" s="291"/>
      <c r="GE5" s="292"/>
      <c r="GF5" s="290">
        <f>'Didactic sessions'!JW6</f>
        <v>0</v>
      </c>
      <c r="GG5" s="291"/>
      <c r="GH5" s="291"/>
      <c r="GI5" s="292"/>
      <c r="GJ5" s="308">
        <f>'Didactic sessions'!KC6</f>
        <v>0</v>
      </c>
      <c r="GK5" s="308"/>
      <c r="GL5" s="308"/>
      <c r="GM5" s="308"/>
    </row>
    <row r="6" spans="1:195" ht="35.25" customHeight="1" thickTop="1" thickBot="1">
      <c r="B6" s="18"/>
      <c r="C6" s="45" t="str">
        <f>Language!B863</f>
        <v>Mode of delivery</v>
      </c>
      <c r="D6" s="118" t="str">
        <f>IFERROR(VLOOKUP(D5,'Modules'' info'!B7:E54,4,FALSE),"")</f>
        <v/>
      </c>
      <c r="E6" s="118" t="str">
        <f>IFERROR(VLOOKUP(D5,'Modules'' info'!B7:E54,4,FALSE),"")</f>
        <v/>
      </c>
      <c r="F6" s="118" t="str">
        <f>IFERROR(VLOOKUP(D5,'Modules'' info'!B7:E54,4,FALSE),"")</f>
        <v/>
      </c>
      <c r="G6" s="118" t="str">
        <f>IFERROR(VLOOKUP(D5,'Modules'' info'!B7:E54,4,FALSE),"")</f>
        <v/>
      </c>
      <c r="H6" s="118" t="str">
        <f>IFERROR(VLOOKUP(H5,'Modules'' info'!B7:E54,4,FALSE),"")</f>
        <v/>
      </c>
      <c r="I6" s="118" t="str">
        <f>IFERROR(VLOOKUP(H5,'Modules'' info'!B7:E54,4,FALSE),"")</f>
        <v/>
      </c>
      <c r="J6" s="118" t="str">
        <f>IFERROR(VLOOKUP(H5,'Modules'' info'!B7:E54,4,FALSE),"")</f>
        <v/>
      </c>
      <c r="K6" s="118" t="str">
        <f>IFERROR(VLOOKUP(H5,'Modules'' info'!B7:E54,4,FALSE),"")</f>
        <v/>
      </c>
      <c r="L6" s="118" t="str">
        <f>IFERROR(VLOOKUP(L5,'Modules'' info'!B7:E54,4,FALSE),"")</f>
        <v/>
      </c>
      <c r="M6" s="118" t="str">
        <f>IFERROR(VLOOKUP(L5,'Modules'' info'!B7:E54,4,FALSE),"")</f>
        <v/>
      </c>
      <c r="N6" s="118" t="str">
        <f>IFERROR(VLOOKUP(L5,'Modules'' info'!B7:E54,4,FALSE),"")</f>
        <v/>
      </c>
      <c r="O6" s="118" t="str">
        <f>IFERROR(VLOOKUP(L5,'Modules'' info'!B7:E54,4,FALSE),"")</f>
        <v/>
      </c>
      <c r="P6" s="118" t="str">
        <f>IFERROR(VLOOKUP(P5,'Modules'' info'!B7:E54,4,FALSE),"")</f>
        <v/>
      </c>
      <c r="Q6" s="118" t="str">
        <f>IFERROR(VLOOKUP(P5,'Modules'' info'!B7:E54,4,FALSE),"")</f>
        <v/>
      </c>
      <c r="R6" s="118" t="str">
        <f>IFERROR(VLOOKUP(P5,'Modules'' info'!B7:E54,4,FALSE),"")</f>
        <v/>
      </c>
      <c r="S6" s="118" t="str">
        <f>IFERROR(VLOOKUP(P5,'Modules'' info'!B7:E54,4,FALSE),"")</f>
        <v/>
      </c>
      <c r="T6" s="118" t="str">
        <f>IFERROR(VLOOKUP(T5,'Modules'' info'!B7:E54,4,FALSE),"")</f>
        <v/>
      </c>
      <c r="U6" s="118" t="str">
        <f>IFERROR(VLOOKUP(T5,'Modules'' info'!B7:E54,4,FALSE),"")</f>
        <v/>
      </c>
      <c r="V6" s="118" t="str">
        <f>IFERROR(VLOOKUP(T5,'Modules'' info'!B7:E54,4,FALSE),"")</f>
        <v/>
      </c>
      <c r="W6" s="118" t="str">
        <f>IFERROR(VLOOKUP(T5,'Modules'' info'!B7:E54,4,FALSE),"")</f>
        <v/>
      </c>
      <c r="X6" s="118" t="str">
        <f>IFERROR(VLOOKUP(X5,'Modules'' info'!B7:E54,4,FALSE),"")</f>
        <v/>
      </c>
      <c r="Y6" s="118" t="str">
        <f>IFERROR(VLOOKUP(X5,'Modules'' info'!B7:E54,4,FALSE),"")</f>
        <v/>
      </c>
      <c r="Z6" s="118" t="str">
        <f>IFERROR(VLOOKUP(X5,'Modules'' info'!B7:E54,4,FALSE),"")</f>
        <v/>
      </c>
      <c r="AA6" s="118" t="str">
        <f>IFERROR(VLOOKUP(X5,'Modules'' info'!B7:E54,4,FALSE),"")</f>
        <v/>
      </c>
      <c r="AB6" s="118" t="str">
        <f>IFERROR(VLOOKUP(AB5,'Modules'' info'!B7:E54,4,FALSE),"")</f>
        <v/>
      </c>
      <c r="AC6" s="118" t="str">
        <f>IFERROR(VLOOKUP(AB5,'Modules'' info'!B7:E54,4,FALSE),"")</f>
        <v/>
      </c>
      <c r="AD6" s="118" t="str">
        <f>IFERROR(VLOOKUP(AB5,'Modules'' info'!B7:E54,4,FALSE),"")</f>
        <v/>
      </c>
      <c r="AE6" s="118" t="str">
        <f>IFERROR(VLOOKUP(AB5,'Modules'' info'!B7:E54,4,FALSE),"")</f>
        <v/>
      </c>
      <c r="AF6" s="118" t="str">
        <f>IFERROR(VLOOKUP(AF5,'Modules'' info'!B7:E54,4,FALSE),"")</f>
        <v/>
      </c>
      <c r="AG6" s="118" t="str">
        <f>IFERROR(VLOOKUP(AF5,'Modules'' info'!B7:E54,4,FALSE),"")</f>
        <v/>
      </c>
      <c r="AH6" s="118" t="str">
        <f>IFERROR(VLOOKUP(AF5,'Modules'' info'!B7:E54,4,FALSE),"")</f>
        <v/>
      </c>
      <c r="AI6" s="118" t="str">
        <f>IFERROR(VLOOKUP(AF5,'Modules'' info'!B7:E54,4,FALSE),"")</f>
        <v/>
      </c>
      <c r="AJ6" s="118" t="str">
        <f>IFERROR(VLOOKUP(AJ5,'Modules'' info'!B7:E54,4,FALSE),"")</f>
        <v/>
      </c>
      <c r="AK6" s="118" t="str">
        <f>IFERROR(VLOOKUP(AJ5,'Modules'' info'!B7:E54,4,FALSE),"")</f>
        <v/>
      </c>
      <c r="AL6" s="118" t="str">
        <f>IFERROR(VLOOKUP(AJ5,'Modules'' info'!B7:E54,4,FALSE),"")</f>
        <v/>
      </c>
      <c r="AM6" s="118" t="str">
        <f>IFERROR(VLOOKUP(AJ5,'Modules'' info'!B7:E54,4,FALSE),"")</f>
        <v/>
      </c>
      <c r="AN6" s="118" t="str">
        <f>IFERROR(VLOOKUP(AN5,'Modules'' info'!B7:E54,4,FALSE),"")</f>
        <v/>
      </c>
      <c r="AO6" s="118" t="str">
        <f>IFERROR(VLOOKUP(AN5,'Modules'' info'!B7:E54,4,FALSE),"")</f>
        <v/>
      </c>
      <c r="AP6" s="118" t="str">
        <f>IFERROR(VLOOKUP(AN5,'Modules'' info'!B7:E54,4,FALSE),"")</f>
        <v/>
      </c>
      <c r="AQ6" s="118" t="str">
        <f>IFERROR(VLOOKUP(AN5,'Modules'' info'!B7:E54,4,FALSE),"")</f>
        <v/>
      </c>
      <c r="AR6" s="118" t="str">
        <f>IFERROR(VLOOKUP(AR5,'Modules'' info'!B7:E54,4,FALSE),"")</f>
        <v/>
      </c>
      <c r="AS6" s="118" t="str">
        <f>IFERROR(VLOOKUP(AR5,'Modules'' info'!B7:E54,4,FALSE),"")</f>
        <v/>
      </c>
      <c r="AT6" s="118" t="str">
        <f>IFERROR(VLOOKUP(AR5,'Modules'' info'!B7:E54,4,FALSE),"")</f>
        <v/>
      </c>
      <c r="AU6" s="118" t="str">
        <f>IFERROR(VLOOKUP(AR5,'Modules'' info'!B7:E54,4,FALSE),"")</f>
        <v/>
      </c>
      <c r="AV6" s="118" t="str">
        <f>IFERROR(VLOOKUP(AV5,'Modules'' info'!B7:E54,4,FALSE),"")</f>
        <v/>
      </c>
      <c r="AW6" s="118" t="str">
        <f>IFERROR(VLOOKUP(AV5,'Modules'' info'!B7:E54,4,FALSE),"")</f>
        <v/>
      </c>
      <c r="AX6" s="118" t="str">
        <f>IFERROR(VLOOKUP(AV5,'Modules'' info'!B7:E54,4,FALSE),"")</f>
        <v/>
      </c>
      <c r="AY6" s="118" t="str">
        <f>IFERROR(VLOOKUP(AV5,'Modules'' info'!B7:E54,4,FALSE),"")</f>
        <v/>
      </c>
      <c r="AZ6" s="118" t="str">
        <f>IFERROR(VLOOKUP(AZ5,'Modules'' info'!B7:E54,4,FALSE),"")</f>
        <v/>
      </c>
      <c r="BA6" s="118" t="str">
        <f>IFERROR(VLOOKUP(AZ5,'Modules'' info'!B7:E54,4,FALSE),"")</f>
        <v/>
      </c>
      <c r="BB6" s="118" t="str">
        <f>IFERROR(VLOOKUP(AZ5,'Modules'' info'!B7:E54,4,FALSE),"")</f>
        <v/>
      </c>
      <c r="BC6" s="118" t="str">
        <f>IFERROR(VLOOKUP(AZ5,'Modules'' info'!B7:E54,4,FALSE),"")</f>
        <v/>
      </c>
      <c r="BD6" s="118" t="str">
        <f>IFERROR(VLOOKUP(BD5,'Modules'' info'!B7:E54,4,FALSE),"")</f>
        <v/>
      </c>
      <c r="BE6" s="118" t="str">
        <f>IFERROR(VLOOKUP(BD5,'Modules'' info'!B7:E54,4,FALSE),"")</f>
        <v/>
      </c>
      <c r="BF6" s="118" t="str">
        <f>IFERROR(VLOOKUP(BD5,'Modules'' info'!B7:E54,4,FALSE),"")</f>
        <v/>
      </c>
      <c r="BG6" s="118" t="str">
        <f>IFERROR(VLOOKUP(BD5,'Modules'' info'!B7:E54,4,FALSE),"")</f>
        <v/>
      </c>
      <c r="BH6" s="118" t="str">
        <f>IFERROR(VLOOKUP(BH5,'Modules'' info'!B7:E54,4,FALSE),"")</f>
        <v/>
      </c>
      <c r="BI6" s="118" t="str">
        <f>IFERROR(VLOOKUP(BH5,'Modules'' info'!B7:E54,4,FALSE),"")</f>
        <v/>
      </c>
      <c r="BJ6" s="118" t="str">
        <f>IFERROR(VLOOKUP(BH5,'Modules'' info'!B7:E54,4,FALSE),"")</f>
        <v/>
      </c>
      <c r="BK6" s="118" t="str">
        <f>IFERROR(VLOOKUP(BH5,'Modules'' info'!B7:E54,4,FALSE),"")</f>
        <v/>
      </c>
      <c r="BL6" s="118" t="str">
        <f>IFERROR(VLOOKUP(BL5,'Modules'' info'!B7:E54,4,FALSE),"")</f>
        <v/>
      </c>
      <c r="BM6" s="118" t="str">
        <f>IFERROR(VLOOKUP(BL5,'Modules'' info'!B7:E54,4,FALSE),"")</f>
        <v/>
      </c>
      <c r="BN6" s="118" t="str">
        <f>IFERROR(VLOOKUP(BL5,'Modules'' info'!B7:E54,4,FALSE),"")</f>
        <v/>
      </c>
      <c r="BO6" s="118" t="str">
        <f>IFERROR(VLOOKUP(BL5,'Modules'' info'!B7:E54,4,FALSE),"")</f>
        <v/>
      </c>
      <c r="BP6" s="118" t="str">
        <f>IFERROR(VLOOKUP(BP5,'Modules'' info'!B7:E54,4,FALSE),"")</f>
        <v/>
      </c>
      <c r="BQ6" s="118" t="str">
        <f>IFERROR(VLOOKUP(BP5,'Modules'' info'!B7:E54,4,FALSE),"")</f>
        <v/>
      </c>
      <c r="BR6" s="118" t="str">
        <f>IFERROR(VLOOKUP(BP5,'Modules'' info'!B7:E54,4,FALSE),"")</f>
        <v/>
      </c>
      <c r="BS6" s="118" t="str">
        <f>IFERROR(VLOOKUP(BP5,'Modules'' info'!B7:E54,4,FALSE),"")</f>
        <v/>
      </c>
      <c r="BT6" s="118" t="str">
        <f>IFERROR(VLOOKUP(BT5,'Modules'' info'!B7:E54,4,FALSE),"")</f>
        <v/>
      </c>
      <c r="BU6" s="118" t="str">
        <f>IFERROR(VLOOKUP(BT5,'Modules'' info'!B7:E54,4,FALSE),"")</f>
        <v/>
      </c>
      <c r="BV6" s="118" t="str">
        <f>IFERROR(VLOOKUP(BT5,'Modules'' info'!B7:E54,4,FALSE),"")</f>
        <v/>
      </c>
      <c r="BW6" s="118" t="str">
        <f>IFERROR(VLOOKUP(BT5,'Modules'' info'!B7:E54,4,FALSE),"")</f>
        <v/>
      </c>
      <c r="BX6" s="118" t="str">
        <f>IFERROR(VLOOKUP(BX5,'Modules'' info'!B7:E54,4,FALSE),"")</f>
        <v/>
      </c>
      <c r="BY6" s="118" t="str">
        <f>IFERROR(VLOOKUP(BX5,'Modules'' info'!B7:E54,4,FALSE),"")</f>
        <v/>
      </c>
      <c r="BZ6" s="118" t="str">
        <f>IFERROR(VLOOKUP(BX5,'Modules'' info'!B7:E54,4,FALSE),"")</f>
        <v/>
      </c>
      <c r="CA6" s="118" t="str">
        <f>IFERROR(VLOOKUP(BX5,'Modules'' info'!B7:E54,4,FALSE),"")</f>
        <v/>
      </c>
      <c r="CB6" s="118" t="str">
        <f>IFERROR(VLOOKUP(CB5,'Modules'' info'!B7:E54,4,FALSE),"")</f>
        <v/>
      </c>
      <c r="CC6" s="118" t="str">
        <f>IFERROR(VLOOKUP(CB5,'Modules'' info'!B7:E54,4,FALSE),"")</f>
        <v/>
      </c>
      <c r="CD6" s="118" t="str">
        <f>IFERROR(VLOOKUP(CB5,'Modules'' info'!B7:E54,4,FALSE),"")</f>
        <v/>
      </c>
      <c r="CE6" s="118" t="str">
        <f>IFERROR(VLOOKUP(CB5,'Modules'' info'!B7:E54,4,FALSE),"")</f>
        <v/>
      </c>
      <c r="CF6" s="118" t="str">
        <f>IFERROR(VLOOKUP(CF5,'Modules'' info'!B7:E54,4,FALSE),"")</f>
        <v/>
      </c>
      <c r="CG6" s="118" t="str">
        <f>IFERROR(VLOOKUP(CF5,'Modules'' info'!B7:E54,4,FALSE),"")</f>
        <v/>
      </c>
      <c r="CH6" s="118" t="str">
        <f>IFERROR(VLOOKUP(CF5,'Modules'' info'!B7:E54,4,FALSE),"")</f>
        <v/>
      </c>
      <c r="CI6" s="118" t="str">
        <f>IFERROR(VLOOKUP(CF5,'Modules'' info'!B7:E54,4,FALSE),"")</f>
        <v/>
      </c>
      <c r="CJ6" s="118" t="str">
        <f>IFERROR(VLOOKUP(CJ5,'Modules'' info'!B7:E54,4,FALSE),"")</f>
        <v/>
      </c>
      <c r="CK6" s="118" t="str">
        <f>IFERROR(VLOOKUP(CJ5,'Modules'' info'!B7:E54,4,FALSE),"")</f>
        <v/>
      </c>
      <c r="CL6" s="118" t="str">
        <f>IFERROR(VLOOKUP(CJ5,'Modules'' info'!B7:E54,4,FALSE),"")</f>
        <v/>
      </c>
      <c r="CM6" s="118" t="str">
        <f>IFERROR(VLOOKUP(CJ5,'Modules'' info'!B7:E54,4,FALSE),"")</f>
        <v/>
      </c>
      <c r="CN6" s="118" t="str">
        <f>IFERROR(VLOOKUP(CN5,'Modules'' info'!B7:E54,4,FALSE),"")</f>
        <v/>
      </c>
      <c r="CO6" s="118" t="str">
        <f>IFERROR(VLOOKUP(CN5,'Modules'' info'!B7:E54,4,FALSE),"")</f>
        <v/>
      </c>
      <c r="CP6" s="118" t="str">
        <f>IFERROR(VLOOKUP(CN5,'Modules'' info'!B7:E54,4,FALSE),"")</f>
        <v/>
      </c>
      <c r="CQ6" s="118" t="str">
        <f>IFERROR(VLOOKUP(CN5,'Modules'' info'!B7:E54,4,FALSE),"")</f>
        <v/>
      </c>
      <c r="CR6" s="118" t="str">
        <f>IFERROR(VLOOKUP(CR5,'Modules'' info'!B7:E54,4,FALSE),"")</f>
        <v/>
      </c>
      <c r="CS6" s="118" t="str">
        <f>IFERROR(VLOOKUP(CR5,'Modules'' info'!B7:E54,4,FALSE),"")</f>
        <v/>
      </c>
      <c r="CT6" s="118" t="str">
        <f>IFERROR(VLOOKUP(CR5,'Modules'' info'!B7:E54,4,FALSE),"")</f>
        <v/>
      </c>
      <c r="CU6" s="118" t="str">
        <f>IFERROR(VLOOKUP(CR5,'Modules'' info'!B7:E54,4,FALSE),"")</f>
        <v/>
      </c>
      <c r="CV6" s="118" t="str">
        <f>IFERROR(VLOOKUP(CV5,'Modules'' info'!B7:E54,4,FALSE),"")</f>
        <v/>
      </c>
      <c r="CW6" s="118" t="str">
        <f>IFERROR(VLOOKUP(CV5,'Modules'' info'!B7:E54,4,FALSE),"")</f>
        <v/>
      </c>
      <c r="CX6" s="118" t="str">
        <f>IFERROR(VLOOKUP(CV5,'Modules'' info'!B7:E54,4,FALSE),"")</f>
        <v/>
      </c>
      <c r="CY6" s="118" t="str">
        <f>IFERROR(VLOOKUP(CV5,'Modules'' info'!B7:E54,4,FALSE),"")</f>
        <v/>
      </c>
      <c r="CZ6" s="118" t="str">
        <f>IFERROR(VLOOKUP(CZ5,'Modules'' info'!B7:E54,4,FALSE),"")</f>
        <v/>
      </c>
      <c r="DA6" s="118" t="str">
        <f>IFERROR(VLOOKUP(CZ5,'Modules'' info'!B7:E54,4,FALSE),"")</f>
        <v/>
      </c>
      <c r="DB6" s="118" t="str">
        <f>IFERROR(VLOOKUP(CZ5,'Modules'' info'!B7:E54,4,FALSE),"")</f>
        <v/>
      </c>
      <c r="DC6" s="118" t="str">
        <f>IFERROR(VLOOKUP(CZ5,'Modules'' info'!B7:E54,4,FALSE),"")</f>
        <v/>
      </c>
      <c r="DD6" s="118" t="str">
        <f>IFERROR(VLOOKUP(DD5,'Modules'' info'!B7:E54,4,FALSE),"")</f>
        <v/>
      </c>
      <c r="DE6" s="118" t="str">
        <f>IFERROR(VLOOKUP(DD5,'Modules'' info'!B7:E54,4,FALSE),"")</f>
        <v/>
      </c>
      <c r="DF6" s="118" t="str">
        <f>IFERROR(VLOOKUP(DD5,'Modules'' info'!B7:E54,4,FALSE),"")</f>
        <v/>
      </c>
      <c r="DG6" s="118" t="str">
        <f>IFERROR(VLOOKUP(DD5,'Modules'' info'!B7:E54,4,FALSE),"")</f>
        <v/>
      </c>
      <c r="DH6" s="118" t="str">
        <f>IFERROR(VLOOKUP(DH5,'Modules'' info'!B7:E54,4,FALSE),"")</f>
        <v/>
      </c>
      <c r="DI6" s="118" t="str">
        <f>IFERROR(VLOOKUP(DH5,'Modules'' info'!B7:E54,4,FALSE),"")</f>
        <v/>
      </c>
      <c r="DJ6" s="118" t="str">
        <f>IFERROR(VLOOKUP(DH5,'Modules'' info'!B7:E54,4,FALSE),"")</f>
        <v/>
      </c>
      <c r="DK6" s="118" t="str">
        <f>IFERROR(VLOOKUP(DH5,'Modules'' info'!B7:E54,4,FALSE),"")</f>
        <v/>
      </c>
      <c r="DL6" s="118" t="str">
        <f>IFERROR(VLOOKUP(DL5,'Modules'' info'!B7:E54,4,FALSE),"")</f>
        <v/>
      </c>
      <c r="DM6" s="118" t="str">
        <f>IFERROR(VLOOKUP(DL5,'Modules'' info'!B7:E54,4,FALSE),"")</f>
        <v/>
      </c>
      <c r="DN6" s="118" t="str">
        <f>IFERROR(VLOOKUP(DL5,'Modules'' info'!B7:E54,4,FALSE),"")</f>
        <v/>
      </c>
      <c r="DO6" s="118" t="str">
        <f>IFERROR(VLOOKUP(DL5,'Modules'' info'!B7:E54,4,FALSE),"")</f>
        <v/>
      </c>
      <c r="DP6" s="118" t="str">
        <f>IFERROR(VLOOKUP(DP5,'Modules'' info'!B7:E54,4,FALSE),"")</f>
        <v/>
      </c>
      <c r="DQ6" s="118" t="str">
        <f>IFERROR(VLOOKUP(DP5,'Modules'' info'!B7:E54,4,FALSE),"")</f>
        <v/>
      </c>
      <c r="DR6" s="118" t="str">
        <f>IFERROR(VLOOKUP(DP5,'Modules'' info'!B7:E54,4,FALSE),"")</f>
        <v/>
      </c>
      <c r="DS6" s="118" t="str">
        <f>IFERROR(VLOOKUP(DP5,'Modules'' info'!B7:E54,4,FALSE),"")</f>
        <v/>
      </c>
      <c r="DT6" s="118" t="str">
        <f>IFERROR(VLOOKUP(DT5,'Modules'' info'!B7:E54,4,FALSE),"")</f>
        <v/>
      </c>
      <c r="DU6" s="118" t="str">
        <f>IFERROR(VLOOKUP(DT5,'Modules'' info'!B7:E54,4,FALSE),"")</f>
        <v/>
      </c>
      <c r="DV6" s="118" t="str">
        <f>IFERROR(VLOOKUP(DT5,'Modules'' info'!B7:E54,4,FALSE),"")</f>
        <v/>
      </c>
      <c r="DW6" s="118" t="str">
        <f>IFERROR(VLOOKUP(DT5,'Modules'' info'!B7:E54,4,FALSE),"")</f>
        <v/>
      </c>
      <c r="DX6" s="118" t="str">
        <f>IFERROR(VLOOKUP(DX5,'Modules'' info'!B7:E54,4,FALSE),"")</f>
        <v/>
      </c>
      <c r="DY6" s="118" t="str">
        <f>IFERROR(VLOOKUP(DX5,'Modules'' info'!B7:E54,4,FALSE),"")</f>
        <v/>
      </c>
      <c r="DZ6" s="118" t="str">
        <f>IFERROR(VLOOKUP(DX5,'Modules'' info'!B7:E54,4,FALSE),"")</f>
        <v/>
      </c>
      <c r="EA6" s="118" t="str">
        <f>IFERROR(VLOOKUP(DX5,'Modules'' info'!B7:E54,4,FALSE),"")</f>
        <v/>
      </c>
      <c r="EB6" s="118" t="str">
        <f>IFERROR(VLOOKUP(EB5,'Modules'' info'!B7:E54,4,FALSE),"")</f>
        <v/>
      </c>
      <c r="EC6" s="118" t="str">
        <f>IFERROR(VLOOKUP(EB5,'Modules'' info'!B7:E54,4,FALSE),"")</f>
        <v/>
      </c>
      <c r="ED6" s="118" t="str">
        <f>IFERROR(VLOOKUP(EB5,'Modules'' info'!B7:E54,4,FALSE),"")</f>
        <v/>
      </c>
      <c r="EE6" s="118" t="str">
        <f>IFERROR(VLOOKUP(EB5,'Modules'' info'!B7:E54,4,FALSE),"")</f>
        <v/>
      </c>
      <c r="EF6" s="118" t="str">
        <f>IFERROR(VLOOKUP(EF5,'Modules'' info'!B7:E54,4,FALSE),"")</f>
        <v/>
      </c>
      <c r="EG6" s="118" t="str">
        <f>IFERROR(VLOOKUP(EF5,'Modules'' info'!B7:E54,4,FALSE),"")</f>
        <v/>
      </c>
      <c r="EH6" s="118" t="str">
        <f>IFERROR(VLOOKUP(EF5,'Modules'' info'!B7:E54,4,FALSE),"")</f>
        <v/>
      </c>
      <c r="EI6" s="118" t="str">
        <f>IFERROR(VLOOKUP(EF5,'Modules'' info'!B7:E54,4,FALSE),"")</f>
        <v/>
      </c>
      <c r="EJ6" s="118" t="str">
        <f>IFERROR(VLOOKUP(EJ5,'Modules'' info'!B7:E54,4,FALSE),"")</f>
        <v/>
      </c>
      <c r="EK6" s="118" t="str">
        <f>IFERROR(VLOOKUP(EJ5,'Modules'' info'!B7:E54,4,FALSE),"")</f>
        <v/>
      </c>
      <c r="EL6" s="118" t="str">
        <f>IFERROR(VLOOKUP(EJ5,'Modules'' info'!B7:E54,4,FALSE),"")</f>
        <v/>
      </c>
      <c r="EM6" s="118" t="str">
        <f>IFERROR(VLOOKUP(EJ5,'Modules'' info'!B7:E54,4,FALSE),"")</f>
        <v/>
      </c>
      <c r="EN6" s="118" t="str">
        <f>IFERROR(VLOOKUP(EN5,'Modules'' info'!B7:E54,4,FALSE),"")</f>
        <v/>
      </c>
      <c r="EO6" s="118" t="str">
        <f>IFERROR(VLOOKUP(EN5,'Modules'' info'!B7:E54,4,FALSE),"")</f>
        <v/>
      </c>
      <c r="EP6" s="118" t="str">
        <f>IFERROR(VLOOKUP(EN5,'Modules'' info'!B7:E54,4,FALSE),"")</f>
        <v/>
      </c>
      <c r="EQ6" s="118" t="str">
        <f>IFERROR(VLOOKUP(EN5,'Modules'' info'!B7:E54,4,FALSE),"")</f>
        <v/>
      </c>
      <c r="ER6" s="118" t="str">
        <f>IFERROR(VLOOKUP(ER5,'Modules'' info'!B7:E54,4,FALSE),"")</f>
        <v/>
      </c>
      <c r="ES6" s="118" t="str">
        <f>IFERROR(VLOOKUP(ER5,'Modules'' info'!B7:E54,4,FALSE),"")</f>
        <v/>
      </c>
      <c r="ET6" s="118" t="str">
        <f>IFERROR(VLOOKUP(ER5,'Modules'' info'!B7:E54,4,FALSE),"")</f>
        <v/>
      </c>
      <c r="EU6" s="118" t="str">
        <f>IFERROR(VLOOKUP(ER5,'Modules'' info'!B7:E54,4,FALSE),"")</f>
        <v/>
      </c>
      <c r="EV6" s="118" t="str">
        <f>IFERROR(VLOOKUP(EV5,'Modules'' info'!B7:E54,4,FALSE),"")</f>
        <v/>
      </c>
      <c r="EW6" s="118" t="str">
        <f>IFERROR(VLOOKUP(EV5,'Modules'' info'!B7:E54,4,FALSE),"")</f>
        <v/>
      </c>
      <c r="EX6" s="118" t="str">
        <f>IFERROR(VLOOKUP(EV5,'Modules'' info'!B7:E54,4,FALSE),"")</f>
        <v/>
      </c>
      <c r="EY6" s="118" t="str">
        <f>IFERROR(VLOOKUP(EV5,'Modules'' info'!B7:E54,4,FALSE),"")</f>
        <v/>
      </c>
      <c r="EZ6" s="118" t="str">
        <f>IFERROR(VLOOKUP(EZ5,'Modules'' info'!B7:E54,4,FALSE),"")</f>
        <v/>
      </c>
      <c r="FA6" s="118" t="str">
        <f>IFERROR(VLOOKUP(EZ5,'Modules'' info'!B7:E54,4,FALSE),"")</f>
        <v/>
      </c>
      <c r="FB6" s="118" t="str">
        <f>IFERROR(VLOOKUP(EZ5,'Modules'' info'!B7:E54,4,FALSE),"")</f>
        <v/>
      </c>
      <c r="FC6" s="118" t="str">
        <f>IFERROR(VLOOKUP(EZ5,'Modules'' info'!B7:E54,4,FALSE),"")</f>
        <v/>
      </c>
      <c r="FD6" s="118" t="str">
        <f>IFERROR(VLOOKUP(FD5,'Modules'' info'!B7:E54,4,FALSE),"")</f>
        <v/>
      </c>
      <c r="FE6" s="118" t="str">
        <f>IFERROR(VLOOKUP(FD5,'Modules'' info'!B7:E54,4,FALSE),"")</f>
        <v/>
      </c>
      <c r="FF6" s="118" t="str">
        <f>IFERROR(VLOOKUP(FD5,'Modules'' info'!B7:E54,4,FALSE),"")</f>
        <v/>
      </c>
      <c r="FG6" s="118" t="str">
        <f>IFERROR(VLOOKUP(FD5,'Modules'' info'!B7:E54,4,FALSE),"")</f>
        <v/>
      </c>
      <c r="FH6" s="118" t="str">
        <f>IFERROR(VLOOKUP(FH5,'Modules'' info'!B7:E54,4,FALSE),"")</f>
        <v/>
      </c>
      <c r="FI6" s="118" t="str">
        <f>IFERROR(VLOOKUP(FH5,'Modules'' info'!B7:E54,4,FALSE),"")</f>
        <v/>
      </c>
      <c r="FJ6" s="118" t="str">
        <f>IFERROR(VLOOKUP(FH5,'Modules'' info'!B7:E54,4,FALSE),"")</f>
        <v/>
      </c>
      <c r="FK6" s="118" t="str">
        <f>IFERROR(VLOOKUP(FH5,'Modules'' info'!B7:E54,4,FALSE),"")</f>
        <v/>
      </c>
      <c r="FL6" s="118" t="str">
        <f>IFERROR(VLOOKUP(FL5,'Modules'' info'!B7:E54,4,FALSE),"")</f>
        <v/>
      </c>
      <c r="FM6" s="118" t="str">
        <f>IFERROR(VLOOKUP(FL5,'Modules'' info'!B7:E54,4,FALSE),"")</f>
        <v/>
      </c>
      <c r="FN6" s="118" t="str">
        <f>IFERROR(VLOOKUP(FL5,'Modules'' info'!B7:E54,4,FALSE),"")</f>
        <v/>
      </c>
      <c r="FO6" s="118" t="str">
        <f>IFERROR(VLOOKUP(FL5,'Modules'' info'!B7:E54,4,FALSE),"")</f>
        <v/>
      </c>
      <c r="FP6" s="119" t="str">
        <f>IFERROR(VLOOKUP(FP5,'Modules'' info'!B7:E54,4,FALSE),"")</f>
        <v/>
      </c>
      <c r="FQ6" s="119" t="str">
        <f>IFERROR(VLOOKUP(FP5,'Modules'' info'!B7:E54,4,FALSE),"")</f>
        <v/>
      </c>
      <c r="FR6" s="119" t="str">
        <f>IFERROR(VLOOKUP(FP5,'Modules'' info'!B7:E54,4,FALSE),"")</f>
        <v/>
      </c>
      <c r="FS6" s="119" t="str">
        <f>IFERROR(VLOOKUP(FP5,'Modules'' info'!B7:E54,4,FALSE),"")</f>
        <v/>
      </c>
      <c r="FT6" s="119" t="str">
        <f>IFERROR(VLOOKUP(FT5,'Modules'' info'!B7:E54,4,FALSE),"")</f>
        <v/>
      </c>
      <c r="FU6" s="119" t="str">
        <f>IFERROR(VLOOKUP(FT5,'Modules'' info'!B7:E54,4,FALSE),"")</f>
        <v/>
      </c>
      <c r="FV6" s="119" t="str">
        <f>IFERROR(VLOOKUP(FT5,'Modules'' info'!B7:E54,4,FALSE),"")</f>
        <v/>
      </c>
      <c r="FW6" s="119" t="str">
        <f>IFERROR(VLOOKUP(FT5,'Modules'' info'!B7:E54,4,FALSE),"")</f>
        <v/>
      </c>
      <c r="FX6" s="119" t="str">
        <f>IFERROR(VLOOKUP(FX5,'Modules'' info'!B7:E54,4,FALSE),"")</f>
        <v/>
      </c>
      <c r="FY6" s="119" t="str">
        <f>IFERROR(VLOOKUP(FX5,'Modules'' info'!B7:E54,4,FALSE),"")</f>
        <v/>
      </c>
      <c r="FZ6" s="119" t="str">
        <f>IFERROR(VLOOKUP(FX5,'Modules'' info'!B7:E54,4,FALSE),"")</f>
        <v/>
      </c>
      <c r="GA6" s="119" t="str">
        <f>IFERROR(VLOOKUP(FX5,'Modules'' info'!B7:E54,4,FALSE),"")</f>
        <v/>
      </c>
      <c r="GB6" s="119" t="str">
        <f>IFERROR(VLOOKUP(GB5,'Modules'' info'!B7:E54,4,FALSE),"")</f>
        <v/>
      </c>
      <c r="GC6" s="119" t="str">
        <f>IFERROR(VLOOKUP(GB5,'Modules'' info'!B7:E54,4,FALSE),"")</f>
        <v/>
      </c>
      <c r="GD6" s="119" t="str">
        <f>IFERROR(VLOOKUP(GB5,'Modules'' info'!B7:E54,4,FALSE),"")</f>
        <v/>
      </c>
      <c r="GE6" s="119" t="str">
        <f>IFERROR(VLOOKUP(GB5,'Modules'' info'!B7:E54,4,FALSE),"")</f>
        <v/>
      </c>
      <c r="GF6" s="119" t="str">
        <f>IFERROR(VLOOKUP(GF5,'Modules'' info'!B7:E54,4,FALSE),"")</f>
        <v/>
      </c>
      <c r="GG6" s="119" t="str">
        <f>IFERROR(VLOOKUP(GF5,'Modules'' info'!B7:E54,4,FALSE),"")</f>
        <v/>
      </c>
      <c r="GH6" s="119" t="str">
        <f>IFERROR(VLOOKUP(GF5,'Modules'' info'!B7:E54,4,FALSE),"")</f>
        <v/>
      </c>
      <c r="GI6" s="119" t="str">
        <f>IFERROR(VLOOKUP(GF5,'Modules'' info'!B7:E54,4,FALSE),"")</f>
        <v/>
      </c>
      <c r="GJ6" s="119" t="str">
        <f>IFERROR(VLOOKUP(GJ5,'Modules'' info'!B7:E54,4,FALSE),"")</f>
        <v/>
      </c>
      <c r="GK6" s="119" t="str">
        <f>IFERROR(VLOOKUP(GJ5,'Modules'' info'!B7:E54,4,FALSE),"")</f>
        <v/>
      </c>
      <c r="GL6" s="119" t="str">
        <f>IFERROR(VLOOKUP(GJ5,'Modules'' info'!B7:E54,4,FALSE),"")</f>
        <v/>
      </c>
      <c r="GM6" s="118" t="str">
        <f>IFERROR(VLOOKUP(GJ5,'Modules'' info'!B7:E54,4,FALSE),"")</f>
        <v/>
      </c>
    </row>
    <row r="7" spans="1:195" ht="31.5" thickTop="1" thickBot="1">
      <c r="C7" s="45" t="str">
        <f>Language!B99</f>
        <v>Sector</v>
      </c>
      <c r="D7" s="10" t="str">
        <f>Language!$B$100</f>
        <v>Human health</v>
      </c>
      <c r="E7" s="10" t="str">
        <f>Language!$B$101</f>
        <v>Animal health</v>
      </c>
      <c r="F7" s="10" t="str">
        <f>Language!$B$102</f>
        <v>Environmental health</v>
      </c>
      <c r="G7" s="10" t="str">
        <f>Language!$B$103</f>
        <v>Other</v>
      </c>
      <c r="H7" s="10" t="str">
        <f>Language!$B$100</f>
        <v>Human health</v>
      </c>
      <c r="I7" s="10" t="str">
        <f>Language!$B$101</f>
        <v>Animal health</v>
      </c>
      <c r="J7" s="10" t="str">
        <f>Language!$B$102</f>
        <v>Environmental health</v>
      </c>
      <c r="K7" s="10" t="str">
        <f>Language!$B$103</f>
        <v>Other</v>
      </c>
      <c r="L7" s="10" t="str">
        <f>Language!$B$100</f>
        <v>Human health</v>
      </c>
      <c r="M7" s="10" t="str">
        <f>Language!$B$101</f>
        <v>Animal health</v>
      </c>
      <c r="N7" s="10" t="str">
        <f>Language!$B$102</f>
        <v>Environmental health</v>
      </c>
      <c r="O7" s="10" t="str">
        <f>Language!$B$103</f>
        <v>Other</v>
      </c>
      <c r="P7" s="10" t="str">
        <f>Language!$B$100</f>
        <v>Human health</v>
      </c>
      <c r="Q7" s="10" t="str">
        <f>Language!$B$101</f>
        <v>Animal health</v>
      </c>
      <c r="R7" s="10" t="str">
        <f>Language!$B$102</f>
        <v>Environmental health</v>
      </c>
      <c r="S7" s="10" t="str">
        <f>Language!$B$103</f>
        <v>Other</v>
      </c>
      <c r="T7" s="10" t="str">
        <f>Language!$B$100</f>
        <v>Human health</v>
      </c>
      <c r="U7" s="10" t="str">
        <f>Language!$B$101</f>
        <v>Animal health</v>
      </c>
      <c r="V7" s="10" t="str">
        <f>Language!$B$102</f>
        <v>Environmental health</v>
      </c>
      <c r="W7" s="10" t="str">
        <f>Language!$B$103</f>
        <v>Other</v>
      </c>
      <c r="X7" s="10" t="str">
        <f>Language!$B$100</f>
        <v>Human health</v>
      </c>
      <c r="Y7" s="10" t="str">
        <f>Language!$B$101</f>
        <v>Animal health</v>
      </c>
      <c r="Z7" s="10" t="str">
        <f>Language!$B$102</f>
        <v>Environmental health</v>
      </c>
      <c r="AA7" s="10" t="str">
        <f>Language!$B$103</f>
        <v>Other</v>
      </c>
      <c r="AB7" s="10" t="str">
        <f>Language!$B$100</f>
        <v>Human health</v>
      </c>
      <c r="AC7" s="10" t="str">
        <f>Language!$B$101</f>
        <v>Animal health</v>
      </c>
      <c r="AD7" s="10" t="str">
        <f>Language!$B$102</f>
        <v>Environmental health</v>
      </c>
      <c r="AE7" s="10" t="str">
        <f>Language!$B$103</f>
        <v>Other</v>
      </c>
      <c r="AF7" s="10" t="str">
        <f>Language!$B$100</f>
        <v>Human health</v>
      </c>
      <c r="AG7" s="10" t="str">
        <f>Language!$B$101</f>
        <v>Animal health</v>
      </c>
      <c r="AH7" s="10" t="str">
        <f>Language!$B$102</f>
        <v>Environmental health</v>
      </c>
      <c r="AI7" s="10" t="str">
        <f>Language!$B$103</f>
        <v>Other</v>
      </c>
      <c r="AJ7" s="10" t="str">
        <f>Language!$B$100</f>
        <v>Human health</v>
      </c>
      <c r="AK7" s="10" t="str">
        <f>Language!$B$101</f>
        <v>Animal health</v>
      </c>
      <c r="AL7" s="10" t="str">
        <f>Language!$B$102</f>
        <v>Environmental health</v>
      </c>
      <c r="AM7" s="10" t="str">
        <f>Language!$B$103</f>
        <v>Other</v>
      </c>
      <c r="AN7" s="10" t="str">
        <f>Language!$B$100</f>
        <v>Human health</v>
      </c>
      <c r="AO7" s="10" t="str">
        <f>Language!$B$101</f>
        <v>Animal health</v>
      </c>
      <c r="AP7" s="10" t="str">
        <f>Language!$B$102</f>
        <v>Environmental health</v>
      </c>
      <c r="AQ7" s="10" t="str">
        <f>Language!$B$103</f>
        <v>Other</v>
      </c>
      <c r="AR7" s="10" t="str">
        <f>Language!$B$100</f>
        <v>Human health</v>
      </c>
      <c r="AS7" s="10" t="str">
        <f>Language!$B$101</f>
        <v>Animal health</v>
      </c>
      <c r="AT7" s="10" t="str">
        <f>Language!$B$102</f>
        <v>Environmental health</v>
      </c>
      <c r="AU7" s="10" t="str">
        <f>Language!$B$103</f>
        <v>Other</v>
      </c>
      <c r="AV7" s="10" t="str">
        <f>Language!$B$100</f>
        <v>Human health</v>
      </c>
      <c r="AW7" s="10" t="str">
        <f>Language!$B$101</f>
        <v>Animal health</v>
      </c>
      <c r="AX7" s="10" t="str">
        <f>Language!$B$102</f>
        <v>Environmental health</v>
      </c>
      <c r="AY7" s="10" t="str">
        <f>Language!$B$103</f>
        <v>Other</v>
      </c>
      <c r="AZ7" s="10" t="str">
        <f>Language!$B$100</f>
        <v>Human health</v>
      </c>
      <c r="BA7" s="10" t="str">
        <f>Language!$B$101</f>
        <v>Animal health</v>
      </c>
      <c r="BB7" s="10" t="str">
        <f>Language!$B$102</f>
        <v>Environmental health</v>
      </c>
      <c r="BC7" s="10" t="str">
        <f>Language!$B$103</f>
        <v>Other</v>
      </c>
      <c r="BD7" s="10" t="str">
        <f>Language!$B$100</f>
        <v>Human health</v>
      </c>
      <c r="BE7" s="10" t="str">
        <f>Language!$B$101</f>
        <v>Animal health</v>
      </c>
      <c r="BF7" s="10" t="str">
        <f>Language!$B$102</f>
        <v>Environmental health</v>
      </c>
      <c r="BG7" s="10" t="str">
        <f>Language!$B$103</f>
        <v>Other</v>
      </c>
      <c r="BH7" s="10" t="str">
        <f>Language!$B$100</f>
        <v>Human health</v>
      </c>
      <c r="BI7" s="10" t="str">
        <f>Language!$B$101</f>
        <v>Animal health</v>
      </c>
      <c r="BJ7" s="10" t="str">
        <f>Language!$B$102</f>
        <v>Environmental health</v>
      </c>
      <c r="BK7" s="10" t="str">
        <f>Language!$B$103</f>
        <v>Other</v>
      </c>
      <c r="BL7" s="10" t="str">
        <f>Language!$B$100</f>
        <v>Human health</v>
      </c>
      <c r="BM7" s="10" t="str">
        <f>Language!$B$101</f>
        <v>Animal health</v>
      </c>
      <c r="BN7" s="10" t="str">
        <f>Language!$B$102</f>
        <v>Environmental health</v>
      </c>
      <c r="BO7" s="10" t="str">
        <f>Language!$B$103</f>
        <v>Other</v>
      </c>
      <c r="BP7" s="10" t="str">
        <f>Language!$B$100</f>
        <v>Human health</v>
      </c>
      <c r="BQ7" s="10" t="str">
        <f>Language!$B$101</f>
        <v>Animal health</v>
      </c>
      <c r="BR7" s="10" t="str">
        <f>Language!$B$102</f>
        <v>Environmental health</v>
      </c>
      <c r="BS7" s="10" t="str">
        <f>Language!$B$103</f>
        <v>Other</v>
      </c>
      <c r="BT7" s="10" t="str">
        <f>Language!$B$100</f>
        <v>Human health</v>
      </c>
      <c r="BU7" s="10" t="str">
        <f>Language!$B$101</f>
        <v>Animal health</v>
      </c>
      <c r="BV7" s="10" t="str">
        <f>Language!$B$102</f>
        <v>Environmental health</v>
      </c>
      <c r="BW7" s="10" t="str">
        <f>Language!$B$103</f>
        <v>Other</v>
      </c>
      <c r="BX7" s="10" t="str">
        <f>Language!$B$100</f>
        <v>Human health</v>
      </c>
      <c r="BY7" s="10" t="str">
        <f>Language!$B$101</f>
        <v>Animal health</v>
      </c>
      <c r="BZ7" s="10" t="str">
        <f>Language!$B$102</f>
        <v>Environmental health</v>
      </c>
      <c r="CA7" s="10" t="str">
        <f>Language!$B$103</f>
        <v>Other</v>
      </c>
      <c r="CB7" s="10" t="str">
        <f>Language!$B$100</f>
        <v>Human health</v>
      </c>
      <c r="CC7" s="10" t="str">
        <f>Language!$B$101</f>
        <v>Animal health</v>
      </c>
      <c r="CD7" s="10" t="str">
        <f>Language!$B$102</f>
        <v>Environmental health</v>
      </c>
      <c r="CE7" s="10" t="str">
        <f>Language!$B$103</f>
        <v>Other</v>
      </c>
      <c r="CF7" s="10" t="str">
        <f>Language!$B$100</f>
        <v>Human health</v>
      </c>
      <c r="CG7" s="10" t="str">
        <f>Language!$B$101</f>
        <v>Animal health</v>
      </c>
      <c r="CH7" s="10" t="str">
        <f>Language!$B$102</f>
        <v>Environmental health</v>
      </c>
      <c r="CI7" s="10" t="str">
        <f>Language!$B$103</f>
        <v>Other</v>
      </c>
      <c r="CJ7" s="10" t="str">
        <f>Language!$B$100</f>
        <v>Human health</v>
      </c>
      <c r="CK7" s="10" t="str">
        <f>Language!$B$101</f>
        <v>Animal health</v>
      </c>
      <c r="CL7" s="10" t="str">
        <f>Language!$B$102</f>
        <v>Environmental health</v>
      </c>
      <c r="CM7" s="10" t="str">
        <f>Language!$B$103</f>
        <v>Other</v>
      </c>
      <c r="CN7" s="10" t="str">
        <f>Language!$B$100</f>
        <v>Human health</v>
      </c>
      <c r="CO7" s="10" t="str">
        <f>Language!$B$101</f>
        <v>Animal health</v>
      </c>
      <c r="CP7" s="10" t="str">
        <f>Language!$B$102</f>
        <v>Environmental health</v>
      </c>
      <c r="CQ7" s="10" t="str">
        <f>Language!$B$103</f>
        <v>Other</v>
      </c>
      <c r="CR7" s="10" t="str">
        <f>Language!$B$100</f>
        <v>Human health</v>
      </c>
      <c r="CS7" s="10" t="str">
        <f>Language!$B$101</f>
        <v>Animal health</v>
      </c>
      <c r="CT7" s="10" t="str">
        <f>Language!$B$102</f>
        <v>Environmental health</v>
      </c>
      <c r="CU7" s="10" t="str">
        <f>Language!$B$103</f>
        <v>Other</v>
      </c>
      <c r="CV7" s="10" t="str">
        <f>Language!$B$100</f>
        <v>Human health</v>
      </c>
      <c r="CW7" s="10" t="str">
        <f>Language!$B$101</f>
        <v>Animal health</v>
      </c>
      <c r="CX7" s="10" t="str">
        <f>Language!$B$102</f>
        <v>Environmental health</v>
      </c>
      <c r="CY7" s="10" t="str">
        <f>Language!$B$103</f>
        <v>Other</v>
      </c>
      <c r="CZ7" s="10" t="str">
        <f>Language!$B$100</f>
        <v>Human health</v>
      </c>
      <c r="DA7" s="10" t="str">
        <f>Language!$B$101</f>
        <v>Animal health</v>
      </c>
      <c r="DB7" s="10" t="str">
        <f>Language!$B$102</f>
        <v>Environmental health</v>
      </c>
      <c r="DC7" s="10" t="str">
        <f>Language!$B$103</f>
        <v>Other</v>
      </c>
      <c r="DD7" s="10" t="str">
        <f>Language!$B$100</f>
        <v>Human health</v>
      </c>
      <c r="DE7" s="10" t="str">
        <f>Language!$B$101</f>
        <v>Animal health</v>
      </c>
      <c r="DF7" s="10" t="str">
        <f>Language!$B$102</f>
        <v>Environmental health</v>
      </c>
      <c r="DG7" s="10" t="str">
        <f>Language!$B$103</f>
        <v>Other</v>
      </c>
      <c r="DH7" s="10" t="str">
        <f>Language!$B$100</f>
        <v>Human health</v>
      </c>
      <c r="DI7" s="10" t="str">
        <f>Language!$B$101</f>
        <v>Animal health</v>
      </c>
      <c r="DJ7" s="10" t="str">
        <f>Language!$B$102</f>
        <v>Environmental health</v>
      </c>
      <c r="DK7" s="10" t="str">
        <f>Language!$B$103</f>
        <v>Other</v>
      </c>
      <c r="DL7" s="10" t="str">
        <f>Language!$B$100</f>
        <v>Human health</v>
      </c>
      <c r="DM7" s="10" t="str">
        <f>Language!$B$101</f>
        <v>Animal health</v>
      </c>
      <c r="DN7" s="10" t="str">
        <f>Language!$B$102</f>
        <v>Environmental health</v>
      </c>
      <c r="DO7" s="10" t="str">
        <f>Language!$B$103</f>
        <v>Other</v>
      </c>
      <c r="DP7" s="10" t="str">
        <f>Language!$B$100</f>
        <v>Human health</v>
      </c>
      <c r="DQ7" s="10" t="str">
        <f>Language!$B$101</f>
        <v>Animal health</v>
      </c>
      <c r="DR7" s="10" t="str">
        <f>Language!$B$102</f>
        <v>Environmental health</v>
      </c>
      <c r="DS7" s="10" t="str">
        <f>Language!$B$103</f>
        <v>Other</v>
      </c>
      <c r="DT7" s="10" t="str">
        <f>Language!$B$100</f>
        <v>Human health</v>
      </c>
      <c r="DU7" s="10" t="str">
        <f>Language!$B$101</f>
        <v>Animal health</v>
      </c>
      <c r="DV7" s="10" t="str">
        <f>Language!$B$102</f>
        <v>Environmental health</v>
      </c>
      <c r="DW7" s="10" t="str">
        <f>Language!$B$103</f>
        <v>Other</v>
      </c>
      <c r="DX7" s="10" t="str">
        <f>Language!$B$100</f>
        <v>Human health</v>
      </c>
      <c r="DY7" s="10" t="str">
        <f>Language!$B$101</f>
        <v>Animal health</v>
      </c>
      <c r="DZ7" s="10" t="str">
        <f>Language!$B$102</f>
        <v>Environmental health</v>
      </c>
      <c r="EA7" s="10" t="str">
        <f>Language!$B$103</f>
        <v>Other</v>
      </c>
      <c r="EB7" s="10" t="str">
        <f>Language!$B$100</f>
        <v>Human health</v>
      </c>
      <c r="EC7" s="10" t="str">
        <f>Language!$B$101</f>
        <v>Animal health</v>
      </c>
      <c r="ED7" s="10" t="str">
        <f>Language!$B$102</f>
        <v>Environmental health</v>
      </c>
      <c r="EE7" s="10" t="str">
        <f>Language!$B$103</f>
        <v>Other</v>
      </c>
      <c r="EF7" s="10" t="str">
        <f>Language!$B$100</f>
        <v>Human health</v>
      </c>
      <c r="EG7" s="10" t="str">
        <f>Language!$B$101</f>
        <v>Animal health</v>
      </c>
      <c r="EH7" s="10" t="str">
        <f>Language!$B$102</f>
        <v>Environmental health</v>
      </c>
      <c r="EI7" s="10" t="str">
        <f>Language!$B$103</f>
        <v>Other</v>
      </c>
      <c r="EJ7" s="10" t="str">
        <f>Language!$B$100</f>
        <v>Human health</v>
      </c>
      <c r="EK7" s="10" t="str">
        <f>Language!$B$101</f>
        <v>Animal health</v>
      </c>
      <c r="EL7" s="10" t="str">
        <f>Language!$B$102</f>
        <v>Environmental health</v>
      </c>
      <c r="EM7" s="10" t="str">
        <f>Language!$B$103</f>
        <v>Other</v>
      </c>
      <c r="EN7" s="10" t="str">
        <f>Language!$B$100</f>
        <v>Human health</v>
      </c>
      <c r="EO7" s="10" t="str">
        <f>Language!$B$101</f>
        <v>Animal health</v>
      </c>
      <c r="EP7" s="10" t="str">
        <f>Language!$B$102</f>
        <v>Environmental health</v>
      </c>
      <c r="EQ7" s="10" t="str">
        <f>Language!$B$103</f>
        <v>Other</v>
      </c>
      <c r="ER7" s="10" t="str">
        <f>Language!$B$100</f>
        <v>Human health</v>
      </c>
      <c r="ES7" s="10" t="str">
        <f>Language!$B$101</f>
        <v>Animal health</v>
      </c>
      <c r="ET7" s="10" t="str">
        <f>Language!$B$102</f>
        <v>Environmental health</v>
      </c>
      <c r="EU7" s="10" t="str">
        <f>Language!$B$103</f>
        <v>Other</v>
      </c>
      <c r="EV7" s="10" t="str">
        <f>Language!$B$100</f>
        <v>Human health</v>
      </c>
      <c r="EW7" s="10" t="str">
        <f>Language!$B$101</f>
        <v>Animal health</v>
      </c>
      <c r="EX7" s="10" t="str">
        <f>Language!$B$102</f>
        <v>Environmental health</v>
      </c>
      <c r="EY7" s="10" t="str">
        <f>Language!$B$103</f>
        <v>Other</v>
      </c>
      <c r="EZ7" s="10" t="str">
        <f>Language!$B$100</f>
        <v>Human health</v>
      </c>
      <c r="FA7" s="10" t="str">
        <f>Language!$B$101</f>
        <v>Animal health</v>
      </c>
      <c r="FB7" s="10" t="str">
        <f>Language!$B$102</f>
        <v>Environmental health</v>
      </c>
      <c r="FC7" s="10" t="str">
        <f>Language!$B$103</f>
        <v>Other</v>
      </c>
      <c r="FD7" s="10" t="str">
        <f>Language!$B$100</f>
        <v>Human health</v>
      </c>
      <c r="FE7" s="10" t="str">
        <f>Language!$B$101</f>
        <v>Animal health</v>
      </c>
      <c r="FF7" s="10" t="str">
        <f>Language!$B$102</f>
        <v>Environmental health</v>
      </c>
      <c r="FG7" s="10" t="str">
        <f>Language!$B$103</f>
        <v>Other</v>
      </c>
      <c r="FH7" s="10" t="str">
        <f>Language!$B$100</f>
        <v>Human health</v>
      </c>
      <c r="FI7" s="10" t="str">
        <f>Language!$B$101</f>
        <v>Animal health</v>
      </c>
      <c r="FJ7" s="10" t="str">
        <f>Language!$B$102</f>
        <v>Environmental health</v>
      </c>
      <c r="FK7" s="10" t="str">
        <f>Language!$B$103</f>
        <v>Other</v>
      </c>
      <c r="FL7" s="10" t="str">
        <f>Language!$B$100</f>
        <v>Human health</v>
      </c>
      <c r="FM7" s="10" t="str">
        <f>Language!$B$101</f>
        <v>Animal health</v>
      </c>
      <c r="FN7" s="10" t="str">
        <f>Language!$B$102</f>
        <v>Environmental health</v>
      </c>
      <c r="FO7" s="10" t="str">
        <f>Language!$B$103</f>
        <v>Other</v>
      </c>
      <c r="FP7" s="10" t="str">
        <f>Language!$B$100</f>
        <v>Human health</v>
      </c>
      <c r="FQ7" s="10" t="str">
        <f>Language!$B$101</f>
        <v>Animal health</v>
      </c>
      <c r="FR7" s="10" t="str">
        <f>Language!$B$102</f>
        <v>Environmental health</v>
      </c>
      <c r="FS7" s="10" t="str">
        <f>Language!$B$103</f>
        <v>Other</v>
      </c>
      <c r="FT7" s="10" t="str">
        <f>Language!$B$100</f>
        <v>Human health</v>
      </c>
      <c r="FU7" s="10" t="str">
        <f>Language!$B$101</f>
        <v>Animal health</v>
      </c>
      <c r="FV7" s="10" t="str">
        <f>Language!$B$102</f>
        <v>Environmental health</v>
      </c>
      <c r="FW7" s="10" t="str">
        <f>Language!$B$103</f>
        <v>Other</v>
      </c>
      <c r="FX7" s="10" t="str">
        <f>Language!$B$100</f>
        <v>Human health</v>
      </c>
      <c r="FY7" s="10" t="str">
        <f>Language!$B$101</f>
        <v>Animal health</v>
      </c>
      <c r="FZ7" s="10" t="str">
        <f>Language!$B$102</f>
        <v>Environmental health</v>
      </c>
      <c r="GA7" s="10" t="str">
        <f>Language!$B$103</f>
        <v>Other</v>
      </c>
      <c r="GB7" s="10" t="str">
        <f>Language!$B$100</f>
        <v>Human health</v>
      </c>
      <c r="GC7" s="10" t="str">
        <f>Language!$B$101</f>
        <v>Animal health</v>
      </c>
      <c r="GD7" s="10" t="str">
        <f>Language!$B$102</f>
        <v>Environmental health</v>
      </c>
      <c r="GE7" s="10" t="str">
        <f>Language!$B$103</f>
        <v>Other</v>
      </c>
      <c r="GF7" s="10" t="str">
        <f>Language!$B$100</f>
        <v>Human health</v>
      </c>
      <c r="GG7" s="10" t="str">
        <f>Language!$B$101</f>
        <v>Animal health</v>
      </c>
      <c r="GH7" s="10" t="str">
        <f>Language!$B$102</f>
        <v>Environmental health</v>
      </c>
      <c r="GI7" s="10" t="str">
        <f>Language!$B$103</f>
        <v>Other</v>
      </c>
      <c r="GJ7" s="10" t="str">
        <f>Language!$B$100</f>
        <v>Human health</v>
      </c>
      <c r="GK7" s="10" t="str">
        <f>Language!$B$101</f>
        <v>Animal health</v>
      </c>
      <c r="GL7" s="10" t="str">
        <f>Language!$B$102</f>
        <v>Environmental health</v>
      </c>
      <c r="GM7" s="10" t="str">
        <f>Language!$B$103</f>
        <v>Other</v>
      </c>
    </row>
    <row r="8" spans="1:195" ht="30" customHeight="1" thickTop="1" thickBot="1">
      <c r="C8" s="45" t="str">
        <f>Language!B934</f>
        <v>Number of respondents per sector</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row>
    <row r="9" spans="1:195" ht="15.75" thickTop="1">
      <c r="A9" s="309" t="str">
        <f>Language!B935</f>
        <v>A. Module content and learning materials</v>
      </c>
      <c r="B9" s="310"/>
      <c r="C9" s="52"/>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c r="BL9" s="293"/>
      <c r="BM9" s="293"/>
      <c r="BN9" s="293"/>
      <c r="BO9" s="293"/>
      <c r="BP9" s="293"/>
      <c r="BQ9" s="293"/>
      <c r="BR9" s="293"/>
      <c r="BS9" s="293"/>
      <c r="BT9" s="293"/>
      <c r="BU9" s="293"/>
      <c r="BV9" s="293"/>
      <c r="BW9" s="293"/>
      <c r="BX9" s="293"/>
      <c r="BY9" s="293"/>
      <c r="BZ9" s="293"/>
      <c r="CA9" s="293"/>
      <c r="CB9" s="293"/>
      <c r="CC9" s="293"/>
      <c r="CD9" s="293"/>
      <c r="CE9" s="293"/>
      <c r="CF9" s="293"/>
      <c r="CG9" s="293"/>
      <c r="CH9" s="293"/>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3"/>
      <c r="DL9" s="293"/>
      <c r="DM9" s="293"/>
      <c r="DN9" s="293"/>
      <c r="DO9" s="293"/>
      <c r="DP9" s="293"/>
      <c r="DQ9" s="293"/>
      <c r="DR9" s="293"/>
      <c r="DS9" s="293"/>
      <c r="DT9" s="293"/>
      <c r="DU9" s="293"/>
      <c r="DV9" s="293"/>
      <c r="DW9" s="293"/>
      <c r="DX9" s="293"/>
      <c r="DY9" s="293"/>
      <c r="DZ9" s="293"/>
      <c r="EA9" s="293"/>
      <c r="EB9" s="293"/>
      <c r="EC9" s="293"/>
      <c r="ED9" s="293"/>
      <c r="EE9" s="293"/>
      <c r="EF9" s="293"/>
      <c r="EG9" s="293"/>
      <c r="EH9" s="293"/>
      <c r="EI9" s="293"/>
      <c r="EJ9" s="293"/>
      <c r="EK9" s="293"/>
      <c r="EL9" s="293"/>
      <c r="EM9" s="293"/>
      <c r="EN9" s="293"/>
      <c r="EO9" s="293"/>
      <c r="EP9" s="293"/>
      <c r="EQ9" s="293"/>
      <c r="ER9" s="293"/>
      <c r="ES9" s="293"/>
      <c r="ET9" s="293"/>
      <c r="EU9" s="293"/>
      <c r="EV9" s="293"/>
      <c r="EW9" s="293"/>
      <c r="EX9" s="293"/>
      <c r="EY9" s="293"/>
      <c r="EZ9" s="293"/>
      <c r="FA9" s="293"/>
      <c r="FB9" s="293"/>
      <c r="FC9" s="293"/>
      <c r="FD9" s="293"/>
      <c r="FE9" s="293"/>
      <c r="FF9" s="293"/>
      <c r="FG9" s="293"/>
      <c r="FH9" s="293"/>
      <c r="FI9" s="293"/>
      <c r="FJ9" s="293"/>
      <c r="FK9" s="293"/>
      <c r="FL9" s="293"/>
      <c r="FM9" s="293"/>
      <c r="FN9" s="293"/>
      <c r="FO9" s="293"/>
      <c r="FP9" s="293"/>
      <c r="FQ9" s="293"/>
      <c r="FR9" s="293"/>
      <c r="FS9" s="293"/>
      <c r="FT9" s="293"/>
      <c r="FU9" s="293"/>
      <c r="FV9" s="293"/>
      <c r="FW9" s="293"/>
      <c r="FX9" s="293"/>
      <c r="FY9" s="293"/>
      <c r="FZ9" s="293"/>
      <c r="GA9" s="293"/>
      <c r="GB9" s="293"/>
      <c r="GC9" s="293"/>
      <c r="GD9" s="293"/>
      <c r="GE9" s="293"/>
      <c r="GF9" s="293"/>
      <c r="GG9" s="293"/>
      <c r="GH9" s="293"/>
      <c r="GI9" s="293"/>
      <c r="GJ9" s="293"/>
      <c r="GK9" s="293"/>
      <c r="GL9" s="293"/>
      <c r="GM9" s="54"/>
    </row>
    <row r="10" spans="1:195">
      <c r="A10" s="6" t="s">
        <v>116</v>
      </c>
      <c r="B10" s="303" t="str">
        <f>Language!B936</f>
        <v>The learning objectives for this module were clearly stated and understandable</v>
      </c>
      <c r="C10" s="304"/>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row>
    <row r="11" spans="1:195">
      <c r="A11" s="6" t="s">
        <v>117</v>
      </c>
      <c r="B11" s="303" t="str">
        <f>Language!B937</f>
        <v>The learning objectives of this module were met </v>
      </c>
      <c r="C11" s="304"/>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row>
    <row r="12" spans="1:195">
      <c r="A12" s="6" t="s">
        <v>118</v>
      </c>
      <c r="B12" s="303" t="str">
        <f>Language!B938</f>
        <v>All relevant content related to the module topic was included</v>
      </c>
      <c r="C12" s="304"/>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row>
    <row r="13" spans="1:195">
      <c r="A13" s="6" t="s">
        <v>119</v>
      </c>
      <c r="B13" s="303" t="str">
        <f>Language!B939</f>
        <v>The content of this module will be useful to me on the job</v>
      </c>
      <c r="C13" s="304"/>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row>
    <row r="14" spans="1:195" ht="15" customHeight="1">
      <c r="A14" s="6" t="s">
        <v>120</v>
      </c>
      <c r="B14" s="303" t="str">
        <f>Language!B940</f>
        <v>The content was well-balanced between theoretical information and practical examples</v>
      </c>
      <c r="C14" s="304"/>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row>
    <row r="15" spans="1:195">
      <c r="A15" s="6" t="s">
        <v>121</v>
      </c>
      <c r="B15" s="303" t="str">
        <f>Language!B941</f>
        <v>The content included sufficient activities</v>
      </c>
      <c r="C15" s="304"/>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row>
    <row r="16" spans="1:195">
      <c r="A16" s="6" t="s">
        <v>122</v>
      </c>
      <c r="B16" s="303" t="str">
        <f>Language!B942</f>
        <v>Examples and activities helped me learn the content</v>
      </c>
      <c r="C16" s="304"/>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row>
    <row r="17" spans="1:195" ht="15" customHeight="1">
      <c r="A17" s="6" t="s">
        <v>123</v>
      </c>
      <c r="B17" s="303" t="str">
        <f>Language!B943</f>
        <v>The quality of the learning materials (slides, handouts, online materials, etc.) was adequate</v>
      </c>
      <c r="C17" s="304"/>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row>
    <row r="18" spans="1:195">
      <c r="A18" s="6" t="s">
        <v>124</v>
      </c>
      <c r="B18" s="303" t="str">
        <f>Language!B944</f>
        <v>The duration for this module was appropriate</v>
      </c>
      <c r="C18" s="304"/>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row>
    <row r="19" spans="1:195">
      <c r="A19" s="305" t="str">
        <f>Language!B945</f>
        <v>Average by sector by module</v>
      </c>
      <c r="B19" s="306"/>
      <c r="C19" s="307"/>
      <c r="D19" s="50" t="str">
        <f>IF(
  AND(D8&lt;&gt;"",COUNTA(D10:D18)&gt;0),
  AVERAGE(D10:D18)/5,
  ""
)</f>
        <v/>
      </c>
      <c r="E19" s="50" t="str">
        <f t="shared" ref="E19:BP19" si="0">IF(
  AND(E8&lt;&gt;"",COUNTA(E10:E18)&gt;0),
  AVERAGE(E10:E18)/5,
  ""
)</f>
        <v/>
      </c>
      <c r="F19" s="50" t="str">
        <f t="shared" si="0"/>
        <v/>
      </c>
      <c r="G19" s="50" t="str">
        <f t="shared" si="0"/>
        <v/>
      </c>
      <c r="H19" s="50" t="str">
        <f t="shared" si="0"/>
        <v/>
      </c>
      <c r="I19" s="50" t="str">
        <f t="shared" si="0"/>
        <v/>
      </c>
      <c r="J19" s="50" t="str">
        <f t="shared" si="0"/>
        <v/>
      </c>
      <c r="K19" s="50" t="str">
        <f t="shared" si="0"/>
        <v/>
      </c>
      <c r="L19" s="50" t="str">
        <f t="shared" si="0"/>
        <v/>
      </c>
      <c r="M19" s="50" t="str">
        <f t="shared" si="0"/>
        <v/>
      </c>
      <c r="N19" s="50" t="str">
        <f t="shared" si="0"/>
        <v/>
      </c>
      <c r="O19" s="50" t="str">
        <f t="shared" si="0"/>
        <v/>
      </c>
      <c r="P19" s="50" t="str">
        <f t="shared" si="0"/>
        <v/>
      </c>
      <c r="Q19" s="50" t="str">
        <f t="shared" si="0"/>
        <v/>
      </c>
      <c r="R19" s="50" t="str">
        <f t="shared" si="0"/>
        <v/>
      </c>
      <c r="S19" s="50" t="str">
        <f t="shared" si="0"/>
        <v/>
      </c>
      <c r="T19" s="50" t="str">
        <f t="shared" si="0"/>
        <v/>
      </c>
      <c r="U19" s="50" t="str">
        <f t="shared" si="0"/>
        <v/>
      </c>
      <c r="V19" s="50" t="str">
        <f t="shared" si="0"/>
        <v/>
      </c>
      <c r="W19" s="50" t="str">
        <f t="shared" si="0"/>
        <v/>
      </c>
      <c r="X19" s="50" t="str">
        <f t="shared" si="0"/>
        <v/>
      </c>
      <c r="Y19" s="50" t="str">
        <f t="shared" si="0"/>
        <v/>
      </c>
      <c r="Z19" s="50" t="str">
        <f t="shared" si="0"/>
        <v/>
      </c>
      <c r="AA19" s="50" t="str">
        <f t="shared" si="0"/>
        <v/>
      </c>
      <c r="AB19" s="50" t="str">
        <f t="shared" si="0"/>
        <v/>
      </c>
      <c r="AC19" s="50" t="str">
        <f t="shared" si="0"/>
        <v/>
      </c>
      <c r="AD19" s="50" t="str">
        <f t="shared" si="0"/>
        <v/>
      </c>
      <c r="AE19" s="50" t="str">
        <f t="shared" si="0"/>
        <v/>
      </c>
      <c r="AF19" s="50" t="str">
        <f t="shared" si="0"/>
        <v/>
      </c>
      <c r="AG19" s="50" t="str">
        <f t="shared" si="0"/>
        <v/>
      </c>
      <c r="AH19" s="50" t="str">
        <f t="shared" si="0"/>
        <v/>
      </c>
      <c r="AI19" s="50" t="str">
        <f t="shared" si="0"/>
        <v/>
      </c>
      <c r="AJ19" s="50" t="str">
        <f t="shared" si="0"/>
        <v/>
      </c>
      <c r="AK19" s="50" t="str">
        <f t="shared" si="0"/>
        <v/>
      </c>
      <c r="AL19" s="50" t="str">
        <f t="shared" si="0"/>
        <v/>
      </c>
      <c r="AM19" s="50" t="str">
        <f t="shared" si="0"/>
        <v/>
      </c>
      <c r="AN19" s="50" t="str">
        <f t="shared" si="0"/>
        <v/>
      </c>
      <c r="AO19" s="50" t="str">
        <f t="shared" si="0"/>
        <v/>
      </c>
      <c r="AP19" s="50" t="str">
        <f t="shared" si="0"/>
        <v/>
      </c>
      <c r="AQ19" s="50" t="str">
        <f t="shared" si="0"/>
        <v/>
      </c>
      <c r="AR19" s="50" t="str">
        <f t="shared" si="0"/>
        <v/>
      </c>
      <c r="AS19" s="50" t="str">
        <f t="shared" si="0"/>
        <v/>
      </c>
      <c r="AT19" s="50" t="str">
        <f t="shared" si="0"/>
        <v/>
      </c>
      <c r="AU19" s="50" t="str">
        <f t="shared" si="0"/>
        <v/>
      </c>
      <c r="AV19" s="50" t="str">
        <f t="shared" si="0"/>
        <v/>
      </c>
      <c r="AW19" s="50" t="str">
        <f t="shared" si="0"/>
        <v/>
      </c>
      <c r="AX19" s="50" t="str">
        <f t="shared" si="0"/>
        <v/>
      </c>
      <c r="AY19" s="50" t="str">
        <f t="shared" si="0"/>
        <v/>
      </c>
      <c r="AZ19" s="50" t="str">
        <f t="shared" si="0"/>
        <v/>
      </c>
      <c r="BA19" s="50" t="str">
        <f t="shared" si="0"/>
        <v/>
      </c>
      <c r="BB19" s="50" t="str">
        <f t="shared" si="0"/>
        <v/>
      </c>
      <c r="BC19" s="50" t="str">
        <f t="shared" si="0"/>
        <v/>
      </c>
      <c r="BD19" s="50" t="str">
        <f t="shared" si="0"/>
        <v/>
      </c>
      <c r="BE19" s="50" t="str">
        <f t="shared" si="0"/>
        <v/>
      </c>
      <c r="BF19" s="50" t="str">
        <f t="shared" si="0"/>
        <v/>
      </c>
      <c r="BG19" s="50" t="str">
        <f t="shared" si="0"/>
        <v/>
      </c>
      <c r="BH19" s="50" t="str">
        <f t="shared" si="0"/>
        <v/>
      </c>
      <c r="BI19" s="50" t="str">
        <f t="shared" si="0"/>
        <v/>
      </c>
      <c r="BJ19" s="50" t="str">
        <f t="shared" si="0"/>
        <v/>
      </c>
      <c r="BK19" s="50" t="str">
        <f t="shared" si="0"/>
        <v/>
      </c>
      <c r="BL19" s="50" t="str">
        <f t="shared" si="0"/>
        <v/>
      </c>
      <c r="BM19" s="50" t="str">
        <f t="shared" si="0"/>
        <v/>
      </c>
      <c r="BN19" s="50" t="str">
        <f t="shared" si="0"/>
        <v/>
      </c>
      <c r="BO19" s="50" t="str">
        <f t="shared" si="0"/>
        <v/>
      </c>
      <c r="BP19" s="50" t="str">
        <f t="shared" si="0"/>
        <v/>
      </c>
      <c r="BQ19" s="50" t="str">
        <f t="shared" ref="BQ19:EB19" si="1">IF(
  AND(BQ8&lt;&gt;"",COUNTA(BQ10:BQ18)&gt;0),
  AVERAGE(BQ10:BQ18)/5,
  ""
)</f>
        <v/>
      </c>
      <c r="BR19" s="50" t="str">
        <f t="shared" si="1"/>
        <v/>
      </c>
      <c r="BS19" s="50" t="str">
        <f t="shared" si="1"/>
        <v/>
      </c>
      <c r="BT19" s="50" t="str">
        <f t="shared" si="1"/>
        <v/>
      </c>
      <c r="BU19" s="50" t="str">
        <f t="shared" si="1"/>
        <v/>
      </c>
      <c r="BV19" s="50" t="str">
        <f t="shared" si="1"/>
        <v/>
      </c>
      <c r="BW19" s="50" t="str">
        <f t="shared" si="1"/>
        <v/>
      </c>
      <c r="BX19" s="50" t="str">
        <f t="shared" si="1"/>
        <v/>
      </c>
      <c r="BY19" s="50" t="str">
        <f t="shared" si="1"/>
        <v/>
      </c>
      <c r="BZ19" s="50" t="str">
        <f t="shared" si="1"/>
        <v/>
      </c>
      <c r="CA19" s="50" t="str">
        <f t="shared" si="1"/>
        <v/>
      </c>
      <c r="CB19" s="50" t="str">
        <f t="shared" si="1"/>
        <v/>
      </c>
      <c r="CC19" s="50" t="str">
        <f t="shared" si="1"/>
        <v/>
      </c>
      <c r="CD19" s="50" t="str">
        <f t="shared" si="1"/>
        <v/>
      </c>
      <c r="CE19" s="50" t="str">
        <f t="shared" si="1"/>
        <v/>
      </c>
      <c r="CF19" s="50" t="str">
        <f t="shared" si="1"/>
        <v/>
      </c>
      <c r="CG19" s="50" t="str">
        <f t="shared" si="1"/>
        <v/>
      </c>
      <c r="CH19" s="50" t="str">
        <f t="shared" si="1"/>
        <v/>
      </c>
      <c r="CI19" s="50" t="str">
        <f t="shared" si="1"/>
        <v/>
      </c>
      <c r="CJ19" s="50" t="str">
        <f t="shared" si="1"/>
        <v/>
      </c>
      <c r="CK19" s="50" t="str">
        <f t="shared" si="1"/>
        <v/>
      </c>
      <c r="CL19" s="50" t="str">
        <f t="shared" si="1"/>
        <v/>
      </c>
      <c r="CM19" s="50" t="str">
        <f t="shared" si="1"/>
        <v/>
      </c>
      <c r="CN19" s="50" t="str">
        <f t="shared" si="1"/>
        <v/>
      </c>
      <c r="CO19" s="50" t="str">
        <f t="shared" si="1"/>
        <v/>
      </c>
      <c r="CP19" s="50" t="str">
        <f t="shared" si="1"/>
        <v/>
      </c>
      <c r="CQ19" s="50" t="str">
        <f t="shared" si="1"/>
        <v/>
      </c>
      <c r="CR19" s="50" t="str">
        <f t="shared" si="1"/>
        <v/>
      </c>
      <c r="CS19" s="50" t="str">
        <f t="shared" si="1"/>
        <v/>
      </c>
      <c r="CT19" s="50" t="str">
        <f t="shared" si="1"/>
        <v/>
      </c>
      <c r="CU19" s="50" t="str">
        <f t="shared" si="1"/>
        <v/>
      </c>
      <c r="CV19" s="50" t="str">
        <f t="shared" si="1"/>
        <v/>
      </c>
      <c r="CW19" s="50" t="str">
        <f t="shared" si="1"/>
        <v/>
      </c>
      <c r="CX19" s="50" t="str">
        <f t="shared" si="1"/>
        <v/>
      </c>
      <c r="CY19" s="50" t="str">
        <f t="shared" si="1"/>
        <v/>
      </c>
      <c r="CZ19" s="50" t="str">
        <f t="shared" si="1"/>
        <v/>
      </c>
      <c r="DA19" s="50" t="str">
        <f t="shared" si="1"/>
        <v/>
      </c>
      <c r="DB19" s="50" t="str">
        <f t="shared" si="1"/>
        <v/>
      </c>
      <c r="DC19" s="50" t="str">
        <f t="shared" si="1"/>
        <v/>
      </c>
      <c r="DD19" s="50" t="str">
        <f t="shared" si="1"/>
        <v/>
      </c>
      <c r="DE19" s="50" t="str">
        <f t="shared" si="1"/>
        <v/>
      </c>
      <c r="DF19" s="50" t="str">
        <f t="shared" si="1"/>
        <v/>
      </c>
      <c r="DG19" s="50" t="str">
        <f t="shared" si="1"/>
        <v/>
      </c>
      <c r="DH19" s="50" t="str">
        <f t="shared" si="1"/>
        <v/>
      </c>
      <c r="DI19" s="50" t="str">
        <f t="shared" si="1"/>
        <v/>
      </c>
      <c r="DJ19" s="50" t="str">
        <f t="shared" si="1"/>
        <v/>
      </c>
      <c r="DK19" s="50" t="str">
        <f t="shared" si="1"/>
        <v/>
      </c>
      <c r="DL19" s="50" t="str">
        <f t="shared" si="1"/>
        <v/>
      </c>
      <c r="DM19" s="50" t="str">
        <f t="shared" si="1"/>
        <v/>
      </c>
      <c r="DN19" s="50" t="str">
        <f t="shared" si="1"/>
        <v/>
      </c>
      <c r="DO19" s="50" t="str">
        <f t="shared" si="1"/>
        <v/>
      </c>
      <c r="DP19" s="50" t="str">
        <f t="shared" si="1"/>
        <v/>
      </c>
      <c r="DQ19" s="50" t="str">
        <f t="shared" si="1"/>
        <v/>
      </c>
      <c r="DR19" s="50" t="str">
        <f t="shared" si="1"/>
        <v/>
      </c>
      <c r="DS19" s="50" t="str">
        <f t="shared" si="1"/>
        <v/>
      </c>
      <c r="DT19" s="50" t="str">
        <f t="shared" si="1"/>
        <v/>
      </c>
      <c r="DU19" s="50" t="str">
        <f t="shared" si="1"/>
        <v/>
      </c>
      <c r="DV19" s="50" t="str">
        <f t="shared" si="1"/>
        <v/>
      </c>
      <c r="DW19" s="50" t="str">
        <f t="shared" si="1"/>
        <v/>
      </c>
      <c r="DX19" s="50" t="str">
        <f t="shared" si="1"/>
        <v/>
      </c>
      <c r="DY19" s="50" t="str">
        <f t="shared" si="1"/>
        <v/>
      </c>
      <c r="DZ19" s="50" t="str">
        <f t="shared" si="1"/>
        <v/>
      </c>
      <c r="EA19" s="50" t="str">
        <f t="shared" si="1"/>
        <v/>
      </c>
      <c r="EB19" s="50" t="str">
        <f t="shared" si="1"/>
        <v/>
      </c>
      <c r="EC19" s="50" t="str">
        <f t="shared" ref="EC19:GM19" si="2">IF(
  AND(EC8&lt;&gt;"",COUNTA(EC10:EC18)&gt;0),
  AVERAGE(EC10:EC18)/5,
  ""
)</f>
        <v/>
      </c>
      <c r="ED19" s="50" t="str">
        <f t="shared" si="2"/>
        <v/>
      </c>
      <c r="EE19" s="50" t="str">
        <f t="shared" si="2"/>
        <v/>
      </c>
      <c r="EF19" s="50" t="str">
        <f t="shared" si="2"/>
        <v/>
      </c>
      <c r="EG19" s="50" t="str">
        <f t="shared" si="2"/>
        <v/>
      </c>
      <c r="EH19" s="50" t="str">
        <f t="shared" si="2"/>
        <v/>
      </c>
      <c r="EI19" s="50" t="str">
        <f t="shared" si="2"/>
        <v/>
      </c>
      <c r="EJ19" s="50" t="str">
        <f t="shared" si="2"/>
        <v/>
      </c>
      <c r="EK19" s="50" t="str">
        <f t="shared" si="2"/>
        <v/>
      </c>
      <c r="EL19" s="50" t="str">
        <f t="shared" si="2"/>
        <v/>
      </c>
      <c r="EM19" s="50" t="str">
        <f t="shared" si="2"/>
        <v/>
      </c>
      <c r="EN19" s="50" t="str">
        <f t="shared" si="2"/>
        <v/>
      </c>
      <c r="EO19" s="50" t="str">
        <f t="shared" si="2"/>
        <v/>
      </c>
      <c r="EP19" s="50" t="str">
        <f t="shared" si="2"/>
        <v/>
      </c>
      <c r="EQ19" s="50" t="str">
        <f t="shared" si="2"/>
        <v/>
      </c>
      <c r="ER19" s="50" t="str">
        <f t="shared" si="2"/>
        <v/>
      </c>
      <c r="ES19" s="50" t="str">
        <f t="shared" si="2"/>
        <v/>
      </c>
      <c r="ET19" s="50" t="str">
        <f t="shared" si="2"/>
        <v/>
      </c>
      <c r="EU19" s="50" t="str">
        <f t="shared" si="2"/>
        <v/>
      </c>
      <c r="EV19" s="50" t="str">
        <f t="shared" si="2"/>
        <v/>
      </c>
      <c r="EW19" s="50" t="str">
        <f t="shared" si="2"/>
        <v/>
      </c>
      <c r="EX19" s="50" t="str">
        <f t="shared" si="2"/>
        <v/>
      </c>
      <c r="EY19" s="50" t="str">
        <f t="shared" si="2"/>
        <v/>
      </c>
      <c r="EZ19" s="50" t="str">
        <f t="shared" si="2"/>
        <v/>
      </c>
      <c r="FA19" s="50" t="str">
        <f t="shared" si="2"/>
        <v/>
      </c>
      <c r="FB19" s="50" t="str">
        <f t="shared" si="2"/>
        <v/>
      </c>
      <c r="FC19" s="50" t="str">
        <f t="shared" si="2"/>
        <v/>
      </c>
      <c r="FD19" s="50" t="str">
        <f t="shared" si="2"/>
        <v/>
      </c>
      <c r="FE19" s="50" t="str">
        <f t="shared" si="2"/>
        <v/>
      </c>
      <c r="FF19" s="50" t="str">
        <f t="shared" si="2"/>
        <v/>
      </c>
      <c r="FG19" s="50" t="str">
        <f t="shared" si="2"/>
        <v/>
      </c>
      <c r="FH19" s="50" t="str">
        <f t="shared" si="2"/>
        <v/>
      </c>
      <c r="FI19" s="50" t="str">
        <f t="shared" si="2"/>
        <v/>
      </c>
      <c r="FJ19" s="50" t="str">
        <f t="shared" si="2"/>
        <v/>
      </c>
      <c r="FK19" s="50" t="str">
        <f t="shared" si="2"/>
        <v/>
      </c>
      <c r="FL19" s="50" t="str">
        <f t="shared" si="2"/>
        <v/>
      </c>
      <c r="FM19" s="50" t="str">
        <f t="shared" si="2"/>
        <v/>
      </c>
      <c r="FN19" s="50" t="str">
        <f t="shared" si="2"/>
        <v/>
      </c>
      <c r="FO19" s="50" t="str">
        <f t="shared" si="2"/>
        <v/>
      </c>
      <c r="FP19" s="50" t="str">
        <f t="shared" si="2"/>
        <v/>
      </c>
      <c r="FQ19" s="50" t="str">
        <f t="shared" si="2"/>
        <v/>
      </c>
      <c r="FR19" s="50" t="str">
        <f t="shared" si="2"/>
        <v/>
      </c>
      <c r="FS19" s="50" t="str">
        <f t="shared" si="2"/>
        <v/>
      </c>
      <c r="FT19" s="50" t="str">
        <f t="shared" si="2"/>
        <v/>
      </c>
      <c r="FU19" s="50" t="str">
        <f t="shared" si="2"/>
        <v/>
      </c>
      <c r="FV19" s="50" t="str">
        <f t="shared" si="2"/>
        <v/>
      </c>
      <c r="FW19" s="50" t="str">
        <f t="shared" si="2"/>
        <v/>
      </c>
      <c r="FX19" s="50" t="str">
        <f t="shared" si="2"/>
        <v/>
      </c>
      <c r="FY19" s="50" t="str">
        <f t="shared" si="2"/>
        <v/>
      </c>
      <c r="FZ19" s="50" t="str">
        <f t="shared" si="2"/>
        <v/>
      </c>
      <c r="GA19" s="50" t="str">
        <f t="shared" si="2"/>
        <v/>
      </c>
      <c r="GB19" s="50" t="str">
        <f t="shared" si="2"/>
        <v/>
      </c>
      <c r="GC19" s="50" t="str">
        <f t="shared" si="2"/>
        <v/>
      </c>
      <c r="GD19" s="50" t="str">
        <f t="shared" si="2"/>
        <v/>
      </c>
      <c r="GE19" s="50" t="str">
        <f t="shared" si="2"/>
        <v/>
      </c>
      <c r="GF19" s="50" t="str">
        <f t="shared" si="2"/>
        <v/>
      </c>
      <c r="GG19" s="50" t="str">
        <f t="shared" si="2"/>
        <v/>
      </c>
      <c r="GH19" s="50" t="str">
        <f t="shared" si="2"/>
        <v/>
      </c>
      <c r="GI19" s="50" t="str">
        <f t="shared" si="2"/>
        <v/>
      </c>
      <c r="GJ19" s="50" t="str">
        <f t="shared" si="2"/>
        <v/>
      </c>
      <c r="GK19" s="50" t="str">
        <f t="shared" si="2"/>
        <v/>
      </c>
      <c r="GL19" s="50" t="str">
        <f t="shared" si="2"/>
        <v/>
      </c>
      <c r="GM19" s="50" t="str">
        <f t="shared" si="2"/>
        <v/>
      </c>
    </row>
    <row r="20" spans="1:195" ht="30">
      <c r="A20" s="295" t="str">
        <f>Language!B946</f>
        <v>Total average by sector for all modules</v>
      </c>
      <c r="B20" s="296"/>
      <c r="C20" s="297"/>
      <c r="D20" s="10" t="str">
        <f>Language!$B$100</f>
        <v>Human health</v>
      </c>
      <c r="E20" s="10" t="str">
        <f>Language!$B$101</f>
        <v>Animal health</v>
      </c>
      <c r="F20" s="10" t="str">
        <f>Language!$B$102</f>
        <v>Environmental health</v>
      </c>
      <c r="G20" s="10" t="str">
        <f>Language!$B$103</f>
        <v>Other</v>
      </c>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Q20" s="293"/>
      <c r="BR20" s="293"/>
      <c r="BS20" s="293"/>
      <c r="BT20" s="293"/>
      <c r="BU20" s="293"/>
      <c r="BV20" s="293"/>
      <c r="BW20" s="293"/>
      <c r="BX20" s="293"/>
      <c r="BY20" s="293"/>
      <c r="BZ20" s="293"/>
      <c r="CA20" s="293"/>
      <c r="CB20" s="293"/>
      <c r="CC20" s="293"/>
      <c r="CD20" s="293"/>
      <c r="CE20" s="293"/>
      <c r="CF20" s="293"/>
      <c r="CG20" s="293"/>
      <c r="CH20" s="293"/>
      <c r="CI20" s="293"/>
      <c r="CJ20" s="293"/>
      <c r="CK20" s="293"/>
      <c r="CL20" s="293"/>
      <c r="CM20" s="293"/>
      <c r="CN20" s="293"/>
      <c r="CO20" s="293"/>
      <c r="CP20" s="293"/>
      <c r="CQ20" s="293"/>
      <c r="CR20" s="293"/>
      <c r="CS20" s="293"/>
      <c r="CT20" s="293"/>
      <c r="CU20" s="293"/>
      <c r="CV20" s="293"/>
      <c r="CW20" s="293"/>
      <c r="CX20" s="293"/>
      <c r="CY20" s="293"/>
      <c r="CZ20" s="293"/>
      <c r="DA20" s="293"/>
      <c r="DB20" s="293"/>
      <c r="DC20" s="293"/>
      <c r="DD20" s="293"/>
      <c r="DE20" s="293"/>
      <c r="DF20" s="293"/>
      <c r="DG20" s="293"/>
      <c r="DH20" s="293"/>
      <c r="DI20" s="293"/>
      <c r="DJ20" s="293"/>
      <c r="DK20" s="293"/>
      <c r="DL20" s="293"/>
      <c r="DM20" s="293"/>
      <c r="DN20" s="293"/>
      <c r="DO20" s="293"/>
      <c r="DP20" s="293"/>
      <c r="DQ20" s="293"/>
      <c r="DR20" s="293"/>
      <c r="DS20" s="293"/>
      <c r="DT20" s="293"/>
      <c r="DU20" s="293"/>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c r="EU20" s="293"/>
      <c r="EV20" s="293"/>
      <c r="EW20" s="293"/>
      <c r="EX20" s="293"/>
      <c r="EY20" s="293"/>
      <c r="EZ20" s="293"/>
      <c r="FA20" s="293"/>
      <c r="FB20" s="293"/>
      <c r="FC20" s="293"/>
      <c r="FD20" s="293"/>
      <c r="FE20" s="293"/>
      <c r="FF20" s="293"/>
      <c r="FG20" s="293"/>
      <c r="FH20" s="293"/>
      <c r="FI20" s="293"/>
      <c r="FJ20" s="293"/>
      <c r="FK20" s="293"/>
      <c r="FL20" s="293"/>
      <c r="FM20" s="293"/>
      <c r="FN20" s="293"/>
      <c r="FO20" s="293"/>
      <c r="FP20" s="293"/>
      <c r="FQ20" s="293"/>
      <c r="FR20" s="293"/>
      <c r="FS20" s="293"/>
      <c r="FT20" s="293"/>
      <c r="FU20" s="293"/>
      <c r="FV20" s="293"/>
      <c r="FW20" s="293"/>
      <c r="FX20" s="293"/>
      <c r="FY20" s="293"/>
      <c r="FZ20" s="293"/>
      <c r="GA20" s="293"/>
      <c r="GB20" s="293"/>
      <c r="GC20" s="293"/>
      <c r="GD20" s="293"/>
      <c r="GE20" s="293"/>
      <c r="GF20" s="293"/>
      <c r="GG20" s="293"/>
      <c r="GH20" s="293"/>
      <c r="GI20" s="293"/>
      <c r="GJ20" s="293"/>
      <c r="GK20" s="293"/>
      <c r="GL20" s="293"/>
      <c r="GM20" s="54"/>
    </row>
    <row r="21" spans="1:195">
      <c r="A21" s="298"/>
      <c r="B21" s="299"/>
      <c r="C21" s="300"/>
      <c r="D21" s="50" t="str">
        <f>IFERROR(AVERAGEIF(D7:GM7, D20, D19:GM19), "")</f>
        <v/>
      </c>
      <c r="E21" s="50" t="str">
        <f>IFERROR(AVERAGEIF(D7:GM7, E20, D19:GM19), "")</f>
        <v/>
      </c>
      <c r="F21" s="50" t="str">
        <f>IFERROR(AVERAGEIF(D7:GM7, F20, D19:GM19), "")</f>
        <v/>
      </c>
      <c r="G21" s="50" t="str">
        <f>IFERROR(AVERAGEIF(D7:GM7, G20, D19:GM19), "")</f>
        <v/>
      </c>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3"/>
      <c r="AM21" s="293"/>
      <c r="AN21" s="293"/>
      <c r="AO21" s="293"/>
      <c r="AP21" s="293"/>
      <c r="AQ21" s="293"/>
      <c r="AR21" s="293"/>
      <c r="AS21" s="293"/>
      <c r="AT21" s="293"/>
      <c r="AU21" s="293"/>
      <c r="AV21" s="293"/>
      <c r="AW21" s="293"/>
      <c r="AX21" s="293"/>
      <c r="AY21" s="293"/>
      <c r="AZ21" s="293"/>
      <c r="BA21" s="293"/>
      <c r="BB21" s="293"/>
      <c r="BC21" s="293"/>
      <c r="BD21" s="293"/>
      <c r="BE21" s="293"/>
      <c r="BF21" s="293"/>
      <c r="BG21" s="293"/>
      <c r="BH21" s="293"/>
      <c r="BI21" s="293"/>
      <c r="BJ21" s="293"/>
      <c r="BK21" s="293"/>
      <c r="BL21" s="293"/>
      <c r="BM21" s="293"/>
      <c r="BN21" s="293"/>
      <c r="BO21" s="293"/>
      <c r="BP21" s="293"/>
      <c r="BQ21" s="293"/>
      <c r="BR21" s="293"/>
      <c r="BS21" s="293"/>
      <c r="BT21" s="293"/>
      <c r="BU21" s="293"/>
      <c r="BV21" s="293"/>
      <c r="BW21" s="293"/>
      <c r="BX21" s="293"/>
      <c r="BY21" s="293"/>
      <c r="BZ21" s="293"/>
      <c r="CA21" s="293"/>
      <c r="CB21" s="293"/>
      <c r="CC21" s="293"/>
      <c r="CD21" s="293"/>
      <c r="CE21" s="293"/>
      <c r="CF21" s="293"/>
      <c r="CG21" s="293"/>
      <c r="CH21" s="293"/>
      <c r="CI21" s="293"/>
      <c r="CJ21" s="293"/>
      <c r="CK21" s="293"/>
      <c r="CL21" s="293"/>
      <c r="CM21" s="293"/>
      <c r="CN21" s="293"/>
      <c r="CO21" s="293"/>
      <c r="CP21" s="293"/>
      <c r="CQ21" s="293"/>
      <c r="CR21" s="293"/>
      <c r="CS21" s="293"/>
      <c r="CT21" s="293"/>
      <c r="CU21" s="293"/>
      <c r="CV21" s="293"/>
      <c r="CW21" s="293"/>
      <c r="CX21" s="293"/>
      <c r="CY21" s="293"/>
      <c r="CZ21" s="293"/>
      <c r="DA21" s="293"/>
      <c r="DB21" s="293"/>
      <c r="DC21" s="293"/>
      <c r="DD21" s="293"/>
      <c r="DE21" s="293"/>
      <c r="DF21" s="293"/>
      <c r="DG21" s="293"/>
      <c r="DH21" s="293"/>
      <c r="DI21" s="293"/>
      <c r="DJ21" s="293"/>
      <c r="DK21" s="293"/>
      <c r="DL21" s="293"/>
      <c r="DM21" s="293"/>
      <c r="DN21" s="293"/>
      <c r="DO21" s="293"/>
      <c r="DP21" s="293"/>
      <c r="DQ21" s="293"/>
      <c r="DR21" s="293"/>
      <c r="DS21" s="293"/>
      <c r="DT21" s="293"/>
      <c r="DU21" s="293"/>
      <c r="DV21" s="293"/>
      <c r="DW21" s="293"/>
      <c r="DX21" s="293"/>
      <c r="DY21" s="293"/>
      <c r="DZ21" s="293"/>
      <c r="EA21" s="293"/>
      <c r="EB21" s="293"/>
      <c r="EC21" s="293"/>
      <c r="ED21" s="293"/>
      <c r="EE21" s="293"/>
      <c r="EF21" s="293"/>
      <c r="EG21" s="293"/>
      <c r="EH21" s="293"/>
      <c r="EI21" s="293"/>
      <c r="EJ21" s="293"/>
      <c r="EK21" s="293"/>
      <c r="EL21" s="293"/>
      <c r="EM21" s="293"/>
      <c r="EN21" s="293"/>
      <c r="EO21" s="293"/>
      <c r="EP21" s="293"/>
      <c r="EQ21" s="293"/>
      <c r="ER21" s="293"/>
      <c r="ES21" s="293"/>
      <c r="ET21" s="293"/>
      <c r="EU21" s="293"/>
      <c r="EV21" s="293"/>
      <c r="EW21" s="293"/>
      <c r="EX21" s="293"/>
      <c r="EY21" s="293"/>
      <c r="EZ21" s="293"/>
      <c r="FA21" s="293"/>
      <c r="FB21" s="293"/>
      <c r="FC21" s="293"/>
      <c r="FD21" s="293"/>
      <c r="FE21" s="293"/>
      <c r="FF21" s="293"/>
      <c r="FG21" s="293"/>
      <c r="FH21" s="293"/>
      <c r="FI21" s="293"/>
      <c r="FJ21" s="293"/>
      <c r="FK21" s="293"/>
      <c r="FL21" s="293"/>
      <c r="FM21" s="293"/>
      <c r="FN21" s="293"/>
      <c r="FO21" s="293"/>
      <c r="FP21" s="293"/>
      <c r="FQ21" s="293"/>
      <c r="FR21" s="293"/>
      <c r="FS21" s="293"/>
      <c r="FT21" s="293"/>
      <c r="FU21" s="293"/>
      <c r="FV21" s="293"/>
      <c r="FW21" s="293"/>
      <c r="FX21" s="293"/>
      <c r="FY21" s="293"/>
      <c r="FZ21" s="293"/>
      <c r="GA21" s="293"/>
      <c r="GB21" s="293"/>
      <c r="GC21" s="293"/>
      <c r="GD21" s="293"/>
      <c r="GE21" s="293"/>
      <c r="GF21" s="293"/>
      <c r="GG21" s="293"/>
      <c r="GH21" s="293"/>
      <c r="GI21" s="293"/>
      <c r="GJ21" s="293"/>
      <c r="GK21" s="293"/>
      <c r="GL21" s="293"/>
      <c r="GM21" s="54"/>
    </row>
    <row r="22" spans="1:195" ht="60">
      <c r="A22" s="295" t="str">
        <f>Language!B947</f>
        <v>Total average by mode for all modules</v>
      </c>
      <c r="B22" s="296"/>
      <c r="C22" s="297"/>
      <c r="D22" s="10" t="str">
        <f>'Drop-downs'!F25</f>
        <v>In-person</v>
      </c>
      <c r="E22" s="10" t="str">
        <f>'Drop-downs'!F26</f>
        <v>Online, instructor-led</v>
      </c>
      <c r="F22" s="10" t="str">
        <f>'Drop-downs'!F27</f>
        <v>Online, self-learning</v>
      </c>
      <c r="G22" s="10" t="str">
        <f>'Drop-downs'!F28</f>
        <v>Hybrid (online and in-person components)</v>
      </c>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row>
    <row r="23" spans="1:195">
      <c r="A23" s="298"/>
      <c r="B23" s="299"/>
      <c r="C23" s="300"/>
      <c r="D23" s="50" t="str">
        <f>IFERROR(AVERAGEIF(D6:GM6, D22, D19:GM19), "")</f>
        <v/>
      </c>
      <c r="E23" s="50" t="str">
        <f>IFERROR(AVERAGEIF(D6:GM6, E22, D19:GM19), "")</f>
        <v/>
      </c>
      <c r="F23" s="50" t="str">
        <f>IFERROR(AVERAGEIF(D6:GM6, F22, D19:GM19), "")</f>
        <v/>
      </c>
      <c r="G23" s="50" t="str">
        <f>IFERROR(AVERAGEIF(D6:GM6, G22, D19:GM19), "")</f>
        <v/>
      </c>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row>
    <row r="24" spans="1:195">
      <c r="A24" s="294" t="str">
        <f>Language!B948</f>
        <v>Average by module</v>
      </c>
      <c r="B24" s="294"/>
      <c r="C24" s="294"/>
      <c r="D24" s="287" t="str">
        <f>IFERROR(
(
IF(AND(D19&lt;&gt;"",D8&lt;&gt;""),D19*D8,0)+
IF(AND(E19&lt;&gt;"",E8&lt;&gt;""),E19*E8,0)+
IF(AND(F19&lt;&gt;"",F8&lt;&gt;""),F19*F8,0)+
IF(AND(G19&lt;&gt;"",G8&lt;&gt;""),G19*G8,0)
)
/
(
(
IF(AND(D19&lt;&gt;"",D8&lt;&gt;""),D8,0)+
IF(AND(E19&lt;&gt;"",E8&lt;&gt;""),E8,0)+
IF(AND(F19&lt;&gt;"",F8&lt;&gt;""),F8,0)+
IF(AND(G19&lt;&gt;"",G8&lt;&gt;""),G8,0)
)
),
"")</f>
        <v/>
      </c>
      <c r="E24" s="288"/>
      <c r="F24" s="288"/>
      <c r="G24" s="289"/>
      <c r="H24" s="287" t="str">
        <f t="shared" ref="H24" si="3">IFERROR(
(
IF(AND(H19&lt;&gt;"",H8&lt;&gt;""),H19*H8,0)+
IF(AND(I19&lt;&gt;"",I8&lt;&gt;""),I19*I8,0)+
IF(AND(J19&lt;&gt;"",J8&lt;&gt;""),J19*J8,0)+
IF(AND(K19&lt;&gt;"",K8&lt;&gt;""),K19*K8,0)
)
/
(
(
IF(AND(H19&lt;&gt;"",H8&lt;&gt;""),H8,0)+
IF(AND(I19&lt;&gt;"",I8&lt;&gt;""),I8,0)+
IF(AND(J19&lt;&gt;"",J8&lt;&gt;""),J8,0)+
IF(AND(K19&lt;&gt;"",K8&lt;&gt;""),K8,0)
)
),
"")</f>
        <v/>
      </c>
      <c r="I24" s="288"/>
      <c r="J24" s="288"/>
      <c r="K24" s="289"/>
      <c r="L24" s="287" t="str">
        <f t="shared" ref="L24" si="4">IFERROR(
(
IF(AND(L19&lt;&gt;"",L8&lt;&gt;""),L19*L8,0)+
IF(AND(M19&lt;&gt;"",M8&lt;&gt;""),M19*M8,0)+
IF(AND(N19&lt;&gt;"",N8&lt;&gt;""),N19*N8,0)+
IF(AND(O19&lt;&gt;"",O8&lt;&gt;""),O19*O8,0)
)
/
(
(
IF(AND(L19&lt;&gt;"",L8&lt;&gt;""),L8,0)+
IF(AND(M19&lt;&gt;"",M8&lt;&gt;""),M8,0)+
IF(AND(N19&lt;&gt;"",N8&lt;&gt;""),N8,0)+
IF(AND(O19&lt;&gt;"",O8&lt;&gt;""),O8,0)
)
),
"")</f>
        <v/>
      </c>
      <c r="M24" s="288"/>
      <c r="N24" s="288"/>
      <c r="O24" s="289"/>
      <c r="P24" s="287" t="str">
        <f t="shared" ref="P24" si="5">IFERROR(
(
IF(AND(P19&lt;&gt;"",P8&lt;&gt;""),P19*P8,0)+
IF(AND(Q19&lt;&gt;"",Q8&lt;&gt;""),Q19*Q8,0)+
IF(AND(R19&lt;&gt;"",R8&lt;&gt;""),R19*R8,0)+
IF(AND(S19&lt;&gt;"",S8&lt;&gt;""),S19*S8,0)
)
/
(
(
IF(AND(P19&lt;&gt;"",P8&lt;&gt;""),P8,0)+
IF(AND(Q19&lt;&gt;"",Q8&lt;&gt;""),Q8,0)+
IF(AND(R19&lt;&gt;"",R8&lt;&gt;""),R8,0)+
IF(AND(S19&lt;&gt;"",S8&lt;&gt;""),S8,0)
)
),
"")</f>
        <v/>
      </c>
      <c r="Q24" s="288"/>
      <c r="R24" s="288"/>
      <c r="S24" s="289"/>
      <c r="T24" s="287" t="str">
        <f t="shared" ref="T24" si="6">IFERROR(
(
IF(AND(T19&lt;&gt;"",T8&lt;&gt;""),T19*T8,0)+
IF(AND(U19&lt;&gt;"",U8&lt;&gt;""),U19*U8,0)+
IF(AND(V19&lt;&gt;"",V8&lt;&gt;""),V19*V8,0)+
IF(AND(W19&lt;&gt;"",W8&lt;&gt;""),W19*W8,0)
)
/
(
(
IF(AND(T19&lt;&gt;"",T8&lt;&gt;""),T8,0)+
IF(AND(U19&lt;&gt;"",U8&lt;&gt;""),U8,0)+
IF(AND(V19&lt;&gt;"",V8&lt;&gt;""),V8,0)+
IF(AND(W19&lt;&gt;"",W8&lt;&gt;""),W8,0)
)
),
"")</f>
        <v/>
      </c>
      <c r="U24" s="288"/>
      <c r="V24" s="288"/>
      <c r="W24" s="289"/>
      <c r="X24" s="287" t="str">
        <f t="shared" ref="X24" si="7">IFERROR(
(
IF(AND(X19&lt;&gt;"",X8&lt;&gt;""),X19*X8,0)+
IF(AND(Y19&lt;&gt;"",Y8&lt;&gt;""),Y19*Y8,0)+
IF(AND(Z19&lt;&gt;"",Z8&lt;&gt;""),Z19*Z8,0)+
IF(AND(AA19&lt;&gt;"",AA8&lt;&gt;""),AA19*AA8,0)
)
/
(
(
IF(AND(X19&lt;&gt;"",X8&lt;&gt;""),X8,0)+
IF(AND(Y19&lt;&gt;"",Y8&lt;&gt;""),Y8,0)+
IF(AND(Z19&lt;&gt;"",Z8&lt;&gt;""),Z8,0)+
IF(AND(AA19&lt;&gt;"",AA8&lt;&gt;""),AA8,0)
)
),
"")</f>
        <v/>
      </c>
      <c r="Y24" s="288"/>
      <c r="Z24" s="288"/>
      <c r="AA24" s="289"/>
      <c r="AB24" s="287" t="str">
        <f t="shared" ref="AB24" si="8">IFERROR(
(
IF(AND(AB19&lt;&gt;"",AB8&lt;&gt;""),AB19*AB8,0)+
IF(AND(AC19&lt;&gt;"",AC8&lt;&gt;""),AC19*AC8,0)+
IF(AND(AD19&lt;&gt;"",AD8&lt;&gt;""),AD19*AD8,0)+
IF(AND(AE19&lt;&gt;"",AE8&lt;&gt;""),AE19*AE8,0)
)
/
(
(
IF(AND(AB19&lt;&gt;"",AB8&lt;&gt;""),AB8,0)+
IF(AND(AC19&lt;&gt;"",AC8&lt;&gt;""),AC8,0)+
IF(AND(AD19&lt;&gt;"",AD8&lt;&gt;""),AD8,0)+
IF(AND(AE19&lt;&gt;"",AE8&lt;&gt;""),AE8,0)
)
),
"")</f>
        <v/>
      </c>
      <c r="AC24" s="288"/>
      <c r="AD24" s="288"/>
      <c r="AE24" s="289"/>
      <c r="AF24" s="287" t="str">
        <f t="shared" ref="AF24" si="9">IFERROR(
(
IF(AND(AF19&lt;&gt;"",AF8&lt;&gt;""),AF19*AF8,0)+
IF(AND(AG19&lt;&gt;"",AG8&lt;&gt;""),AG19*AG8,0)+
IF(AND(AH19&lt;&gt;"",AH8&lt;&gt;""),AH19*AH8,0)+
IF(AND(AI19&lt;&gt;"",AI8&lt;&gt;""),AI19*AI8,0)
)
/
(
(
IF(AND(AF19&lt;&gt;"",AF8&lt;&gt;""),AF8,0)+
IF(AND(AG19&lt;&gt;"",AG8&lt;&gt;""),AG8,0)+
IF(AND(AH19&lt;&gt;"",AH8&lt;&gt;""),AH8,0)+
IF(AND(AI19&lt;&gt;"",AI8&lt;&gt;""),AI8,0)
)
),
"")</f>
        <v/>
      </c>
      <c r="AG24" s="288"/>
      <c r="AH24" s="288"/>
      <c r="AI24" s="289"/>
      <c r="AJ24" s="287" t="str">
        <f t="shared" ref="AJ24" si="10">IFERROR(
(
IF(AND(AJ19&lt;&gt;"",AJ8&lt;&gt;""),AJ19*AJ8,0)+
IF(AND(AK19&lt;&gt;"",AK8&lt;&gt;""),AK19*AK8,0)+
IF(AND(AL19&lt;&gt;"",AL8&lt;&gt;""),AL19*AL8,0)+
IF(AND(AM19&lt;&gt;"",AM8&lt;&gt;""),AM19*AM8,0)
)
/
(
(
IF(AND(AJ19&lt;&gt;"",AJ8&lt;&gt;""),AJ8,0)+
IF(AND(AK19&lt;&gt;"",AK8&lt;&gt;""),AK8,0)+
IF(AND(AL19&lt;&gt;"",AL8&lt;&gt;""),AL8,0)+
IF(AND(AM19&lt;&gt;"",AM8&lt;&gt;""),AM8,0)
)
),
"")</f>
        <v/>
      </c>
      <c r="AK24" s="288"/>
      <c r="AL24" s="288"/>
      <c r="AM24" s="289"/>
      <c r="AN24" s="287" t="str">
        <f t="shared" ref="AN24" si="11">IFERROR(
(
IF(AND(AN19&lt;&gt;"",AN8&lt;&gt;""),AN19*AN8,0)+
IF(AND(AO19&lt;&gt;"",AO8&lt;&gt;""),AO19*AO8,0)+
IF(AND(AP19&lt;&gt;"",AP8&lt;&gt;""),AP19*AP8,0)+
IF(AND(AQ19&lt;&gt;"",AQ8&lt;&gt;""),AQ19*AQ8,0)
)
/
(
(
IF(AND(AN19&lt;&gt;"",AN8&lt;&gt;""),AN8,0)+
IF(AND(AO19&lt;&gt;"",AO8&lt;&gt;""),AO8,0)+
IF(AND(AP19&lt;&gt;"",AP8&lt;&gt;""),AP8,0)+
IF(AND(AQ19&lt;&gt;"",AQ8&lt;&gt;""),AQ8,0)
)
),
"")</f>
        <v/>
      </c>
      <c r="AO24" s="288"/>
      <c r="AP24" s="288"/>
      <c r="AQ24" s="289"/>
      <c r="AR24" s="287" t="str">
        <f t="shared" ref="AR24" si="12">IFERROR(
(
IF(AND(AR19&lt;&gt;"",AR8&lt;&gt;""),AR19*AR8,0)+
IF(AND(AS19&lt;&gt;"",AS8&lt;&gt;""),AS19*AS8,0)+
IF(AND(AT19&lt;&gt;"",AT8&lt;&gt;""),AT19*AT8,0)+
IF(AND(AU19&lt;&gt;"",AU8&lt;&gt;""),AU19*AU8,0)
)
/
(
(
IF(AND(AR19&lt;&gt;"",AR8&lt;&gt;""),AR8,0)+
IF(AND(AS19&lt;&gt;"",AS8&lt;&gt;""),AS8,0)+
IF(AND(AT19&lt;&gt;"",AT8&lt;&gt;""),AT8,0)+
IF(AND(AU19&lt;&gt;"",AU8&lt;&gt;""),AU8,0)
)
),
"")</f>
        <v/>
      </c>
      <c r="AS24" s="288"/>
      <c r="AT24" s="288"/>
      <c r="AU24" s="289"/>
      <c r="AV24" s="287" t="str">
        <f t="shared" ref="AV24" si="13">IFERROR(
(
IF(AND(AV19&lt;&gt;"",AV8&lt;&gt;""),AV19*AV8,0)+
IF(AND(AW19&lt;&gt;"",AW8&lt;&gt;""),AW19*AW8,0)+
IF(AND(AX19&lt;&gt;"",AX8&lt;&gt;""),AX19*AX8,0)+
IF(AND(AY19&lt;&gt;"",AY8&lt;&gt;""),AY19*AY8,0)
)
/
(
(
IF(AND(AV19&lt;&gt;"",AV8&lt;&gt;""),AV8,0)+
IF(AND(AW19&lt;&gt;"",AW8&lt;&gt;""),AW8,0)+
IF(AND(AX19&lt;&gt;"",AX8&lt;&gt;""),AX8,0)+
IF(AND(AY19&lt;&gt;"",AY8&lt;&gt;""),AY8,0)
)
),
"")</f>
        <v/>
      </c>
      <c r="AW24" s="288"/>
      <c r="AX24" s="288"/>
      <c r="AY24" s="289"/>
      <c r="AZ24" s="287" t="str">
        <f t="shared" ref="AZ24" si="14">IFERROR(
(
IF(AND(AZ19&lt;&gt;"",AZ8&lt;&gt;""),AZ19*AZ8,0)+
IF(AND(BA19&lt;&gt;"",BA8&lt;&gt;""),BA19*BA8,0)+
IF(AND(BB19&lt;&gt;"",BB8&lt;&gt;""),BB19*BB8,0)+
IF(AND(BC19&lt;&gt;"",BC8&lt;&gt;""),BC19*BC8,0)
)
/
(
(
IF(AND(AZ19&lt;&gt;"",AZ8&lt;&gt;""),AZ8,0)+
IF(AND(BA19&lt;&gt;"",BA8&lt;&gt;""),BA8,0)+
IF(AND(BB19&lt;&gt;"",BB8&lt;&gt;""),BB8,0)+
IF(AND(BC19&lt;&gt;"",BC8&lt;&gt;""),BC8,0)
)
),
"")</f>
        <v/>
      </c>
      <c r="BA24" s="288"/>
      <c r="BB24" s="288"/>
      <c r="BC24" s="289"/>
      <c r="BD24" s="287" t="str">
        <f t="shared" ref="BD24" si="15">IFERROR(
(
IF(AND(BD19&lt;&gt;"",BD8&lt;&gt;""),BD19*BD8,0)+
IF(AND(BE19&lt;&gt;"",BE8&lt;&gt;""),BE19*BE8,0)+
IF(AND(BF19&lt;&gt;"",BF8&lt;&gt;""),BF19*BF8,0)+
IF(AND(BG19&lt;&gt;"",BG8&lt;&gt;""),BG19*BG8,0)
)
/
(
(
IF(AND(BD19&lt;&gt;"",BD8&lt;&gt;""),BD8,0)+
IF(AND(BE19&lt;&gt;"",BE8&lt;&gt;""),BE8,0)+
IF(AND(BF19&lt;&gt;"",BF8&lt;&gt;""),BF8,0)+
IF(AND(BG19&lt;&gt;"",BG8&lt;&gt;""),BG8,0)
)
),
"")</f>
        <v/>
      </c>
      <c r="BE24" s="288"/>
      <c r="BF24" s="288"/>
      <c r="BG24" s="289"/>
      <c r="BH24" s="287" t="str">
        <f t="shared" ref="BH24" si="16">IFERROR(
(
IF(AND(BH19&lt;&gt;"",BH8&lt;&gt;""),BH19*BH8,0)+
IF(AND(BI19&lt;&gt;"",BI8&lt;&gt;""),BI19*BI8,0)+
IF(AND(BJ19&lt;&gt;"",BJ8&lt;&gt;""),BJ19*BJ8,0)+
IF(AND(BK19&lt;&gt;"",BK8&lt;&gt;""),BK19*BK8,0)
)
/
(
(
IF(AND(BH19&lt;&gt;"",BH8&lt;&gt;""),BH8,0)+
IF(AND(BI19&lt;&gt;"",BI8&lt;&gt;""),BI8,0)+
IF(AND(BJ19&lt;&gt;"",BJ8&lt;&gt;""),BJ8,0)+
IF(AND(BK19&lt;&gt;"",BK8&lt;&gt;""),BK8,0)
)
),
"")</f>
        <v/>
      </c>
      <c r="BI24" s="288"/>
      <c r="BJ24" s="288"/>
      <c r="BK24" s="289"/>
      <c r="BL24" s="287" t="str">
        <f t="shared" ref="BL24" si="17">IFERROR(
(
IF(AND(BL19&lt;&gt;"",BL8&lt;&gt;""),BL19*BL8,0)+
IF(AND(BM19&lt;&gt;"",BM8&lt;&gt;""),BM19*BM8,0)+
IF(AND(BN19&lt;&gt;"",BN8&lt;&gt;""),BN19*BN8,0)+
IF(AND(BO19&lt;&gt;"",BO8&lt;&gt;""),BO19*BO8,0)
)
/
(
(
IF(AND(BL19&lt;&gt;"",BL8&lt;&gt;""),BL8,0)+
IF(AND(BM19&lt;&gt;"",BM8&lt;&gt;""),BM8,0)+
IF(AND(BN19&lt;&gt;"",BN8&lt;&gt;""),BN8,0)+
IF(AND(BO19&lt;&gt;"",BO8&lt;&gt;""),BO8,0)
)
),
"")</f>
        <v/>
      </c>
      <c r="BM24" s="288"/>
      <c r="BN24" s="288"/>
      <c r="BO24" s="289"/>
      <c r="BP24" s="287" t="str">
        <f t="shared" ref="BP24" si="18">IFERROR(
(
IF(AND(BP19&lt;&gt;"",BP8&lt;&gt;""),BP19*BP8,0)+
IF(AND(BQ19&lt;&gt;"",BQ8&lt;&gt;""),BQ19*BQ8,0)+
IF(AND(BR19&lt;&gt;"",BR8&lt;&gt;""),BR19*BR8,0)+
IF(AND(BS19&lt;&gt;"",BS8&lt;&gt;""),BS19*BS8,0)
)
/
(
(
IF(AND(BP19&lt;&gt;"",BP8&lt;&gt;""),BP8,0)+
IF(AND(BQ19&lt;&gt;"",BQ8&lt;&gt;""),BQ8,0)+
IF(AND(BR19&lt;&gt;"",BR8&lt;&gt;""),BR8,0)+
IF(AND(BS19&lt;&gt;"",BS8&lt;&gt;""),BS8,0)
)
),
"")</f>
        <v/>
      </c>
      <c r="BQ24" s="288"/>
      <c r="BR24" s="288"/>
      <c r="BS24" s="289"/>
      <c r="BT24" s="287" t="str">
        <f t="shared" ref="BT24" si="19">IFERROR(
(
IF(AND(BT19&lt;&gt;"",BT8&lt;&gt;""),BT19*BT8,0)+
IF(AND(BU19&lt;&gt;"",BU8&lt;&gt;""),BU19*BU8,0)+
IF(AND(BV19&lt;&gt;"",BV8&lt;&gt;""),BV19*BV8,0)+
IF(AND(BW19&lt;&gt;"",BW8&lt;&gt;""),BW19*BW8,0)
)
/
(
(
IF(AND(BT19&lt;&gt;"",BT8&lt;&gt;""),BT8,0)+
IF(AND(BU19&lt;&gt;"",BU8&lt;&gt;""),BU8,0)+
IF(AND(BV19&lt;&gt;"",BV8&lt;&gt;""),BV8,0)+
IF(AND(BW19&lt;&gt;"",BW8&lt;&gt;""),BW8,0)
)
),
"")</f>
        <v/>
      </c>
      <c r="BU24" s="288"/>
      <c r="BV24" s="288"/>
      <c r="BW24" s="289"/>
      <c r="BX24" s="287" t="str">
        <f t="shared" ref="BX24" si="20">IFERROR(
(
IF(AND(BX19&lt;&gt;"",BX8&lt;&gt;""),BX19*BX8,0)+
IF(AND(BY19&lt;&gt;"",BY8&lt;&gt;""),BY19*BY8,0)+
IF(AND(BZ19&lt;&gt;"",BZ8&lt;&gt;""),BZ19*BZ8,0)+
IF(AND(CA19&lt;&gt;"",CA8&lt;&gt;""),CA19*CA8,0)
)
/
(
(
IF(AND(BX19&lt;&gt;"",BX8&lt;&gt;""),BX8,0)+
IF(AND(BY19&lt;&gt;"",BY8&lt;&gt;""),BY8,0)+
IF(AND(BZ19&lt;&gt;"",BZ8&lt;&gt;""),BZ8,0)+
IF(AND(CA19&lt;&gt;"",CA8&lt;&gt;""),CA8,0)
)
),
"")</f>
        <v/>
      </c>
      <c r="BY24" s="288"/>
      <c r="BZ24" s="288"/>
      <c r="CA24" s="289"/>
      <c r="CB24" s="287" t="str">
        <f t="shared" ref="CB24" si="21">IFERROR(
(
IF(AND(CB19&lt;&gt;"",CB8&lt;&gt;""),CB19*CB8,0)+
IF(AND(CC19&lt;&gt;"",CC8&lt;&gt;""),CC19*CC8,0)+
IF(AND(CD19&lt;&gt;"",CD8&lt;&gt;""),CD19*CD8,0)+
IF(AND(CE19&lt;&gt;"",CE8&lt;&gt;""),CE19*CE8,0)
)
/
(
(
IF(AND(CB19&lt;&gt;"",CB8&lt;&gt;""),CB8,0)+
IF(AND(CC19&lt;&gt;"",CC8&lt;&gt;""),CC8,0)+
IF(AND(CD19&lt;&gt;"",CD8&lt;&gt;""),CD8,0)+
IF(AND(CE19&lt;&gt;"",CE8&lt;&gt;""),CE8,0)
)
),
"")</f>
        <v/>
      </c>
      <c r="CC24" s="288"/>
      <c r="CD24" s="288"/>
      <c r="CE24" s="289"/>
      <c r="CF24" s="287" t="str">
        <f t="shared" ref="CF24" si="22">IFERROR(
(
IF(AND(CF19&lt;&gt;"",CF8&lt;&gt;""),CF19*CF8,0)+
IF(AND(CG19&lt;&gt;"",CG8&lt;&gt;""),CG19*CG8,0)+
IF(AND(CH19&lt;&gt;"",CH8&lt;&gt;""),CH19*CH8,0)+
IF(AND(CI19&lt;&gt;"",CI8&lt;&gt;""),CI19*CI8,0)
)
/
(
(
IF(AND(CF19&lt;&gt;"",CF8&lt;&gt;""),CF8,0)+
IF(AND(CG19&lt;&gt;"",CG8&lt;&gt;""),CG8,0)+
IF(AND(CH19&lt;&gt;"",CH8&lt;&gt;""),CH8,0)+
IF(AND(CI19&lt;&gt;"",CI8&lt;&gt;""),CI8,0)
)
),
"")</f>
        <v/>
      </c>
      <c r="CG24" s="288"/>
      <c r="CH24" s="288"/>
      <c r="CI24" s="289"/>
      <c r="CJ24" s="287" t="str">
        <f t="shared" ref="CJ24" si="23">IFERROR(
(
IF(AND(CJ19&lt;&gt;"",CJ8&lt;&gt;""),CJ19*CJ8,0)+
IF(AND(CK19&lt;&gt;"",CK8&lt;&gt;""),CK19*CK8,0)+
IF(AND(CL19&lt;&gt;"",CL8&lt;&gt;""),CL19*CL8,0)+
IF(AND(CM19&lt;&gt;"",CM8&lt;&gt;""),CM19*CM8,0)
)
/
(
(
IF(AND(CJ19&lt;&gt;"",CJ8&lt;&gt;""),CJ8,0)+
IF(AND(CK19&lt;&gt;"",CK8&lt;&gt;""),CK8,0)+
IF(AND(CL19&lt;&gt;"",CL8&lt;&gt;""),CL8,0)+
IF(AND(CM19&lt;&gt;"",CM8&lt;&gt;""),CM8,0)
)
),
"")</f>
        <v/>
      </c>
      <c r="CK24" s="288"/>
      <c r="CL24" s="288"/>
      <c r="CM24" s="289"/>
      <c r="CN24" s="287" t="str">
        <f t="shared" ref="CN24" si="24">IFERROR(
(
IF(AND(CN19&lt;&gt;"",CN8&lt;&gt;""),CN19*CN8,0)+
IF(AND(CO19&lt;&gt;"",CO8&lt;&gt;""),CO19*CO8,0)+
IF(AND(CP19&lt;&gt;"",CP8&lt;&gt;""),CP19*CP8,0)+
IF(AND(CQ19&lt;&gt;"",CQ8&lt;&gt;""),CQ19*CQ8,0)
)
/
(
(
IF(AND(CN19&lt;&gt;"",CN8&lt;&gt;""),CN8,0)+
IF(AND(CO19&lt;&gt;"",CO8&lt;&gt;""),CO8,0)+
IF(AND(CP19&lt;&gt;"",CP8&lt;&gt;""),CP8,0)+
IF(AND(CQ19&lt;&gt;"",CQ8&lt;&gt;""),CQ8,0)
)
),
"")</f>
        <v/>
      </c>
      <c r="CO24" s="288"/>
      <c r="CP24" s="288"/>
      <c r="CQ24" s="289"/>
      <c r="CR24" s="287" t="str">
        <f t="shared" ref="CR24" si="25">IFERROR(
(
IF(AND(CR19&lt;&gt;"",CR8&lt;&gt;""),CR19*CR8,0)+
IF(AND(CS19&lt;&gt;"",CS8&lt;&gt;""),CS19*CS8,0)+
IF(AND(CT19&lt;&gt;"",CT8&lt;&gt;""),CT19*CT8,0)+
IF(AND(CU19&lt;&gt;"",CU8&lt;&gt;""),CU19*CU8,0)
)
/
(
(
IF(AND(CR19&lt;&gt;"",CR8&lt;&gt;""),CR8,0)+
IF(AND(CS19&lt;&gt;"",CS8&lt;&gt;""),CS8,0)+
IF(AND(CT19&lt;&gt;"",CT8&lt;&gt;""),CT8,0)+
IF(AND(CU19&lt;&gt;"",CU8&lt;&gt;""),CU8,0)
)
),
"")</f>
        <v/>
      </c>
      <c r="CS24" s="288"/>
      <c r="CT24" s="288"/>
      <c r="CU24" s="289"/>
      <c r="CV24" s="287" t="str">
        <f t="shared" ref="CV24" si="26">IFERROR(
(
IF(AND(CV19&lt;&gt;"",CV8&lt;&gt;""),CV19*CV8,0)+
IF(AND(CW19&lt;&gt;"",CW8&lt;&gt;""),CW19*CW8,0)+
IF(AND(CX19&lt;&gt;"",CX8&lt;&gt;""),CX19*CX8,0)+
IF(AND(CY19&lt;&gt;"",CY8&lt;&gt;""),CY19*CY8,0)
)
/
(
(
IF(AND(CV19&lt;&gt;"",CV8&lt;&gt;""),CV8,0)+
IF(AND(CW19&lt;&gt;"",CW8&lt;&gt;""),CW8,0)+
IF(AND(CX19&lt;&gt;"",CX8&lt;&gt;""),CX8,0)+
IF(AND(CY19&lt;&gt;"",CY8&lt;&gt;""),CY8,0)
)
),
"")</f>
        <v/>
      </c>
      <c r="CW24" s="288"/>
      <c r="CX24" s="288"/>
      <c r="CY24" s="289"/>
      <c r="CZ24" s="287" t="str">
        <f t="shared" ref="CZ24" si="27">IFERROR(
(
IF(AND(CZ19&lt;&gt;"",CZ8&lt;&gt;""),CZ19*CZ8,0)+
IF(AND(DA19&lt;&gt;"",DA8&lt;&gt;""),DA19*DA8,0)+
IF(AND(DB19&lt;&gt;"",DB8&lt;&gt;""),DB19*DB8,0)+
IF(AND(DC19&lt;&gt;"",DC8&lt;&gt;""),DC19*DC8,0)
)
/
(
(
IF(AND(CZ19&lt;&gt;"",CZ8&lt;&gt;""),CZ8,0)+
IF(AND(DA19&lt;&gt;"",DA8&lt;&gt;""),DA8,0)+
IF(AND(DB19&lt;&gt;"",DB8&lt;&gt;""),DB8,0)+
IF(AND(DC19&lt;&gt;"",DC8&lt;&gt;""),DC8,0)
)
),
"")</f>
        <v/>
      </c>
      <c r="DA24" s="288"/>
      <c r="DB24" s="288"/>
      <c r="DC24" s="289"/>
      <c r="DD24" s="287" t="str">
        <f t="shared" ref="DD24" si="28">IFERROR(
(
IF(AND(DD19&lt;&gt;"",DD8&lt;&gt;""),DD19*DD8,0)+
IF(AND(DE19&lt;&gt;"",DE8&lt;&gt;""),DE19*DE8,0)+
IF(AND(DF19&lt;&gt;"",DF8&lt;&gt;""),DF19*DF8,0)+
IF(AND(DG19&lt;&gt;"",DG8&lt;&gt;""),DG19*DG8,0)
)
/
(
(
IF(AND(DD19&lt;&gt;"",DD8&lt;&gt;""),DD8,0)+
IF(AND(DE19&lt;&gt;"",DE8&lt;&gt;""),DE8,0)+
IF(AND(DF19&lt;&gt;"",DF8&lt;&gt;""),DF8,0)+
IF(AND(DG19&lt;&gt;"",DG8&lt;&gt;""),DG8,0)
)
),
"")</f>
        <v/>
      </c>
      <c r="DE24" s="288"/>
      <c r="DF24" s="288"/>
      <c r="DG24" s="289"/>
      <c r="DH24" s="287" t="str">
        <f t="shared" ref="DH24" si="29">IFERROR(
(
IF(AND(DH19&lt;&gt;"",DH8&lt;&gt;""),DH19*DH8,0)+
IF(AND(DI19&lt;&gt;"",DI8&lt;&gt;""),DI19*DI8,0)+
IF(AND(DJ19&lt;&gt;"",DJ8&lt;&gt;""),DJ19*DJ8,0)+
IF(AND(DK19&lt;&gt;"",DK8&lt;&gt;""),DK19*DK8,0)
)
/
(
(
IF(AND(DH19&lt;&gt;"",DH8&lt;&gt;""),DH8,0)+
IF(AND(DI19&lt;&gt;"",DI8&lt;&gt;""),DI8,0)+
IF(AND(DJ19&lt;&gt;"",DJ8&lt;&gt;""),DJ8,0)+
IF(AND(DK19&lt;&gt;"",DK8&lt;&gt;""),DK8,0)
)
),
"")</f>
        <v/>
      </c>
      <c r="DI24" s="288"/>
      <c r="DJ24" s="288"/>
      <c r="DK24" s="289"/>
      <c r="DL24" s="287" t="str">
        <f t="shared" ref="DL24" si="30">IFERROR(
(
IF(AND(DL19&lt;&gt;"",DL8&lt;&gt;""),DL19*DL8,0)+
IF(AND(DM19&lt;&gt;"",DM8&lt;&gt;""),DM19*DM8,0)+
IF(AND(DN19&lt;&gt;"",DN8&lt;&gt;""),DN19*DN8,0)+
IF(AND(DO19&lt;&gt;"",DO8&lt;&gt;""),DO19*DO8,0)
)
/
(
(
IF(AND(DL19&lt;&gt;"",DL8&lt;&gt;""),DL8,0)+
IF(AND(DM19&lt;&gt;"",DM8&lt;&gt;""),DM8,0)+
IF(AND(DN19&lt;&gt;"",DN8&lt;&gt;""),DN8,0)+
IF(AND(DO19&lt;&gt;"",DO8&lt;&gt;""),DO8,0)
)
),
"")</f>
        <v/>
      </c>
      <c r="DM24" s="288"/>
      <c r="DN24" s="288"/>
      <c r="DO24" s="289"/>
      <c r="DP24" s="287" t="str">
        <f t="shared" ref="DP24" si="31">IFERROR(
(
IF(AND(DP19&lt;&gt;"",DP8&lt;&gt;""),DP19*DP8,0)+
IF(AND(DQ19&lt;&gt;"",DQ8&lt;&gt;""),DQ19*DQ8,0)+
IF(AND(DR19&lt;&gt;"",DR8&lt;&gt;""),DR19*DR8,0)+
IF(AND(DS19&lt;&gt;"",DS8&lt;&gt;""),DS19*DS8,0)
)
/
(
(
IF(AND(DP19&lt;&gt;"",DP8&lt;&gt;""),DP8,0)+
IF(AND(DQ19&lt;&gt;"",DQ8&lt;&gt;""),DQ8,0)+
IF(AND(DR19&lt;&gt;"",DR8&lt;&gt;""),DR8,0)+
IF(AND(DS19&lt;&gt;"",DS8&lt;&gt;""),DS8,0)
)
),
"")</f>
        <v/>
      </c>
      <c r="DQ24" s="288"/>
      <c r="DR24" s="288"/>
      <c r="DS24" s="289"/>
      <c r="DT24" s="287" t="str">
        <f t="shared" ref="DT24" si="32">IFERROR(
(
IF(AND(DT19&lt;&gt;"",DT8&lt;&gt;""),DT19*DT8,0)+
IF(AND(DU19&lt;&gt;"",DU8&lt;&gt;""),DU19*DU8,0)+
IF(AND(DV19&lt;&gt;"",DV8&lt;&gt;""),DV19*DV8,0)+
IF(AND(DW19&lt;&gt;"",DW8&lt;&gt;""),DW19*DW8,0)
)
/
(
(
IF(AND(DT19&lt;&gt;"",DT8&lt;&gt;""),DT8,0)+
IF(AND(DU19&lt;&gt;"",DU8&lt;&gt;""),DU8,0)+
IF(AND(DV19&lt;&gt;"",DV8&lt;&gt;""),DV8,0)+
IF(AND(DW19&lt;&gt;"",DW8&lt;&gt;""),DW8,0)
)
),
"")</f>
        <v/>
      </c>
      <c r="DU24" s="288"/>
      <c r="DV24" s="288"/>
      <c r="DW24" s="289"/>
      <c r="DX24" s="287" t="str">
        <f t="shared" ref="DX24" si="33">IFERROR(
(
IF(AND(DX19&lt;&gt;"",DX8&lt;&gt;""),DX19*DX8,0)+
IF(AND(DY19&lt;&gt;"",DY8&lt;&gt;""),DY19*DY8,0)+
IF(AND(DZ19&lt;&gt;"",DZ8&lt;&gt;""),DZ19*DZ8,0)+
IF(AND(EA19&lt;&gt;"",EA8&lt;&gt;""),EA19*EA8,0)
)
/
(
(
IF(AND(DX19&lt;&gt;"",DX8&lt;&gt;""),DX8,0)+
IF(AND(DY19&lt;&gt;"",DY8&lt;&gt;""),DY8,0)+
IF(AND(DZ19&lt;&gt;"",DZ8&lt;&gt;""),DZ8,0)+
IF(AND(EA19&lt;&gt;"",EA8&lt;&gt;""),EA8,0)
)
),
"")</f>
        <v/>
      </c>
      <c r="DY24" s="288"/>
      <c r="DZ24" s="288"/>
      <c r="EA24" s="289"/>
      <c r="EB24" s="287" t="str">
        <f t="shared" ref="EB24" si="34">IFERROR(
(
IF(AND(EB19&lt;&gt;"",EB8&lt;&gt;""),EB19*EB8,0)+
IF(AND(EC19&lt;&gt;"",EC8&lt;&gt;""),EC19*EC8,0)+
IF(AND(ED19&lt;&gt;"",ED8&lt;&gt;""),ED19*ED8,0)+
IF(AND(EE19&lt;&gt;"",EE8&lt;&gt;""),EE19*EE8,0)
)
/
(
(
IF(AND(EB19&lt;&gt;"",EB8&lt;&gt;""),EB8,0)+
IF(AND(EC19&lt;&gt;"",EC8&lt;&gt;""),EC8,0)+
IF(AND(ED19&lt;&gt;"",ED8&lt;&gt;""),ED8,0)+
IF(AND(EE19&lt;&gt;"",EE8&lt;&gt;""),EE8,0)
)
),
"")</f>
        <v/>
      </c>
      <c r="EC24" s="288"/>
      <c r="ED24" s="288"/>
      <c r="EE24" s="289"/>
      <c r="EF24" s="287" t="str">
        <f t="shared" ref="EF24" si="35">IFERROR(
(
IF(AND(EF19&lt;&gt;"",EF8&lt;&gt;""),EF19*EF8,0)+
IF(AND(EG19&lt;&gt;"",EG8&lt;&gt;""),EG19*EG8,0)+
IF(AND(EH19&lt;&gt;"",EH8&lt;&gt;""),EH19*EH8,0)+
IF(AND(EI19&lt;&gt;"",EI8&lt;&gt;""),EI19*EI8,0)
)
/
(
(
IF(AND(EF19&lt;&gt;"",EF8&lt;&gt;""),EF8,0)+
IF(AND(EG19&lt;&gt;"",EG8&lt;&gt;""),EG8,0)+
IF(AND(EH19&lt;&gt;"",EH8&lt;&gt;""),EH8,0)+
IF(AND(EI19&lt;&gt;"",EI8&lt;&gt;""),EI8,0)
)
),
"")</f>
        <v/>
      </c>
      <c r="EG24" s="288"/>
      <c r="EH24" s="288"/>
      <c r="EI24" s="289"/>
      <c r="EJ24" s="287" t="str">
        <f t="shared" ref="EJ24" si="36">IFERROR(
(
IF(AND(EJ19&lt;&gt;"",EJ8&lt;&gt;""),EJ19*EJ8,0)+
IF(AND(EK19&lt;&gt;"",EK8&lt;&gt;""),EK19*EK8,0)+
IF(AND(EL19&lt;&gt;"",EL8&lt;&gt;""),EL19*EL8,0)+
IF(AND(EM19&lt;&gt;"",EM8&lt;&gt;""),EM19*EM8,0)
)
/
(
(
IF(AND(EJ19&lt;&gt;"",EJ8&lt;&gt;""),EJ8,0)+
IF(AND(EK19&lt;&gt;"",EK8&lt;&gt;""),EK8,0)+
IF(AND(EL19&lt;&gt;"",EL8&lt;&gt;""),EL8,0)+
IF(AND(EM19&lt;&gt;"",EM8&lt;&gt;""),EM8,0)
)
),
"")</f>
        <v/>
      </c>
      <c r="EK24" s="288"/>
      <c r="EL24" s="288"/>
      <c r="EM24" s="289"/>
      <c r="EN24" s="287" t="str">
        <f t="shared" ref="EN24" si="37">IFERROR(
(
IF(AND(EN19&lt;&gt;"",EN8&lt;&gt;""),EN19*EN8,0)+
IF(AND(EO19&lt;&gt;"",EO8&lt;&gt;""),EO19*EO8,0)+
IF(AND(EP19&lt;&gt;"",EP8&lt;&gt;""),EP19*EP8,0)+
IF(AND(EQ19&lt;&gt;"",EQ8&lt;&gt;""),EQ19*EQ8,0)
)
/
(
(
IF(AND(EN19&lt;&gt;"",EN8&lt;&gt;""),EN8,0)+
IF(AND(EO19&lt;&gt;"",EO8&lt;&gt;""),EO8,0)+
IF(AND(EP19&lt;&gt;"",EP8&lt;&gt;""),EP8,0)+
IF(AND(EQ19&lt;&gt;"",EQ8&lt;&gt;""),EQ8,0)
)
),
"")</f>
        <v/>
      </c>
      <c r="EO24" s="288"/>
      <c r="EP24" s="288"/>
      <c r="EQ24" s="289"/>
      <c r="ER24" s="287" t="str">
        <f t="shared" ref="ER24" si="38">IFERROR(
(
IF(AND(ER19&lt;&gt;"",ER8&lt;&gt;""),ER19*ER8,0)+
IF(AND(ES19&lt;&gt;"",ES8&lt;&gt;""),ES19*ES8,0)+
IF(AND(ET19&lt;&gt;"",ET8&lt;&gt;""),ET19*ET8,0)+
IF(AND(EU19&lt;&gt;"",EU8&lt;&gt;""),EU19*EU8,0)
)
/
(
(
IF(AND(ER19&lt;&gt;"",ER8&lt;&gt;""),ER8,0)+
IF(AND(ES19&lt;&gt;"",ES8&lt;&gt;""),ES8,0)+
IF(AND(ET19&lt;&gt;"",ET8&lt;&gt;""),ET8,0)+
IF(AND(EU19&lt;&gt;"",EU8&lt;&gt;""),EU8,0)
)
),
"")</f>
        <v/>
      </c>
      <c r="ES24" s="288"/>
      <c r="ET24" s="288"/>
      <c r="EU24" s="289"/>
      <c r="EV24" s="287" t="str">
        <f t="shared" ref="EV24" si="39">IFERROR(
(
IF(AND(EV19&lt;&gt;"",EV8&lt;&gt;""),EV19*EV8,0)+
IF(AND(EW19&lt;&gt;"",EW8&lt;&gt;""),EW19*EW8,0)+
IF(AND(EX19&lt;&gt;"",EX8&lt;&gt;""),EX19*EX8,0)+
IF(AND(EY19&lt;&gt;"",EY8&lt;&gt;""),EY19*EY8,0)
)
/
(
(
IF(AND(EV19&lt;&gt;"",EV8&lt;&gt;""),EV8,0)+
IF(AND(EW19&lt;&gt;"",EW8&lt;&gt;""),EW8,0)+
IF(AND(EX19&lt;&gt;"",EX8&lt;&gt;""),EX8,0)+
IF(AND(EY19&lt;&gt;"",EY8&lt;&gt;""),EY8,0)
)
),
"")</f>
        <v/>
      </c>
      <c r="EW24" s="288"/>
      <c r="EX24" s="288"/>
      <c r="EY24" s="289"/>
      <c r="EZ24" s="287" t="str">
        <f t="shared" ref="EZ24" si="40">IFERROR(
(
IF(AND(EZ19&lt;&gt;"",EZ8&lt;&gt;""),EZ19*EZ8,0)+
IF(AND(FA19&lt;&gt;"",FA8&lt;&gt;""),FA19*FA8,0)+
IF(AND(FB19&lt;&gt;"",FB8&lt;&gt;""),FB19*FB8,0)+
IF(AND(FC19&lt;&gt;"",FC8&lt;&gt;""),FC19*FC8,0)
)
/
(
(
IF(AND(EZ19&lt;&gt;"",EZ8&lt;&gt;""),EZ8,0)+
IF(AND(FA19&lt;&gt;"",FA8&lt;&gt;""),FA8,0)+
IF(AND(FB19&lt;&gt;"",FB8&lt;&gt;""),FB8,0)+
IF(AND(FC19&lt;&gt;"",FC8&lt;&gt;""),FC8,0)
)
),
"")</f>
        <v/>
      </c>
      <c r="FA24" s="288"/>
      <c r="FB24" s="288"/>
      <c r="FC24" s="289"/>
      <c r="FD24" s="287" t="str">
        <f t="shared" ref="FD24" si="41">IFERROR(
(
IF(AND(FD19&lt;&gt;"",FD8&lt;&gt;""),FD19*FD8,0)+
IF(AND(FE19&lt;&gt;"",FE8&lt;&gt;""),FE19*FE8,0)+
IF(AND(FF19&lt;&gt;"",FF8&lt;&gt;""),FF19*FF8,0)+
IF(AND(FG19&lt;&gt;"",FG8&lt;&gt;""),FG19*FG8,0)
)
/
(
(
IF(AND(FD19&lt;&gt;"",FD8&lt;&gt;""),FD8,0)+
IF(AND(FE19&lt;&gt;"",FE8&lt;&gt;""),FE8,0)+
IF(AND(FF19&lt;&gt;"",FF8&lt;&gt;""),FF8,0)+
IF(AND(FG19&lt;&gt;"",FG8&lt;&gt;""),FG8,0)
)
),
"")</f>
        <v/>
      </c>
      <c r="FE24" s="288"/>
      <c r="FF24" s="288"/>
      <c r="FG24" s="289"/>
      <c r="FH24" s="287" t="str">
        <f t="shared" ref="FH24" si="42">IFERROR(
(
IF(AND(FH19&lt;&gt;"",FH8&lt;&gt;""),FH19*FH8,0)+
IF(AND(FI19&lt;&gt;"",FI8&lt;&gt;""),FI19*FI8,0)+
IF(AND(FJ19&lt;&gt;"",FJ8&lt;&gt;""),FJ19*FJ8,0)+
IF(AND(FK19&lt;&gt;"",FK8&lt;&gt;""),FK19*FK8,0)
)
/
(
(
IF(AND(FH19&lt;&gt;"",FH8&lt;&gt;""),FH8,0)+
IF(AND(FI19&lt;&gt;"",FI8&lt;&gt;""),FI8,0)+
IF(AND(FJ19&lt;&gt;"",FJ8&lt;&gt;""),FJ8,0)+
IF(AND(FK19&lt;&gt;"",FK8&lt;&gt;""),FK8,0)
)
),
"")</f>
        <v/>
      </c>
      <c r="FI24" s="288"/>
      <c r="FJ24" s="288"/>
      <c r="FK24" s="289"/>
      <c r="FL24" s="287" t="str">
        <f t="shared" ref="FL24" si="43">IFERROR(
(
IF(AND(FL19&lt;&gt;"",FL8&lt;&gt;""),FL19*FL8,0)+
IF(AND(FM19&lt;&gt;"",FM8&lt;&gt;""),FM19*FM8,0)+
IF(AND(FN19&lt;&gt;"",FN8&lt;&gt;""),FN19*FN8,0)+
IF(AND(FO19&lt;&gt;"",FO8&lt;&gt;""),FO19*FO8,0)
)
/
(
(
IF(AND(FL19&lt;&gt;"",FL8&lt;&gt;""),FL8,0)+
IF(AND(FM19&lt;&gt;"",FM8&lt;&gt;""),FM8,0)+
IF(AND(FN19&lt;&gt;"",FN8&lt;&gt;""),FN8,0)+
IF(AND(FO19&lt;&gt;"",FO8&lt;&gt;""),FO8,0)
)
),
"")</f>
        <v/>
      </c>
      <c r="FM24" s="288"/>
      <c r="FN24" s="288"/>
      <c r="FO24" s="289"/>
      <c r="FP24" s="287" t="str">
        <f t="shared" ref="FP24" si="44">IFERROR(
(
IF(AND(FP19&lt;&gt;"",FP8&lt;&gt;""),FP19*FP8,0)+
IF(AND(FQ19&lt;&gt;"",FQ8&lt;&gt;""),FQ19*FQ8,0)+
IF(AND(FR19&lt;&gt;"",FR8&lt;&gt;""),FR19*FR8,0)+
IF(AND(FS19&lt;&gt;"",FS8&lt;&gt;""),FS19*FS8,0)
)
/
(
(
IF(AND(FP19&lt;&gt;"",FP8&lt;&gt;""),FP8,0)+
IF(AND(FQ19&lt;&gt;"",FQ8&lt;&gt;""),FQ8,0)+
IF(AND(FR19&lt;&gt;"",FR8&lt;&gt;""),FR8,0)+
IF(AND(FS19&lt;&gt;"",FS8&lt;&gt;""),FS8,0)
)
),
"")</f>
        <v/>
      </c>
      <c r="FQ24" s="288"/>
      <c r="FR24" s="288"/>
      <c r="FS24" s="289"/>
      <c r="FT24" s="287" t="str">
        <f t="shared" ref="FT24" si="45">IFERROR(
(
IF(AND(FT19&lt;&gt;"",FT8&lt;&gt;""),FT19*FT8,0)+
IF(AND(FU19&lt;&gt;"",FU8&lt;&gt;""),FU19*FU8,0)+
IF(AND(FV19&lt;&gt;"",FV8&lt;&gt;""),FV19*FV8,0)+
IF(AND(FW19&lt;&gt;"",FW8&lt;&gt;""),FW19*FW8,0)
)
/
(
(
IF(AND(FT19&lt;&gt;"",FT8&lt;&gt;""),FT8,0)+
IF(AND(FU19&lt;&gt;"",FU8&lt;&gt;""),FU8,0)+
IF(AND(FV19&lt;&gt;"",FV8&lt;&gt;""),FV8,0)+
IF(AND(FW19&lt;&gt;"",FW8&lt;&gt;""),FW8,0)
)
),
"")</f>
        <v/>
      </c>
      <c r="FU24" s="288"/>
      <c r="FV24" s="288"/>
      <c r="FW24" s="289"/>
      <c r="FX24" s="287" t="str">
        <f t="shared" ref="FX24" si="46">IFERROR(
(
IF(AND(FX19&lt;&gt;"",FX8&lt;&gt;""),FX19*FX8,0)+
IF(AND(FY19&lt;&gt;"",FY8&lt;&gt;""),FY19*FY8,0)+
IF(AND(FZ19&lt;&gt;"",FZ8&lt;&gt;""),FZ19*FZ8,0)+
IF(AND(GA19&lt;&gt;"",GA8&lt;&gt;""),GA19*GA8,0)
)
/
(
(
IF(AND(FX19&lt;&gt;"",FX8&lt;&gt;""),FX8,0)+
IF(AND(FY19&lt;&gt;"",FY8&lt;&gt;""),FY8,0)+
IF(AND(FZ19&lt;&gt;"",FZ8&lt;&gt;""),FZ8,0)+
IF(AND(GA19&lt;&gt;"",GA8&lt;&gt;""),GA8,0)
)
),
"")</f>
        <v/>
      </c>
      <c r="FY24" s="288"/>
      <c r="FZ24" s="288"/>
      <c r="GA24" s="289"/>
      <c r="GB24" s="287" t="str">
        <f t="shared" ref="GB24" si="47">IFERROR(
(
IF(AND(GB19&lt;&gt;"",GB8&lt;&gt;""),GB19*GB8,0)+
IF(AND(GC19&lt;&gt;"",GC8&lt;&gt;""),GC19*GC8,0)+
IF(AND(GD19&lt;&gt;"",GD8&lt;&gt;""),GD19*GD8,0)+
IF(AND(GE19&lt;&gt;"",GE8&lt;&gt;""),GE19*GE8,0)
)
/
(
(
IF(AND(GB19&lt;&gt;"",GB8&lt;&gt;""),GB8,0)+
IF(AND(GC19&lt;&gt;"",GC8&lt;&gt;""),GC8,0)+
IF(AND(GD19&lt;&gt;"",GD8&lt;&gt;""),GD8,0)+
IF(AND(GE19&lt;&gt;"",GE8&lt;&gt;""),GE8,0)
)
),
"")</f>
        <v/>
      </c>
      <c r="GC24" s="288"/>
      <c r="GD24" s="288"/>
      <c r="GE24" s="289"/>
      <c r="GF24" s="287" t="str">
        <f t="shared" ref="GF24" si="48">IFERROR(
(
IF(AND(GF19&lt;&gt;"",GF8&lt;&gt;""),GF19*GF8,0)+
IF(AND(GG19&lt;&gt;"",GG8&lt;&gt;""),GG19*GG8,0)+
IF(AND(GH19&lt;&gt;"",GH8&lt;&gt;""),GH19*GH8,0)+
IF(AND(GI19&lt;&gt;"",GI8&lt;&gt;""),GI19*GI8,0)
)
/
(
(
IF(AND(GF19&lt;&gt;"",GF8&lt;&gt;""),GF8,0)+
IF(AND(GG19&lt;&gt;"",GG8&lt;&gt;""),GG8,0)+
IF(AND(GH19&lt;&gt;"",GH8&lt;&gt;""),GH8,0)+
IF(AND(GI19&lt;&gt;"",GI8&lt;&gt;""),GI8,0)
)
),
"")</f>
        <v/>
      </c>
      <c r="GG24" s="288"/>
      <c r="GH24" s="288"/>
      <c r="GI24" s="289"/>
      <c r="GJ24" s="287" t="str">
        <f>IFERROR(
(
IF(AND(GJ19&lt;&gt;"",GJ8&lt;&gt;""),GJ19*GJ8,0)+
IF(AND(GK19&lt;&gt;"",GK8&lt;&gt;""),GK19*GK8,0)+
IF(AND(GL19&lt;&gt;"",GL8&lt;&gt;""),GL19*GL8,0)+
IF(AND(GM19&lt;&gt;"",GM8&lt;&gt;""),GM19*GM8,0)
)
/
(
(
IF(AND(GJ19&lt;&gt;"",GJ8&lt;&gt;""),GJ8,0)+
IF(AND(GK19&lt;&gt;"",GK8&lt;&gt;""),GK8,0)+
IF(AND(GL19&lt;&gt;"",GL8&lt;&gt;""),GL8,0)+
IF(AND(GM19&lt;&gt;"",GM8&lt;&gt;""),GM8,0)
)
),
"")</f>
        <v/>
      </c>
      <c r="GK24" s="288"/>
      <c r="GL24" s="288"/>
      <c r="GM24" s="289"/>
    </row>
    <row r="25" spans="1:195">
      <c r="A25" s="316" t="str">
        <f>Language!B949</f>
        <v>Total average for all modules</v>
      </c>
      <c r="B25" s="316"/>
      <c r="C25" s="317"/>
      <c r="D25" s="59" t="str">
        <f>IFERROR(AVERAGE(D24:GM24),"")</f>
        <v/>
      </c>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row>
    <row r="26" spans="1:195">
      <c r="A26" s="301" t="str">
        <f>Language!B950</f>
        <v>B. Instructor and delivery methods - INSTRUCTOR 1</v>
      </c>
      <c r="B26" s="302"/>
      <c r="C26" s="52"/>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c r="DE26" s="293"/>
      <c r="DF26" s="293"/>
      <c r="DG26" s="293"/>
      <c r="DH26" s="293"/>
      <c r="DI26" s="293"/>
      <c r="DJ26" s="293"/>
      <c r="DK26" s="293"/>
      <c r="DL26" s="293"/>
      <c r="DM26" s="293"/>
      <c r="DN26" s="293"/>
      <c r="DO26" s="293"/>
      <c r="DP26" s="293"/>
      <c r="DQ26" s="293"/>
      <c r="DR26" s="293"/>
      <c r="DS26" s="293"/>
      <c r="DT26" s="293"/>
      <c r="DU26" s="293"/>
      <c r="DV26" s="293"/>
      <c r="DW26" s="293"/>
      <c r="DX26" s="293"/>
      <c r="DY26" s="293"/>
      <c r="DZ26" s="293"/>
      <c r="EA26" s="293"/>
      <c r="EB26" s="293"/>
      <c r="EC26" s="293"/>
      <c r="ED26" s="293"/>
      <c r="EE26" s="293"/>
      <c r="EF26" s="293"/>
      <c r="EG26" s="293"/>
      <c r="EH26" s="293"/>
      <c r="EI26" s="293"/>
      <c r="EJ26" s="293"/>
      <c r="EK26" s="293"/>
      <c r="EL26" s="293"/>
      <c r="EM26" s="293"/>
      <c r="EN26" s="293"/>
      <c r="EO26" s="293"/>
      <c r="EP26" s="293"/>
      <c r="EQ26" s="293"/>
      <c r="ER26" s="293"/>
      <c r="ES26" s="293"/>
      <c r="ET26" s="293"/>
      <c r="EU26" s="293"/>
      <c r="EV26" s="293"/>
      <c r="EW26" s="293"/>
      <c r="EX26" s="293"/>
      <c r="EY26" s="293"/>
      <c r="EZ26" s="293"/>
      <c r="FA26" s="293"/>
      <c r="FB26" s="293"/>
      <c r="FC26" s="293"/>
      <c r="FD26" s="293"/>
      <c r="FE26" s="293"/>
      <c r="FF26" s="293"/>
      <c r="FG26" s="293"/>
      <c r="FH26" s="293"/>
      <c r="FI26" s="293"/>
      <c r="FJ26" s="293"/>
      <c r="FK26" s="293"/>
      <c r="FL26" s="293"/>
      <c r="FM26" s="293"/>
      <c r="FN26" s="293"/>
      <c r="FO26" s="293"/>
      <c r="FP26" s="293"/>
      <c r="FQ26" s="293"/>
      <c r="FR26" s="293"/>
      <c r="FS26" s="293"/>
      <c r="FT26" s="293"/>
      <c r="FU26" s="293"/>
      <c r="FV26" s="293"/>
      <c r="FW26" s="293"/>
      <c r="FX26" s="293"/>
      <c r="FY26" s="293"/>
      <c r="FZ26" s="293"/>
      <c r="GA26" s="293"/>
      <c r="GB26" s="293"/>
      <c r="GC26" s="293"/>
      <c r="GD26" s="293"/>
      <c r="GE26" s="293"/>
      <c r="GF26" s="293"/>
      <c r="GG26" s="293"/>
      <c r="GH26" s="293"/>
      <c r="GI26" s="293"/>
      <c r="GJ26" s="293"/>
      <c r="GK26" s="293"/>
      <c r="GL26" s="293"/>
      <c r="GM26" s="54"/>
    </row>
    <row r="27" spans="1:195">
      <c r="A27" s="6" t="s">
        <v>125</v>
      </c>
      <c r="B27" s="303" t="str">
        <f>Language!B951</f>
        <v>The instructor was knowledgeable about the subject matter</v>
      </c>
      <c r="C27" s="304"/>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row>
    <row r="28" spans="1:195">
      <c r="A28" s="6" t="s">
        <v>126</v>
      </c>
      <c r="B28" s="303" t="str">
        <f>Language!B952</f>
        <v>The instructor was prepared and well organized</v>
      </c>
      <c r="C28" s="304"/>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row>
    <row r="29" spans="1:195">
      <c r="A29" s="6" t="s">
        <v>127</v>
      </c>
      <c r="B29" s="303" t="str">
        <f>Language!B953</f>
        <v>The instructor presented the information clearly</v>
      </c>
      <c r="C29" s="304"/>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c r="GJ29" s="120"/>
      <c r="GK29" s="120"/>
      <c r="GL29" s="120"/>
      <c r="GM29" s="120"/>
    </row>
    <row r="30" spans="1:195">
      <c r="A30" s="6" t="s">
        <v>128</v>
      </c>
      <c r="B30" s="303" t="str">
        <f>Language!B954</f>
        <v>The instructor was responsive and encouraged class participation</v>
      </c>
      <c r="C30" s="304"/>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c r="AM30" s="120"/>
      <c r="AN30" s="120"/>
      <c r="AO30" s="120"/>
      <c r="AP30" s="120"/>
      <c r="AQ30" s="120"/>
      <c r="AR30" s="120"/>
      <c r="AS30" s="120"/>
      <c r="AT30" s="120"/>
      <c r="AU30" s="120"/>
      <c r="AV30" s="120"/>
      <c r="AW30" s="120"/>
      <c r="AX30" s="120"/>
      <c r="AY30" s="120"/>
      <c r="AZ30" s="120"/>
      <c r="BA30" s="120"/>
      <c r="BB30" s="120"/>
      <c r="BC30" s="120"/>
      <c r="BD30" s="120"/>
      <c r="BE30" s="120"/>
      <c r="BF30" s="120"/>
      <c r="BG30" s="120"/>
      <c r="BH30" s="120"/>
      <c r="BI30" s="120"/>
      <c r="BJ30" s="120"/>
      <c r="BK30" s="120"/>
      <c r="BL30" s="120"/>
      <c r="BM30" s="120"/>
      <c r="BN30" s="120"/>
      <c r="BO30" s="120"/>
      <c r="BP30" s="120"/>
      <c r="BQ30" s="120"/>
      <c r="BR30" s="120"/>
      <c r="BS30" s="120"/>
      <c r="BT30" s="120"/>
      <c r="BU30" s="120"/>
      <c r="BV30" s="120"/>
      <c r="BW30" s="120"/>
      <c r="BX30" s="120"/>
      <c r="BY30" s="120"/>
      <c r="BZ30" s="120"/>
      <c r="CA30" s="120"/>
      <c r="CB30" s="120"/>
      <c r="CC30" s="120"/>
      <c r="CD30" s="120"/>
      <c r="CE30" s="120"/>
      <c r="CF30" s="120"/>
      <c r="CG30" s="120"/>
      <c r="CH30" s="120"/>
      <c r="CI30" s="120"/>
      <c r="CJ30" s="120"/>
      <c r="CK30" s="120"/>
      <c r="CL30" s="120"/>
      <c r="CM30" s="120"/>
      <c r="CN30" s="120"/>
      <c r="CO30" s="120"/>
      <c r="CP30" s="120"/>
      <c r="CQ30" s="120"/>
      <c r="CR30" s="120"/>
      <c r="CS30" s="120"/>
      <c r="CT30" s="120"/>
      <c r="CU30" s="120"/>
      <c r="CV30" s="120"/>
      <c r="CW30" s="120"/>
      <c r="CX30" s="120"/>
      <c r="CY30" s="120"/>
      <c r="CZ30" s="120"/>
      <c r="DA30" s="120"/>
      <c r="DB30" s="120"/>
      <c r="DC30" s="120"/>
      <c r="DD30" s="120"/>
      <c r="DE30" s="120"/>
      <c r="DF30" s="120"/>
      <c r="DG30" s="120"/>
      <c r="DH30" s="120"/>
      <c r="DI30" s="120"/>
      <c r="DJ30" s="120"/>
      <c r="DK30" s="120"/>
      <c r="DL30" s="120"/>
      <c r="DM30" s="120"/>
      <c r="DN30" s="120"/>
      <c r="DO30" s="120"/>
      <c r="DP30" s="120"/>
      <c r="DQ30" s="120"/>
      <c r="DR30" s="120"/>
      <c r="DS30" s="120"/>
      <c r="DT30" s="120"/>
      <c r="DU30" s="120"/>
      <c r="DV30" s="120"/>
      <c r="DW30" s="120"/>
      <c r="DX30" s="120"/>
      <c r="DY30" s="120"/>
      <c r="DZ30" s="120"/>
      <c r="EA30" s="120"/>
      <c r="EB30" s="120"/>
      <c r="EC30" s="120"/>
      <c r="ED30" s="120"/>
      <c r="EE30" s="120"/>
      <c r="EF30" s="120"/>
      <c r="EG30" s="120"/>
      <c r="EH30" s="120"/>
      <c r="EI30" s="120"/>
      <c r="EJ30" s="120"/>
      <c r="EK30" s="120"/>
      <c r="EL30" s="120"/>
      <c r="EM30" s="120"/>
      <c r="EN30" s="120"/>
      <c r="EO30" s="120"/>
      <c r="EP30" s="120"/>
      <c r="EQ30" s="120"/>
      <c r="ER30" s="120"/>
      <c r="ES30" s="120"/>
      <c r="ET30" s="120"/>
      <c r="EU30" s="120"/>
      <c r="EV30" s="120"/>
      <c r="EW30" s="120"/>
      <c r="EX30" s="120"/>
      <c r="EY30" s="120"/>
      <c r="EZ30" s="120"/>
      <c r="FA30" s="120"/>
      <c r="FB30" s="120"/>
      <c r="FC30" s="120"/>
      <c r="FD30" s="120"/>
      <c r="FE30" s="120"/>
      <c r="FF30" s="120"/>
      <c r="FG30" s="120"/>
      <c r="FH30" s="120"/>
      <c r="FI30" s="120"/>
      <c r="FJ30" s="120"/>
      <c r="FK30" s="120"/>
      <c r="FL30" s="120"/>
      <c r="FM30" s="120"/>
      <c r="FN30" s="120"/>
      <c r="FO30" s="120"/>
      <c r="FP30" s="120"/>
      <c r="FQ30" s="120"/>
      <c r="FR30" s="120"/>
      <c r="FS30" s="120"/>
      <c r="FT30" s="120"/>
      <c r="FU30" s="120"/>
      <c r="FV30" s="120"/>
      <c r="FW30" s="120"/>
      <c r="FX30" s="120"/>
      <c r="FY30" s="120"/>
      <c r="FZ30" s="120"/>
      <c r="GA30" s="120"/>
      <c r="GB30" s="120"/>
      <c r="GC30" s="120"/>
      <c r="GD30" s="120"/>
      <c r="GE30" s="120"/>
      <c r="GF30" s="120"/>
      <c r="GG30" s="120"/>
      <c r="GH30" s="120"/>
      <c r="GI30" s="120"/>
      <c r="GJ30" s="120"/>
      <c r="GK30" s="120"/>
      <c r="GL30" s="120"/>
      <c r="GM30" s="120"/>
    </row>
    <row r="31" spans="1:195">
      <c r="A31" s="6" t="s">
        <v>129</v>
      </c>
      <c r="B31" s="303" t="str">
        <f>Language!B955</f>
        <v>The materials were adapted to national context, when relevant.</v>
      </c>
      <c r="C31" s="304"/>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20"/>
      <c r="BZ31" s="120"/>
      <c r="CA31" s="120"/>
      <c r="CB31" s="120"/>
      <c r="CC31" s="120"/>
      <c r="CD31" s="120"/>
      <c r="CE31" s="120"/>
      <c r="CF31" s="120"/>
      <c r="CG31" s="120"/>
      <c r="CH31" s="120"/>
      <c r="CI31" s="120"/>
      <c r="CJ31" s="120"/>
      <c r="CK31" s="120"/>
      <c r="CL31" s="120"/>
      <c r="CM31" s="120"/>
      <c r="CN31" s="120"/>
      <c r="CO31" s="120"/>
      <c r="CP31" s="120"/>
      <c r="CQ31" s="120"/>
      <c r="CR31" s="120"/>
      <c r="CS31" s="120"/>
      <c r="CT31" s="120"/>
      <c r="CU31" s="120"/>
      <c r="CV31" s="120"/>
      <c r="CW31" s="120"/>
      <c r="CX31" s="120"/>
      <c r="CY31" s="120"/>
      <c r="CZ31" s="120"/>
      <c r="DA31" s="120"/>
      <c r="DB31" s="120"/>
      <c r="DC31" s="120"/>
      <c r="DD31" s="120"/>
      <c r="DE31" s="120"/>
      <c r="DF31" s="120"/>
      <c r="DG31" s="120"/>
      <c r="DH31" s="120"/>
      <c r="DI31" s="120"/>
      <c r="DJ31" s="120"/>
      <c r="DK31" s="120"/>
      <c r="DL31" s="120"/>
      <c r="DM31" s="120"/>
      <c r="DN31" s="120"/>
      <c r="DO31" s="120"/>
      <c r="DP31" s="120"/>
      <c r="DQ31" s="120"/>
      <c r="DR31" s="120"/>
      <c r="DS31" s="120"/>
      <c r="DT31" s="120"/>
      <c r="DU31" s="120"/>
      <c r="DV31" s="120"/>
      <c r="DW31" s="120"/>
      <c r="DX31" s="120"/>
      <c r="DY31" s="120"/>
      <c r="DZ31" s="120"/>
      <c r="EA31" s="120"/>
      <c r="EB31" s="120"/>
      <c r="EC31" s="120"/>
      <c r="ED31" s="120"/>
      <c r="EE31" s="120"/>
      <c r="EF31" s="120"/>
      <c r="EG31" s="120"/>
      <c r="EH31" s="120"/>
      <c r="EI31" s="120"/>
      <c r="EJ31" s="120"/>
      <c r="EK31" s="120"/>
      <c r="EL31" s="120"/>
      <c r="EM31" s="120"/>
      <c r="EN31" s="120"/>
      <c r="EO31" s="120"/>
      <c r="EP31" s="120"/>
      <c r="EQ31" s="120"/>
      <c r="ER31" s="120"/>
      <c r="ES31" s="120"/>
      <c r="ET31" s="120"/>
      <c r="EU31" s="120"/>
      <c r="EV31" s="120"/>
      <c r="EW31" s="120"/>
      <c r="EX31" s="120"/>
      <c r="EY31" s="120"/>
      <c r="EZ31" s="120"/>
      <c r="FA31" s="120"/>
      <c r="FB31" s="120"/>
      <c r="FC31" s="120"/>
      <c r="FD31" s="120"/>
      <c r="FE31" s="120"/>
      <c r="FF31" s="120"/>
      <c r="FG31" s="120"/>
      <c r="FH31" s="120"/>
      <c r="FI31" s="120"/>
      <c r="FJ31" s="120"/>
      <c r="FK31" s="120"/>
      <c r="FL31" s="120"/>
      <c r="FM31" s="120"/>
      <c r="FN31" s="120"/>
      <c r="FO31" s="120"/>
      <c r="FP31" s="120"/>
      <c r="FQ31" s="120"/>
      <c r="FR31" s="120"/>
      <c r="FS31" s="120"/>
      <c r="FT31" s="120"/>
      <c r="FU31" s="120"/>
      <c r="FV31" s="120"/>
      <c r="FW31" s="120"/>
      <c r="FX31" s="120"/>
      <c r="FY31" s="120"/>
      <c r="FZ31" s="120"/>
      <c r="GA31" s="120"/>
      <c r="GB31" s="120"/>
      <c r="GC31" s="120"/>
      <c r="GD31" s="120"/>
      <c r="GE31" s="120"/>
      <c r="GF31" s="120"/>
      <c r="GG31" s="120"/>
      <c r="GH31" s="120"/>
      <c r="GI31" s="120"/>
      <c r="GJ31" s="120"/>
      <c r="GK31" s="120"/>
      <c r="GL31" s="120"/>
      <c r="GM31" s="120"/>
    </row>
    <row r="32" spans="1:195" ht="15" customHeight="1">
      <c r="A32" s="6" t="s">
        <v>130</v>
      </c>
      <c r="B32" s="303" t="str">
        <f>Language!B956</f>
        <v>The delivery methods used by the instructor were effective in facilitating learning</v>
      </c>
      <c r="C32" s="304"/>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0"/>
      <c r="AP32" s="120"/>
      <c r="AQ32" s="120"/>
      <c r="AR32" s="120"/>
      <c r="AS32" s="120"/>
      <c r="AT32" s="120"/>
      <c r="AU32" s="120"/>
      <c r="AV32" s="120"/>
      <c r="AW32" s="120"/>
      <c r="AX32" s="120"/>
      <c r="AY32" s="120"/>
      <c r="AZ32" s="120"/>
      <c r="BA32" s="120"/>
      <c r="BB32" s="120"/>
      <c r="BC32" s="120"/>
      <c r="BD32" s="120"/>
      <c r="BE32" s="120"/>
      <c r="BF32" s="120"/>
      <c r="BG32" s="120"/>
      <c r="BH32" s="120"/>
      <c r="BI32" s="120"/>
      <c r="BJ32" s="120"/>
      <c r="BK32" s="120"/>
      <c r="BL32" s="120"/>
      <c r="BM32" s="120"/>
      <c r="BN32" s="120"/>
      <c r="BO32" s="120"/>
      <c r="BP32" s="120"/>
      <c r="BQ32" s="120"/>
      <c r="BR32" s="120"/>
      <c r="BS32" s="120"/>
      <c r="BT32" s="120"/>
      <c r="BU32" s="120"/>
      <c r="BV32" s="120"/>
      <c r="BW32" s="120"/>
      <c r="BX32" s="120"/>
      <c r="BY32" s="120"/>
      <c r="BZ32" s="120"/>
      <c r="CA32" s="120"/>
      <c r="CB32" s="120"/>
      <c r="CC32" s="120"/>
      <c r="CD32" s="120"/>
      <c r="CE32" s="120"/>
      <c r="CF32" s="120"/>
      <c r="CG32" s="120"/>
      <c r="CH32" s="120"/>
      <c r="CI32" s="120"/>
      <c r="CJ32" s="120"/>
      <c r="CK32" s="120"/>
      <c r="CL32" s="120"/>
      <c r="CM32" s="120"/>
      <c r="CN32" s="120"/>
      <c r="CO32" s="120"/>
      <c r="CP32" s="120"/>
      <c r="CQ32" s="120"/>
      <c r="CR32" s="120"/>
      <c r="CS32" s="120"/>
      <c r="CT32" s="120"/>
      <c r="CU32" s="120"/>
      <c r="CV32" s="120"/>
      <c r="CW32" s="120"/>
      <c r="CX32" s="120"/>
      <c r="CY32" s="120"/>
      <c r="CZ32" s="120"/>
      <c r="DA32" s="120"/>
      <c r="DB32" s="120"/>
      <c r="DC32" s="120"/>
      <c r="DD32" s="120"/>
      <c r="DE32" s="120"/>
      <c r="DF32" s="120"/>
      <c r="DG32" s="120"/>
      <c r="DH32" s="120"/>
      <c r="DI32" s="120"/>
      <c r="DJ32" s="120"/>
      <c r="DK32" s="120"/>
      <c r="DL32" s="120"/>
      <c r="DM32" s="120"/>
      <c r="DN32" s="120"/>
      <c r="DO32" s="120"/>
      <c r="DP32" s="120"/>
      <c r="DQ32" s="120"/>
      <c r="DR32" s="120"/>
      <c r="DS32" s="120"/>
      <c r="DT32" s="120"/>
      <c r="DU32" s="120"/>
      <c r="DV32" s="120"/>
      <c r="DW32" s="120"/>
      <c r="DX32" s="120"/>
      <c r="DY32" s="120"/>
      <c r="DZ32" s="120"/>
      <c r="EA32" s="120"/>
      <c r="EB32" s="120"/>
      <c r="EC32" s="120"/>
      <c r="ED32" s="120"/>
      <c r="EE32" s="120"/>
      <c r="EF32" s="120"/>
      <c r="EG32" s="120"/>
      <c r="EH32" s="120"/>
      <c r="EI32" s="120"/>
      <c r="EJ32" s="120"/>
      <c r="EK32" s="120"/>
      <c r="EL32" s="120"/>
      <c r="EM32" s="120"/>
      <c r="EN32" s="120"/>
      <c r="EO32" s="120"/>
      <c r="EP32" s="120"/>
      <c r="EQ32" s="120"/>
      <c r="ER32" s="120"/>
      <c r="ES32" s="120"/>
      <c r="ET32" s="120"/>
      <c r="EU32" s="120"/>
      <c r="EV32" s="120"/>
      <c r="EW32" s="120"/>
      <c r="EX32" s="120"/>
      <c r="EY32" s="120"/>
      <c r="EZ32" s="120"/>
      <c r="FA32" s="120"/>
      <c r="FB32" s="120"/>
      <c r="FC32" s="120"/>
      <c r="FD32" s="120"/>
      <c r="FE32" s="120"/>
      <c r="FF32" s="120"/>
      <c r="FG32" s="120"/>
      <c r="FH32" s="120"/>
      <c r="FI32" s="120"/>
      <c r="FJ32" s="120"/>
      <c r="FK32" s="120"/>
      <c r="FL32" s="120"/>
      <c r="FM32" s="120"/>
      <c r="FN32" s="120"/>
      <c r="FO32" s="120"/>
      <c r="FP32" s="120"/>
      <c r="FQ32" s="120"/>
      <c r="FR32" s="120"/>
      <c r="FS32" s="120"/>
      <c r="FT32" s="120"/>
      <c r="FU32" s="120"/>
      <c r="FV32" s="120"/>
      <c r="FW32" s="120"/>
      <c r="FX32" s="120"/>
      <c r="FY32" s="120"/>
      <c r="FZ32" s="120"/>
      <c r="GA32" s="120"/>
      <c r="GB32" s="120"/>
      <c r="GC32" s="120"/>
      <c r="GD32" s="120"/>
      <c r="GE32" s="120"/>
      <c r="GF32" s="120"/>
      <c r="GG32" s="120"/>
      <c r="GH32" s="120"/>
      <c r="GI32" s="120"/>
      <c r="GJ32" s="120"/>
      <c r="GK32" s="120"/>
      <c r="GL32" s="120"/>
      <c r="GM32" s="120"/>
    </row>
    <row r="33" spans="1:195">
      <c r="A33" s="6" t="s">
        <v>131</v>
      </c>
      <c r="B33" s="303" t="str">
        <f>Language!B957</f>
        <v>The feedback provided by the instructor was constructive and helpful</v>
      </c>
      <c r="C33" s="304"/>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0"/>
      <c r="CR33" s="120"/>
      <c r="CS33" s="120"/>
      <c r="CT33" s="120"/>
      <c r="CU33" s="120"/>
      <c r="CV33" s="120"/>
      <c r="CW33" s="120"/>
      <c r="CX33" s="120"/>
      <c r="CY33" s="120"/>
      <c r="CZ33" s="120"/>
      <c r="DA33" s="120"/>
      <c r="DB33" s="120"/>
      <c r="DC33" s="120"/>
      <c r="DD33" s="120"/>
      <c r="DE33" s="120"/>
      <c r="DF33" s="120"/>
      <c r="DG33" s="120"/>
      <c r="DH33" s="120"/>
      <c r="DI33" s="120"/>
      <c r="DJ33" s="120"/>
      <c r="DK33" s="120"/>
      <c r="DL33" s="120"/>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20"/>
      <c r="FR33" s="120"/>
      <c r="FS33" s="120"/>
      <c r="FT33" s="120"/>
      <c r="FU33" s="120"/>
      <c r="FV33" s="120"/>
      <c r="FW33" s="120"/>
      <c r="FX33" s="120"/>
      <c r="FY33" s="120"/>
      <c r="FZ33" s="120"/>
      <c r="GA33" s="120"/>
      <c r="GB33" s="120"/>
      <c r="GC33" s="120"/>
      <c r="GD33" s="120"/>
      <c r="GE33" s="120"/>
      <c r="GF33" s="120"/>
      <c r="GG33" s="120"/>
      <c r="GH33" s="120"/>
      <c r="GI33" s="120"/>
      <c r="GJ33" s="120"/>
      <c r="GK33" s="120"/>
      <c r="GL33" s="120"/>
      <c r="GM33" s="120"/>
    </row>
    <row r="34" spans="1:195" ht="15" customHeight="1">
      <c r="A34" s="6" t="s">
        <v>132</v>
      </c>
      <c r="B34" s="303" t="str">
        <f>Language!B958</f>
        <v>The instructor created an environment conducive to learning and professional growth</v>
      </c>
      <c r="C34" s="304"/>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0"/>
      <c r="CR34" s="120"/>
      <c r="CS34" s="120"/>
      <c r="CT34" s="120"/>
      <c r="CU34" s="120"/>
      <c r="CV34" s="120"/>
      <c r="CW34" s="120"/>
      <c r="CX34" s="120"/>
      <c r="CY34" s="120"/>
      <c r="CZ34" s="120"/>
      <c r="DA34" s="120"/>
      <c r="DB34" s="120"/>
      <c r="DC34" s="120"/>
      <c r="DD34" s="120"/>
      <c r="DE34" s="120"/>
      <c r="DF34" s="120"/>
      <c r="DG34" s="120"/>
      <c r="DH34" s="120"/>
      <c r="DI34" s="120"/>
      <c r="DJ34" s="120"/>
      <c r="DK34" s="120"/>
      <c r="DL34" s="120"/>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20"/>
      <c r="FR34" s="120"/>
      <c r="FS34" s="120"/>
      <c r="FT34" s="120"/>
      <c r="FU34" s="120"/>
      <c r="FV34" s="120"/>
      <c r="FW34" s="120"/>
      <c r="FX34" s="120"/>
      <c r="FY34" s="120"/>
      <c r="FZ34" s="120"/>
      <c r="GA34" s="120"/>
      <c r="GB34" s="120"/>
      <c r="GC34" s="120"/>
      <c r="GD34" s="120"/>
      <c r="GE34" s="120"/>
      <c r="GF34" s="120"/>
      <c r="GG34" s="120"/>
      <c r="GH34" s="120"/>
      <c r="GI34" s="120"/>
      <c r="GJ34" s="120"/>
      <c r="GK34" s="120"/>
      <c r="GL34" s="120"/>
      <c r="GM34" s="120"/>
    </row>
    <row r="35" spans="1:195">
      <c r="A35" s="305" t="str">
        <f>Language!B959</f>
        <v>Average by sector by module</v>
      </c>
      <c r="B35" s="306"/>
      <c r="C35" s="307"/>
      <c r="D35" s="50" t="str">
        <f>IF(
  AND(D8&lt;&gt;"",COUNTA(D27:D34)&gt;0),
  AVERAGE(D27:D34)/5,
  ""
)</f>
        <v/>
      </c>
      <c r="E35" s="50" t="str">
        <f t="shared" ref="E35:BP35" si="49">IF(
  AND(E8&lt;&gt;"",COUNTA(E27:E34)&gt;0),
  AVERAGE(E27:E34)/5,
  ""
)</f>
        <v/>
      </c>
      <c r="F35" s="50" t="str">
        <f t="shared" si="49"/>
        <v/>
      </c>
      <c r="G35" s="50" t="str">
        <f t="shared" si="49"/>
        <v/>
      </c>
      <c r="H35" s="50" t="str">
        <f t="shared" si="49"/>
        <v/>
      </c>
      <c r="I35" s="50" t="str">
        <f t="shared" si="49"/>
        <v/>
      </c>
      <c r="J35" s="50" t="str">
        <f t="shared" si="49"/>
        <v/>
      </c>
      <c r="K35" s="50" t="str">
        <f t="shared" si="49"/>
        <v/>
      </c>
      <c r="L35" s="50" t="str">
        <f t="shared" si="49"/>
        <v/>
      </c>
      <c r="M35" s="50" t="str">
        <f t="shared" si="49"/>
        <v/>
      </c>
      <c r="N35" s="50" t="str">
        <f t="shared" si="49"/>
        <v/>
      </c>
      <c r="O35" s="50" t="str">
        <f t="shared" si="49"/>
        <v/>
      </c>
      <c r="P35" s="50" t="str">
        <f t="shared" si="49"/>
        <v/>
      </c>
      <c r="Q35" s="50" t="str">
        <f t="shared" si="49"/>
        <v/>
      </c>
      <c r="R35" s="50" t="str">
        <f t="shared" si="49"/>
        <v/>
      </c>
      <c r="S35" s="50" t="str">
        <f t="shared" si="49"/>
        <v/>
      </c>
      <c r="T35" s="50" t="str">
        <f t="shared" si="49"/>
        <v/>
      </c>
      <c r="U35" s="50" t="str">
        <f t="shared" si="49"/>
        <v/>
      </c>
      <c r="V35" s="50" t="str">
        <f t="shared" si="49"/>
        <v/>
      </c>
      <c r="W35" s="50" t="str">
        <f t="shared" si="49"/>
        <v/>
      </c>
      <c r="X35" s="50" t="str">
        <f t="shared" si="49"/>
        <v/>
      </c>
      <c r="Y35" s="50" t="str">
        <f t="shared" si="49"/>
        <v/>
      </c>
      <c r="Z35" s="50" t="str">
        <f t="shared" si="49"/>
        <v/>
      </c>
      <c r="AA35" s="50" t="str">
        <f t="shared" si="49"/>
        <v/>
      </c>
      <c r="AB35" s="50" t="str">
        <f t="shared" si="49"/>
        <v/>
      </c>
      <c r="AC35" s="50" t="str">
        <f t="shared" si="49"/>
        <v/>
      </c>
      <c r="AD35" s="50" t="str">
        <f t="shared" si="49"/>
        <v/>
      </c>
      <c r="AE35" s="50" t="str">
        <f t="shared" si="49"/>
        <v/>
      </c>
      <c r="AF35" s="50" t="str">
        <f t="shared" si="49"/>
        <v/>
      </c>
      <c r="AG35" s="50" t="str">
        <f t="shared" si="49"/>
        <v/>
      </c>
      <c r="AH35" s="50" t="str">
        <f t="shared" si="49"/>
        <v/>
      </c>
      <c r="AI35" s="50" t="str">
        <f t="shared" si="49"/>
        <v/>
      </c>
      <c r="AJ35" s="50" t="str">
        <f t="shared" si="49"/>
        <v/>
      </c>
      <c r="AK35" s="50" t="str">
        <f t="shared" si="49"/>
        <v/>
      </c>
      <c r="AL35" s="50" t="str">
        <f t="shared" si="49"/>
        <v/>
      </c>
      <c r="AM35" s="50" t="str">
        <f t="shared" si="49"/>
        <v/>
      </c>
      <c r="AN35" s="50" t="str">
        <f t="shared" si="49"/>
        <v/>
      </c>
      <c r="AO35" s="50" t="str">
        <f t="shared" si="49"/>
        <v/>
      </c>
      <c r="AP35" s="50" t="str">
        <f t="shared" si="49"/>
        <v/>
      </c>
      <c r="AQ35" s="50" t="str">
        <f t="shared" si="49"/>
        <v/>
      </c>
      <c r="AR35" s="50" t="str">
        <f t="shared" si="49"/>
        <v/>
      </c>
      <c r="AS35" s="50" t="str">
        <f t="shared" si="49"/>
        <v/>
      </c>
      <c r="AT35" s="50" t="str">
        <f t="shared" si="49"/>
        <v/>
      </c>
      <c r="AU35" s="50" t="str">
        <f t="shared" si="49"/>
        <v/>
      </c>
      <c r="AV35" s="50" t="str">
        <f t="shared" si="49"/>
        <v/>
      </c>
      <c r="AW35" s="50" t="str">
        <f t="shared" si="49"/>
        <v/>
      </c>
      <c r="AX35" s="50" t="str">
        <f t="shared" si="49"/>
        <v/>
      </c>
      <c r="AY35" s="50" t="str">
        <f t="shared" si="49"/>
        <v/>
      </c>
      <c r="AZ35" s="50" t="str">
        <f t="shared" si="49"/>
        <v/>
      </c>
      <c r="BA35" s="50" t="str">
        <f t="shared" si="49"/>
        <v/>
      </c>
      <c r="BB35" s="50" t="str">
        <f t="shared" si="49"/>
        <v/>
      </c>
      <c r="BC35" s="50" t="str">
        <f t="shared" si="49"/>
        <v/>
      </c>
      <c r="BD35" s="50" t="str">
        <f t="shared" si="49"/>
        <v/>
      </c>
      <c r="BE35" s="50" t="str">
        <f t="shared" si="49"/>
        <v/>
      </c>
      <c r="BF35" s="50" t="str">
        <f t="shared" si="49"/>
        <v/>
      </c>
      <c r="BG35" s="50" t="str">
        <f t="shared" si="49"/>
        <v/>
      </c>
      <c r="BH35" s="50" t="str">
        <f t="shared" si="49"/>
        <v/>
      </c>
      <c r="BI35" s="50" t="str">
        <f t="shared" si="49"/>
        <v/>
      </c>
      <c r="BJ35" s="50" t="str">
        <f t="shared" si="49"/>
        <v/>
      </c>
      <c r="BK35" s="50" t="str">
        <f t="shared" si="49"/>
        <v/>
      </c>
      <c r="BL35" s="50" t="str">
        <f t="shared" si="49"/>
        <v/>
      </c>
      <c r="BM35" s="50" t="str">
        <f t="shared" si="49"/>
        <v/>
      </c>
      <c r="BN35" s="50" t="str">
        <f t="shared" si="49"/>
        <v/>
      </c>
      <c r="BO35" s="50" t="str">
        <f t="shared" si="49"/>
        <v/>
      </c>
      <c r="BP35" s="50" t="str">
        <f t="shared" si="49"/>
        <v/>
      </c>
      <c r="BQ35" s="50" t="str">
        <f t="shared" ref="BQ35:EB35" si="50">IF(
  AND(BQ8&lt;&gt;"",COUNTA(BQ27:BQ34)&gt;0),
  AVERAGE(BQ27:BQ34)/5,
  ""
)</f>
        <v/>
      </c>
      <c r="BR35" s="50" t="str">
        <f t="shared" si="50"/>
        <v/>
      </c>
      <c r="BS35" s="50" t="str">
        <f t="shared" si="50"/>
        <v/>
      </c>
      <c r="BT35" s="50" t="str">
        <f t="shared" si="50"/>
        <v/>
      </c>
      <c r="BU35" s="50" t="str">
        <f t="shared" si="50"/>
        <v/>
      </c>
      <c r="BV35" s="50" t="str">
        <f t="shared" si="50"/>
        <v/>
      </c>
      <c r="BW35" s="50" t="str">
        <f t="shared" si="50"/>
        <v/>
      </c>
      <c r="BX35" s="50" t="str">
        <f t="shared" si="50"/>
        <v/>
      </c>
      <c r="BY35" s="50" t="str">
        <f t="shared" si="50"/>
        <v/>
      </c>
      <c r="BZ35" s="50" t="str">
        <f t="shared" si="50"/>
        <v/>
      </c>
      <c r="CA35" s="50" t="str">
        <f t="shared" si="50"/>
        <v/>
      </c>
      <c r="CB35" s="50" t="str">
        <f t="shared" si="50"/>
        <v/>
      </c>
      <c r="CC35" s="50" t="str">
        <f t="shared" si="50"/>
        <v/>
      </c>
      <c r="CD35" s="50" t="str">
        <f t="shared" si="50"/>
        <v/>
      </c>
      <c r="CE35" s="50" t="str">
        <f t="shared" si="50"/>
        <v/>
      </c>
      <c r="CF35" s="50" t="str">
        <f t="shared" si="50"/>
        <v/>
      </c>
      <c r="CG35" s="50" t="str">
        <f t="shared" si="50"/>
        <v/>
      </c>
      <c r="CH35" s="50" t="str">
        <f t="shared" si="50"/>
        <v/>
      </c>
      <c r="CI35" s="50" t="str">
        <f t="shared" si="50"/>
        <v/>
      </c>
      <c r="CJ35" s="50" t="str">
        <f t="shared" si="50"/>
        <v/>
      </c>
      <c r="CK35" s="50" t="str">
        <f t="shared" si="50"/>
        <v/>
      </c>
      <c r="CL35" s="50" t="str">
        <f t="shared" si="50"/>
        <v/>
      </c>
      <c r="CM35" s="50" t="str">
        <f t="shared" si="50"/>
        <v/>
      </c>
      <c r="CN35" s="50" t="str">
        <f t="shared" si="50"/>
        <v/>
      </c>
      <c r="CO35" s="50" t="str">
        <f t="shared" si="50"/>
        <v/>
      </c>
      <c r="CP35" s="50" t="str">
        <f t="shared" si="50"/>
        <v/>
      </c>
      <c r="CQ35" s="50" t="str">
        <f t="shared" si="50"/>
        <v/>
      </c>
      <c r="CR35" s="50" t="str">
        <f t="shared" si="50"/>
        <v/>
      </c>
      <c r="CS35" s="50" t="str">
        <f t="shared" si="50"/>
        <v/>
      </c>
      <c r="CT35" s="50" t="str">
        <f t="shared" si="50"/>
        <v/>
      </c>
      <c r="CU35" s="50" t="str">
        <f t="shared" si="50"/>
        <v/>
      </c>
      <c r="CV35" s="50" t="str">
        <f t="shared" si="50"/>
        <v/>
      </c>
      <c r="CW35" s="50" t="str">
        <f t="shared" si="50"/>
        <v/>
      </c>
      <c r="CX35" s="50" t="str">
        <f t="shared" si="50"/>
        <v/>
      </c>
      <c r="CY35" s="50" t="str">
        <f t="shared" si="50"/>
        <v/>
      </c>
      <c r="CZ35" s="50" t="str">
        <f t="shared" si="50"/>
        <v/>
      </c>
      <c r="DA35" s="50" t="str">
        <f t="shared" si="50"/>
        <v/>
      </c>
      <c r="DB35" s="50" t="str">
        <f t="shared" si="50"/>
        <v/>
      </c>
      <c r="DC35" s="50" t="str">
        <f t="shared" si="50"/>
        <v/>
      </c>
      <c r="DD35" s="50" t="str">
        <f t="shared" si="50"/>
        <v/>
      </c>
      <c r="DE35" s="50" t="str">
        <f t="shared" si="50"/>
        <v/>
      </c>
      <c r="DF35" s="50" t="str">
        <f t="shared" si="50"/>
        <v/>
      </c>
      <c r="DG35" s="50" t="str">
        <f t="shared" si="50"/>
        <v/>
      </c>
      <c r="DH35" s="50" t="str">
        <f t="shared" si="50"/>
        <v/>
      </c>
      <c r="DI35" s="50" t="str">
        <f t="shared" si="50"/>
        <v/>
      </c>
      <c r="DJ35" s="50" t="str">
        <f t="shared" si="50"/>
        <v/>
      </c>
      <c r="DK35" s="50" t="str">
        <f t="shared" si="50"/>
        <v/>
      </c>
      <c r="DL35" s="50" t="str">
        <f t="shared" si="50"/>
        <v/>
      </c>
      <c r="DM35" s="50" t="str">
        <f t="shared" si="50"/>
        <v/>
      </c>
      <c r="DN35" s="50" t="str">
        <f t="shared" si="50"/>
        <v/>
      </c>
      <c r="DO35" s="50" t="str">
        <f t="shared" si="50"/>
        <v/>
      </c>
      <c r="DP35" s="50" t="str">
        <f t="shared" si="50"/>
        <v/>
      </c>
      <c r="DQ35" s="50" t="str">
        <f t="shared" si="50"/>
        <v/>
      </c>
      <c r="DR35" s="50" t="str">
        <f t="shared" si="50"/>
        <v/>
      </c>
      <c r="DS35" s="50" t="str">
        <f t="shared" si="50"/>
        <v/>
      </c>
      <c r="DT35" s="50" t="str">
        <f t="shared" si="50"/>
        <v/>
      </c>
      <c r="DU35" s="50" t="str">
        <f t="shared" si="50"/>
        <v/>
      </c>
      <c r="DV35" s="50" t="str">
        <f t="shared" si="50"/>
        <v/>
      </c>
      <c r="DW35" s="50" t="str">
        <f t="shared" si="50"/>
        <v/>
      </c>
      <c r="DX35" s="50" t="str">
        <f t="shared" si="50"/>
        <v/>
      </c>
      <c r="DY35" s="50" t="str">
        <f t="shared" si="50"/>
        <v/>
      </c>
      <c r="DZ35" s="50" t="str">
        <f t="shared" si="50"/>
        <v/>
      </c>
      <c r="EA35" s="50" t="str">
        <f t="shared" si="50"/>
        <v/>
      </c>
      <c r="EB35" s="50" t="str">
        <f t="shared" si="50"/>
        <v/>
      </c>
      <c r="EC35" s="50" t="str">
        <f t="shared" ref="EC35:GM35" si="51">IF(
  AND(EC8&lt;&gt;"",COUNTA(EC27:EC34)&gt;0),
  AVERAGE(EC27:EC34)/5,
  ""
)</f>
        <v/>
      </c>
      <c r="ED35" s="50" t="str">
        <f t="shared" si="51"/>
        <v/>
      </c>
      <c r="EE35" s="50" t="str">
        <f t="shared" si="51"/>
        <v/>
      </c>
      <c r="EF35" s="50" t="str">
        <f t="shared" si="51"/>
        <v/>
      </c>
      <c r="EG35" s="50" t="str">
        <f t="shared" si="51"/>
        <v/>
      </c>
      <c r="EH35" s="50" t="str">
        <f t="shared" si="51"/>
        <v/>
      </c>
      <c r="EI35" s="50" t="str">
        <f t="shared" si="51"/>
        <v/>
      </c>
      <c r="EJ35" s="50" t="str">
        <f t="shared" si="51"/>
        <v/>
      </c>
      <c r="EK35" s="50" t="str">
        <f t="shared" si="51"/>
        <v/>
      </c>
      <c r="EL35" s="50" t="str">
        <f t="shared" si="51"/>
        <v/>
      </c>
      <c r="EM35" s="50" t="str">
        <f t="shared" si="51"/>
        <v/>
      </c>
      <c r="EN35" s="50" t="str">
        <f t="shared" si="51"/>
        <v/>
      </c>
      <c r="EO35" s="50" t="str">
        <f t="shared" si="51"/>
        <v/>
      </c>
      <c r="EP35" s="50" t="str">
        <f t="shared" si="51"/>
        <v/>
      </c>
      <c r="EQ35" s="50" t="str">
        <f t="shared" si="51"/>
        <v/>
      </c>
      <c r="ER35" s="50" t="str">
        <f t="shared" si="51"/>
        <v/>
      </c>
      <c r="ES35" s="50" t="str">
        <f t="shared" si="51"/>
        <v/>
      </c>
      <c r="ET35" s="50" t="str">
        <f t="shared" si="51"/>
        <v/>
      </c>
      <c r="EU35" s="50" t="str">
        <f t="shared" si="51"/>
        <v/>
      </c>
      <c r="EV35" s="50" t="str">
        <f t="shared" si="51"/>
        <v/>
      </c>
      <c r="EW35" s="50" t="str">
        <f t="shared" si="51"/>
        <v/>
      </c>
      <c r="EX35" s="50" t="str">
        <f t="shared" si="51"/>
        <v/>
      </c>
      <c r="EY35" s="50" t="str">
        <f t="shared" si="51"/>
        <v/>
      </c>
      <c r="EZ35" s="50" t="str">
        <f t="shared" si="51"/>
        <v/>
      </c>
      <c r="FA35" s="50" t="str">
        <f t="shared" si="51"/>
        <v/>
      </c>
      <c r="FB35" s="50" t="str">
        <f t="shared" si="51"/>
        <v/>
      </c>
      <c r="FC35" s="50" t="str">
        <f t="shared" si="51"/>
        <v/>
      </c>
      <c r="FD35" s="50" t="str">
        <f t="shared" si="51"/>
        <v/>
      </c>
      <c r="FE35" s="50" t="str">
        <f t="shared" si="51"/>
        <v/>
      </c>
      <c r="FF35" s="50" t="str">
        <f t="shared" si="51"/>
        <v/>
      </c>
      <c r="FG35" s="50" t="str">
        <f t="shared" si="51"/>
        <v/>
      </c>
      <c r="FH35" s="50" t="str">
        <f t="shared" si="51"/>
        <v/>
      </c>
      <c r="FI35" s="50" t="str">
        <f t="shared" si="51"/>
        <v/>
      </c>
      <c r="FJ35" s="50" t="str">
        <f t="shared" si="51"/>
        <v/>
      </c>
      <c r="FK35" s="50" t="str">
        <f t="shared" si="51"/>
        <v/>
      </c>
      <c r="FL35" s="50" t="str">
        <f t="shared" si="51"/>
        <v/>
      </c>
      <c r="FM35" s="50" t="str">
        <f t="shared" si="51"/>
        <v/>
      </c>
      <c r="FN35" s="50" t="str">
        <f t="shared" si="51"/>
        <v/>
      </c>
      <c r="FO35" s="50" t="str">
        <f t="shared" si="51"/>
        <v/>
      </c>
      <c r="FP35" s="50" t="str">
        <f t="shared" si="51"/>
        <v/>
      </c>
      <c r="FQ35" s="50" t="str">
        <f t="shared" si="51"/>
        <v/>
      </c>
      <c r="FR35" s="50" t="str">
        <f t="shared" si="51"/>
        <v/>
      </c>
      <c r="FS35" s="50" t="str">
        <f t="shared" si="51"/>
        <v/>
      </c>
      <c r="FT35" s="50" t="str">
        <f t="shared" si="51"/>
        <v/>
      </c>
      <c r="FU35" s="50" t="str">
        <f t="shared" si="51"/>
        <v/>
      </c>
      <c r="FV35" s="50" t="str">
        <f t="shared" si="51"/>
        <v/>
      </c>
      <c r="FW35" s="50" t="str">
        <f t="shared" si="51"/>
        <v/>
      </c>
      <c r="FX35" s="50" t="str">
        <f t="shared" si="51"/>
        <v/>
      </c>
      <c r="FY35" s="50" t="str">
        <f t="shared" si="51"/>
        <v/>
      </c>
      <c r="FZ35" s="50" t="str">
        <f t="shared" si="51"/>
        <v/>
      </c>
      <c r="GA35" s="50" t="str">
        <f t="shared" si="51"/>
        <v/>
      </c>
      <c r="GB35" s="50" t="str">
        <f t="shared" si="51"/>
        <v/>
      </c>
      <c r="GC35" s="50" t="str">
        <f t="shared" si="51"/>
        <v/>
      </c>
      <c r="GD35" s="50" t="str">
        <f t="shared" si="51"/>
        <v/>
      </c>
      <c r="GE35" s="50" t="str">
        <f t="shared" si="51"/>
        <v/>
      </c>
      <c r="GF35" s="50" t="str">
        <f t="shared" si="51"/>
        <v/>
      </c>
      <c r="GG35" s="50" t="str">
        <f t="shared" si="51"/>
        <v/>
      </c>
      <c r="GH35" s="50" t="str">
        <f t="shared" si="51"/>
        <v/>
      </c>
      <c r="GI35" s="50" t="str">
        <f t="shared" si="51"/>
        <v/>
      </c>
      <c r="GJ35" s="50" t="str">
        <f t="shared" si="51"/>
        <v/>
      </c>
      <c r="GK35" s="50" t="str">
        <f t="shared" si="51"/>
        <v/>
      </c>
      <c r="GL35" s="50" t="str">
        <f t="shared" si="51"/>
        <v/>
      </c>
      <c r="GM35" s="50" t="str">
        <f t="shared" si="51"/>
        <v/>
      </c>
    </row>
    <row r="36" spans="1:195" ht="30">
      <c r="A36" s="295" t="str">
        <f>Language!B960</f>
        <v>Total average by sector for all modules</v>
      </c>
      <c r="B36" s="296"/>
      <c r="C36" s="297"/>
      <c r="D36" s="10" t="str">
        <f>Language!$B$100</f>
        <v>Human health</v>
      </c>
      <c r="E36" s="10" t="str">
        <f>Language!$B$101</f>
        <v>Animal health</v>
      </c>
      <c r="F36" s="10" t="str">
        <f>Language!$B$102</f>
        <v>Environmental health</v>
      </c>
      <c r="G36" s="10" t="str">
        <f>Language!$B$103</f>
        <v>Other</v>
      </c>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c r="BL36" s="293"/>
      <c r="BM36" s="293"/>
      <c r="BN36" s="293"/>
      <c r="BO36" s="293"/>
      <c r="BP36" s="293"/>
      <c r="BQ36" s="293"/>
      <c r="BR36" s="293"/>
      <c r="BS36" s="293"/>
      <c r="BT36" s="293"/>
      <c r="BU36" s="293"/>
      <c r="BV36" s="293"/>
      <c r="BW36" s="293"/>
      <c r="BX36" s="293"/>
      <c r="BY36" s="293"/>
      <c r="BZ36" s="293"/>
      <c r="CA36" s="293"/>
      <c r="CB36" s="293"/>
      <c r="CC36" s="293"/>
      <c r="CD36" s="293"/>
      <c r="CE36" s="293"/>
      <c r="CF36" s="293"/>
      <c r="CG36" s="293"/>
      <c r="CH36" s="293"/>
      <c r="CI36" s="293"/>
      <c r="CJ36" s="293"/>
      <c r="CK36" s="293"/>
      <c r="CL36" s="293"/>
      <c r="CM36" s="293"/>
      <c r="CN36" s="293"/>
      <c r="CO36" s="293"/>
      <c r="CP36" s="293"/>
      <c r="CQ36" s="293"/>
      <c r="CR36" s="293"/>
      <c r="CS36" s="293"/>
      <c r="CT36" s="293"/>
      <c r="CU36" s="293"/>
      <c r="CV36" s="293"/>
      <c r="CW36" s="293"/>
      <c r="CX36" s="293"/>
      <c r="CY36" s="293"/>
      <c r="CZ36" s="293"/>
      <c r="DA36" s="293"/>
      <c r="DB36" s="293"/>
      <c r="DC36" s="293"/>
      <c r="DD36" s="293"/>
      <c r="DE36" s="293"/>
      <c r="DF36" s="293"/>
      <c r="DG36" s="293"/>
      <c r="DH36" s="293"/>
      <c r="DI36" s="293"/>
      <c r="DJ36" s="293"/>
      <c r="DK36" s="293"/>
      <c r="DL36" s="293"/>
      <c r="DM36" s="293"/>
      <c r="DN36" s="293"/>
      <c r="DO36" s="293"/>
      <c r="DP36" s="293"/>
      <c r="DQ36" s="293"/>
      <c r="DR36" s="293"/>
      <c r="DS36" s="293"/>
      <c r="DT36" s="293"/>
      <c r="DU36" s="293"/>
      <c r="DV36" s="293"/>
      <c r="DW36" s="293"/>
      <c r="DX36" s="293"/>
      <c r="DY36" s="293"/>
      <c r="DZ36" s="293"/>
      <c r="EA36" s="293"/>
      <c r="EB36" s="293"/>
      <c r="EC36" s="293"/>
      <c r="ED36" s="293"/>
      <c r="EE36" s="293"/>
      <c r="EF36" s="293"/>
      <c r="EG36" s="293"/>
      <c r="EH36" s="293"/>
      <c r="EI36" s="293"/>
      <c r="EJ36" s="293"/>
      <c r="EK36" s="293"/>
      <c r="EL36" s="293"/>
      <c r="EM36" s="293"/>
      <c r="EN36" s="293"/>
      <c r="EO36" s="293"/>
      <c r="EP36" s="293"/>
      <c r="EQ36" s="293"/>
      <c r="ER36" s="293"/>
      <c r="ES36" s="293"/>
      <c r="ET36" s="293"/>
      <c r="EU36" s="293"/>
      <c r="EV36" s="293"/>
      <c r="EW36" s="293"/>
      <c r="EX36" s="293"/>
      <c r="EY36" s="293"/>
      <c r="EZ36" s="293"/>
      <c r="FA36" s="293"/>
      <c r="FB36" s="293"/>
      <c r="FC36" s="293"/>
      <c r="FD36" s="293"/>
      <c r="FE36" s="293"/>
      <c r="FF36" s="293"/>
      <c r="FG36" s="293"/>
      <c r="FH36" s="293"/>
      <c r="FI36" s="293"/>
      <c r="FJ36" s="293"/>
      <c r="FK36" s="293"/>
      <c r="FL36" s="293"/>
      <c r="FM36" s="293"/>
      <c r="FN36" s="293"/>
      <c r="FO36" s="293"/>
      <c r="FP36" s="293"/>
      <c r="FQ36" s="293"/>
      <c r="FR36" s="293"/>
      <c r="FS36" s="293"/>
      <c r="FT36" s="293"/>
      <c r="FU36" s="293"/>
      <c r="FV36" s="293"/>
      <c r="FW36" s="293"/>
      <c r="FX36" s="293"/>
      <c r="FY36" s="293"/>
      <c r="FZ36" s="293"/>
      <c r="GA36" s="293"/>
      <c r="GB36" s="293"/>
      <c r="GC36" s="293"/>
      <c r="GD36" s="293"/>
      <c r="GE36" s="293"/>
      <c r="GF36" s="293"/>
      <c r="GG36" s="293"/>
      <c r="GH36" s="293"/>
      <c r="GI36" s="293"/>
      <c r="GJ36" s="293"/>
      <c r="GK36" s="293"/>
      <c r="GL36" s="293"/>
      <c r="GM36" s="54"/>
    </row>
    <row r="37" spans="1:195">
      <c r="A37" s="298"/>
      <c r="B37" s="299"/>
      <c r="C37" s="300"/>
      <c r="D37" s="50" t="str">
        <f>IFERROR(AVERAGEIF(D7:GM7, D36, D35:GM35), "")</f>
        <v/>
      </c>
      <c r="E37" s="50" t="str">
        <f>IFERROR(AVERAGEIF(D7:GM7, E36, D35:GM35), "")</f>
        <v/>
      </c>
      <c r="F37" s="50" t="str">
        <f>IFERROR(AVERAGEIF(D7:GM7, F36, D35:GM35), "")</f>
        <v/>
      </c>
      <c r="G37" s="50" t="str">
        <f>IFERROR(AVERAGEIF(D7:GM7, G36, D35:GM35), "")</f>
        <v/>
      </c>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293"/>
      <c r="AL37" s="293"/>
      <c r="AM37" s="293"/>
      <c r="AN37" s="293"/>
      <c r="AO37" s="293"/>
      <c r="AP37" s="293"/>
      <c r="AQ37" s="293"/>
      <c r="AR37" s="293"/>
      <c r="AS37" s="293"/>
      <c r="AT37" s="293"/>
      <c r="AU37" s="293"/>
      <c r="AV37" s="293"/>
      <c r="AW37" s="293"/>
      <c r="AX37" s="293"/>
      <c r="AY37" s="293"/>
      <c r="AZ37" s="293"/>
      <c r="BA37" s="293"/>
      <c r="BB37" s="293"/>
      <c r="BC37" s="293"/>
      <c r="BD37" s="293"/>
      <c r="BE37" s="293"/>
      <c r="BF37" s="293"/>
      <c r="BG37" s="293"/>
      <c r="BH37" s="293"/>
      <c r="BI37" s="293"/>
      <c r="BJ37" s="293"/>
      <c r="BK37" s="293"/>
      <c r="BL37" s="293"/>
      <c r="BM37" s="293"/>
      <c r="BN37" s="293"/>
      <c r="BO37" s="293"/>
      <c r="BP37" s="293"/>
      <c r="BQ37" s="293"/>
      <c r="BR37" s="293"/>
      <c r="BS37" s="293"/>
      <c r="BT37" s="293"/>
      <c r="BU37" s="293"/>
      <c r="BV37" s="293"/>
      <c r="BW37" s="293"/>
      <c r="BX37" s="293"/>
      <c r="BY37" s="293"/>
      <c r="BZ37" s="293"/>
      <c r="CA37" s="293"/>
      <c r="CB37" s="293"/>
      <c r="CC37" s="293"/>
      <c r="CD37" s="293"/>
      <c r="CE37" s="293"/>
      <c r="CF37" s="293"/>
      <c r="CG37" s="293"/>
      <c r="CH37" s="293"/>
      <c r="CI37" s="293"/>
      <c r="CJ37" s="293"/>
      <c r="CK37" s="293"/>
      <c r="CL37" s="293"/>
      <c r="CM37" s="293"/>
      <c r="CN37" s="293"/>
      <c r="CO37" s="293"/>
      <c r="CP37" s="293"/>
      <c r="CQ37" s="293"/>
      <c r="CR37" s="293"/>
      <c r="CS37" s="293"/>
      <c r="CT37" s="293"/>
      <c r="CU37" s="293"/>
      <c r="CV37" s="293"/>
      <c r="CW37" s="293"/>
      <c r="CX37" s="293"/>
      <c r="CY37" s="293"/>
      <c r="CZ37" s="293"/>
      <c r="DA37" s="293"/>
      <c r="DB37" s="293"/>
      <c r="DC37" s="293"/>
      <c r="DD37" s="293"/>
      <c r="DE37" s="293"/>
      <c r="DF37" s="293"/>
      <c r="DG37" s="293"/>
      <c r="DH37" s="293"/>
      <c r="DI37" s="293"/>
      <c r="DJ37" s="293"/>
      <c r="DK37" s="293"/>
      <c r="DL37" s="293"/>
      <c r="DM37" s="293"/>
      <c r="DN37" s="293"/>
      <c r="DO37" s="293"/>
      <c r="DP37" s="293"/>
      <c r="DQ37" s="293"/>
      <c r="DR37" s="293"/>
      <c r="DS37" s="293"/>
      <c r="DT37" s="293"/>
      <c r="DU37" s="293"/>
      <c r="DV37" s="293"/>
      <c r="DW37" s="293"/>
      <c r="DX37" s="293"/>
      <c r="DY37" s="293"/>
      <c r="DZ37" s="293"/>
      <c r="EA37" s="293"/>
      <c r="EB37" s="293"/>
      <c r="EC37" s="293"/>
      <c r="ED37" s="293"/>
      <c r="EE37" s="293"/>
      <c r="EF37" s="293"/>
      <c r="EG37" s="293"/>
      <c r="EH37" s="293"/>
      <c r="EI37" s="293"/>
      <c r="EJ37" s="293"/>
      <c r="EK37" s="293"/>
      <c r="EL37" s="293"/>
      <c r="EM37" s="293"/>
      <c r="EN37" s="293"/>
      <c r="EO37" s="293"/>
      <c r="EP37" s="293"/>
      <c r="EQ37" s="293"/>
      <c r="ER37" s="293"/>
      <c r="ES37" s="293"/>
      <c r="ET37" s="293"/>
      <c r="EU37" s="293"/>
      <c r="EV37" s="293"/>
      <c r="EW37" s="293"/>
      <c r="EX37" s="293"/>
      <c r="EY37" s="293"/>
      <c r="EZ37" s="293"/>
      <c r="FA37" s="293"/>
      <c r="FB37" s="293"/>
      <c r="FC37" s="293"/>
      <c r="FD37" s="293"/>
      <c r="FE37" s="293"/>
      <c r="FF37" s="293"/>
      <c r="FG37" s="293"/>
      <c r="FH37" s="293"/>
      <c r="FI37" s="293"/>
      <c r="FJ37" s="293"/>
      <c r="FK37" s="293"/>
      <c r="FL37" s="293"/>
      <c r="FM37" s="293"/>
      <c r="FN37" s="293"/>
      <c r="FO37" s="293"/>
      <c r="FP37" s="293"/>
      <c r="FQ37" s="293"/>
      <c r="FR37" s="293"/>
      <c r="FS37" s="293"/>
      <c r="FT37" s="293"/>
      <c r="FU37" s="293"/>
      <c r="FV37" s="293"/>
      <c r="FW37" s="293"/>
      <c r="FX37" s="293"/>
      <c r="FY37" s="293"/>
      <c r="FZ37" s="293"/>
      <c r="GA37" s="293"/>
      <c r="GB37" s="293"/>
      <c r="GC37" s="293"/>
      <c r="GD37" s="293"/>
      <c r="GE37" s="293"/>
      <c r="GF37" s="293"/>
      <c r="GG37" s="293"/>
      <c r="GH37" s="293"/>
      <c r="GI37" s="293"/>
      <c r="GJ37" s="293"/>
      <c r="GK37" s="293"/>
      <c r="GL37" s="293"/>
      <c r="GM37" s="54"/>
    </row>
    <row r="38" spans="1:195" ht="60">
      <c r="A38" s="295" t="str">
        <f>Language!B961</f>
        <v>Total average by mode for all modules</v>
      </c>
      <c r="B38" s="296"/>
      <c r="C38" s="297"/>
      <c r="D38" s="10" t="str">
        <f>'Drop-downs'!F25</f>
        <v>In-person</v>
      </c>
      <c r="E38" s="10" t="str">
        <f>'Drop-downs'!F26</f>
        <v>Online, instructor-led</v>
      </c>
      <c r="F38" s="10" t="str">
        <f>'Drop-downs'!F27</f>
        <v>Online, self-learning</v>
      </c>
      <c r="G38" s="10" t="str">
        <f>'Drop-downs'!F28</f>
        <v>Hybrid (online and in-person components)</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row>
    <row r="39" spans="1:195">
      <c r="A39" s="298"/>
      <c r="B39" s="299"/>
      <c r="C39" s="300"/>
      <c r="D39" s="50" t="str">
        <f>IFERROR(AVERAGEIF(D6:GM6, D38, D35:GM35), "")</f>
        <v/>
      </c>
      <c r="E39" s="50" t="str">
        <f>IFERROR(AVERAGEIF(D6:GM6, E38, D35:GM35), "")</f>
        <v/>
      </c>
      <c r="F39" s="50" t="str">
        <f>IFERROR(AVERAGEIF(D6:GM6, F38, D35:GM35), "")</f>
        <v/>
      </c>
      <c r="G39" s="50" t="str">
        <f>IFERROR(AVERAGEIF(D6:GM6, G38, D35:GM35), "")</f>
        <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row>
    <row r="40" spans="1:195">
      <c r="A40" s="294" t="str">
        <f>Language!B962</f>
        <v>Average by module</v>
      </c>
      <c r="B40" s="294"/>
      <c r="C40" s="294"/>
      <c r="D40" s="287" t="str">
        <f>IFERROR(
(
IF(AND(D35&lt;&gt;"",D8&lt;&gt;""),D35*D8,0)+
IF(AND(E35&lt;&gt;"",E8&lt;&gt;""),E35*E8,0)+
IF(AND(F35&lt;&gt;"",F8&lt;&gt;""),F35*F8,0)+
IF(AND(G35&lt;&gt;"",G8&lt;&gt;""),G35*G8,0)
)
/
(
(
IF(AND(D35&lt;&gt;"",D8&lt;&gt;""),D8,0)+
IF(AND(E35&lt;&gt;"",E8&lt;&gt;""),E8,0)+
IF(AND(F35&lt;&gt;"",F8&lt;&gt;""),F8,0)+
IF(AND(G35&lt;&gt;"",G8&lt;&gt;""),G8,0)
)
),
"")</f>
        <v/>
      </c>
      <c r="E40" s="288"/>
      <c r="F40" s="288"/>
      <c r="G40" s="289"/>
      <c r="H40" s="287" t="str">
        <f t="shared" ref="H40" si="52">IFERROR(
(
IF(AND(H35&lt;&gt;"",H8&lt;&gt;""),H35*H8,0)+
IF(AND(I35&lt;&gt;"",I8&lt;&gt;""),I35*I8,0)+
IF(AND(J35&lt;&gt;"",J8&lt;&gt;""),J35*J8,0)+
IF(AND(K35&lt;&gt;"",K8&lt;&gt;""),K35*K8,0)
)
/
(
(
IF(AND(H35&lt;&gt;"",H8&lt;&gt;""),H8,0)+
IF(AND(I35&lt;&gt;"",I8&lt;&gt;""),I8,0)+
IF(AND(J35&lt;&gt;"",J8&lt;&gt;""),J8,0)+
IF(AND(K35&lt;&gt;"",K8&lt;&gt;""),K8,0)
)
),
"")</f>
        <v/>
      </c>
      <c r="I40" s="288"/>
      <c r="J40" s="288"/>
      <c r="K40" s="289"/>
      <c r="L40" s="287" t="str">
        <f t="shared" ref="L40" si="53">IFERROR(
(
IF(AND(L35&lt;&gt;"",L8&lt;&gt;""),L35*L8,0)+
IF(AND(M35&lt;&gt;"",M8&lt;&gt;""),M35*M8,0)+
IF(AND(N35&lt;&gt;"",N8&lt;&gt;""),N35*N8,0)+
IF(AND(O35&lt;&gt;"",O8&lt;&gt;""),O35*O8,0)
)
/
(
(
IF(AND(L35&lt;&gt;"",L8&lt;&gt;""),L8,0)+
IF(AND(M35&lt;&gt;"",M8&lt;&gt;""),M8,0)+
IF(AND(N35&lt;&gt;"",N8&lt;&gt;""),N8,0)+
IF(AND(O35&lt;&gt;"",O8&lt;&gt;""),O8,0)
)
),
"")</f>
        <v/>
      </c>
      <c r="M40" s="288"/>
      <c r="N40" s="288"/>
      <c r="O40" s="289"/>
      <c r="P40" s="287" t="str">
        <f t="shared" ref="P40" si="54">IFERROR(
(
IF(AND(P35&lt;&gt;"",P8&lt;&gt;""),P35*P8,0)+
IF(AND(Q35&lt;&gt;"",Q8&lt;&gt;""),Q35*Q8,0)+
IF(AND(R35&lt;&gt;"",R8&lt;&gt;""),R35*R8,0)+
IF(AND(S35&lt;&gt;"",S8&lt;&gt;""),S35*S8,0)
)
/
(
(
IF(AND(P35&lt;&gt;"",P8&lt;&gt;""),P8,0)+
IF(AND(Q35&lt;&gt;"",Q8&lt;&gt;""),Q8,0)+
IF(AND(R35&lt;&gt;"",R8&lt;&gt;""),R8,0)+
IF(AND(S35&lt;&gt;"",S8&lt;&gt;""),S8,0)
)
),
"")</f>
        <v/>
      </c>
      <c r="Q40" s="288"/>
      <c r="R40" s="288"/>
      <c r="S40" s="289"/>
      <c r="T40" s="287" t="str">
        <f t="shared" ref="T40" si="55">IFERROR(
(
IF(AND(T35&lt;&gt;"",T8&lt;&gt;""),T35*T8,0)+
IF(AND(U35&lt;&gt;"",U8&lt;&gt;""),U35*U8,0)+
IF(AND(V35&lt;&gt;"",V8&lt;&gt;""),V35*V8,0)+
IF(AND(W35&lt;&gt;"",W8&lt;&gt;""),W35*W8,0)
)
/
(
(
IF(AND(T35&lt;&gt;"",T8&lt;&gt;""),T8,0)+
IF(AND(U35&lt;&gt;"",U8&lt;&gt;""),U8,0)+
IF(AND(V35&lt;&gt;"",V8&lt;&gt;""),V8,0)+
IF(AND(W35&lt;&gt;"",W8&lt;&gt;""),W8,0)
)
),
"")</f>
        <v/>
      </c>
      <c r="U40" s="288"/>
      <c r="V40" s="288"/>
      <c r="W40" s="289"/>
      <c r="X40" s="287" t="str">
        <f t="shared" ref="X40" si="56">IFERROR(
(
IF(AND(X35&lt;&gt;"",X8&lt;&gt;""),X35*X8,0)+
IF(AND(Y35&lt;&gt;"",Y8&lt;&gt;""),Y35*Y8,0)+
IF(AND(Z35&lt;&gt;"",Z8&lt;&gt;""),Z35*Z8,0)+
IF(AND(AA35&lt;&gt;"",AA8&lt;&gt;""),AA35*AA8,0)
)
/
(
(
IF(AND(X35&lt;&gt;"",X8&lt;&gt;""),X8,0)+
IF(AND(Y35&lt;&gt;"",Y8&lt;&gt;""),Y8,0)+
IF(AND(Z35&lt;&gt;"",Z8&lt;&gt;""),Z8,0)+
IF(AND(AA35&lt;&gt;"",AA8&lt;&gt;""),AA8,0)
)
),
"")</f>
        <v/>
      </c>
      <c r="Y40" s="288"/>
      <c r="Z40" s="288"/>
      <c r="AA40" s="289"/>
      <c r="AB40" s="287" t="str">
        <f t="shared" ref="AB40" si="57">IFERROR(
(
IF(AND(AB35&lt;&gt;"",AB8&lt;&gt;""),AB35*AB8,0)+
IF(AND(AC35&lt;&gt;"",AC8&lt;&gt;""),AC35*AC8,0)+
IF(AND(AD35&lt;&gt;"",AD8&lt;&gt;""),AD35*AD8,0)+
IF(AND(AE35&lt;&gt;"",AE8&lt;&gt;""),AE35*AE8,0)
)
/
(
(
IF(AND(AB35&lt;&gt;"",AB8&lt;&gt;""),AB8,0)+
IF(AND(AC35&lt;&gt;"",AC8&lt;&gt;""),AC8,0)+
IF(AND(AD35&lt;&gt;"",AD8&lt;&gt;""),AD8,0)+
IF(AND(AE35&lt;&gt;"",AE8&lt;&gt;""),AE8,0)
)
),
"")</f>
        <v/>
      </c>
      <c r="AC40" s="288"/>
      <c r="AD40" s="288"/>
      <c r="AE40" s="289"/>
      <c r="AF40" s="287" t="str">
        <f t="shared" ref="AF40" si="58">IFERROR(
(
IF(AND(AF35&lt;&gt;"",AF8&lt;&gt;""),AF35*AF8,0)+
IF(AND(AG35&lt;&gt;"",AG8&lt;&gt;""),AG35*AG8,0)+
IF(AND(AH35&lt;&gt;"",AH8&lt;&gt;""),AH35*AH8,0)+
IF(AND(AI35&lt;&gt;"",AI8&lt;&gt;""),AI35*AI8,0)
)
/
(
(
IF(AND(AF35&lt;&gt;"",AF8&lt;&gt;""),AF8,0)+
IF(AND(AG35&lt;&gt;"",AG8&lt;&gt;""),AG8,0)+
IF(AND(AH35&lt;&gt;"",AH8&lt;&gt;""),AH8,0)+
IF(AND(AI35&lt;&gt;"",AI8&lt;&gt;""),AI8,0)
)
),
"")</f>
        <v/>
      </c>
      <c r="AG40" s="288"/>
      <c r="AH40" s="288"/>
      <c r="AI40" s="289"/>
      <c r="AJ40" s="287" t="str">
        <f t="shared" ref="AJ40" si="59">IFERROR(
(
IF(AND(AJ35&lt;&gt;"",AJ8&lt;&gt;""),AJ35*AJ8,0)+
IF(AND(AK35&lt;&gt;"",AK8&lt;&gt;""),AK35*AK8,0)+
IF(AND(AL35&lt;&gt;"",AL8&lt;&gt;""),AL35*AL8,0)+
IF(AND(AM35&lt;&gt;"",AM8&lt;&gt;""),AM35*AM8,0)
)
/
(
(
IF(AND(AJ35&lt;&gt;"",AJ8&lt;&gt;""),AJ8,0)+
IF(AND(AK35&lt;&gt;"",AK8&lt;&gt;""),AK8,0)+
IF(AND(AL35&lt;&gt;"",AL8&lt;&gt;""),AL8,0)+
IF(AND(AM35&lt;&gt;"",AM8&lt;&gt;""),AM8,0)
)
),
"")</f>
        <v/>
      </c>
      <c r="AK40" s="288"/>
      <c r="AL40" s="288"/>
      <c r="AM40" s="289"/>
      <c r="AN40" s="287" t="str">
        <f t="shared" ref="AN40" si="60">IFERROR(
(
IF(AND(AN35&lt;&gt;"",AN8&lt;&gt;""),AN35*AN8,0)+
IF(AND(AO35&lt;&gt;"",AO8&lt;&gt;""),AO35*AO8,0)+
IF(AND(AP35&lt;&gt;"",AP8&lt;&gt;""),AP35*AP8,0)+
IF(AND(AQ35&lt;&gt;"",AQ8&lt;&gt;""),AQ35*AQ8,0)
)
/
(
(
IF(AND(AN35&lt;&gt;"",AN8&lt;&gt;""),AN8,0)+
IF(AND(AO35&lt;&gt;"",AO8&lt;&gt;""),AO8,0)+
IF(AND(AP35&lt;&gt;"",AP8&lt;&gt;""),AP8,0)+
IF(AND(AQ35&lt;&gt;"",AQ8&lt;&gt;""),AQ8,0)
)
),
"")</f>
        <v/>
      </c>
      <c r="AO40" s="288"/>
      <c r="AP40" s="288"/>
      <c r="AQ40" s="289"/>
      <c r="AR40" s="287" t="str">
        <f t="shared" ref="AR40" si="61">IFERROR(
(
IF(AND(AR35&lt;&gt;"",AR8&lt;&gt;""),AR35*AR8,0)+
IF(AND(AS35&lt;&gt;"",AS8&lt;&gt;""),AS35*AS8,0)+
IF(AND(AT35&lt;&gt;"",AT8&lt;&gt;""),AT35*AT8,0)+
IF(AND(AU35&lt;&gt;"",AU8&lt;&gt;""),AU35*AU8,0)
)
/
(
(
IF(AND(AR35&lt;&gt;"",AR8&lt;&gt;""),AR8,0)+
IF(AND(AS35&lt;&gt;"",AS8&lt;&gt;""),AS8,0)+
IF(AND(AT35&lt;&gt;"",AT8&lt;&gt;""),AT8,0)+
IF(AND(AU35&lt;&gt;"",AU8&lt;&gt;""),AU8,0)
)
),
"")</f>
        <v/>
      </c>
      <c r="AS40" s="288"/>
      <c r="AT40" s="288"/>
      <c r="AU40" s="289"/>
      <c r="AV40" s="287" t="str">
        <f t="shared" ref="AV40" si="62">IFERROR(
(
IF(AND(AV35&lt;&gt;"",AV8&lt;&gt;""),AV35*AV8,0)+
IF(AND(AW35&lt;&gt;"",AW8&lt;&gt;""),AW35*AW8,0)+
IF(AND(AX35&lt;&gt;"",AX8&lt;&gt;""),AX35*AX8,0)+
IF(AND(AY35&lt;&gt;"",AY8&lt;&gt;""),AY35*AY8,0)
)
/
(
(
IF(AND(AV35&lt;&gt;"",AV8&lt;&gt;""),AV8,0)+
IF(AND(AW35&lt;&gt;"",AW8&lt;&gt;""),AW8,0)+
IF(AND(AX35&lt;&gt;"",AX8&lt;&gt;""),AX8,0)+
IF(AND(AY35&lt;&gt;"",AY8&lt;&gt;""),AY8,0)
)
),
"")</f>
        <v/>
      </c>
      <c r="AW40" s="288"/>
      <c r="AX40" s="288"/>
      <c r="AY40" s="289"/>
      <c r="AZ40" s="287" t="str">
        <f t="shared" ref="AZ40" si="63">IFERROR(
(
IF(AND(AZ35&lt;&gt;"",AZ8&lt;&gt;""),AZ35*AZ8,0)+
IF(AND(BA35&lt;&gt;"",BA8&lt;&gt;""),BA35*BA8,0)+
IF(AND(BB35&lt;&gt;"",BB8&lt;&gt;""),BB35*BB8,0)+
IF(AND(BC35&lt;&gt;"",BC8&lt;&gt;""),BC35*BC8,0)
)
/
(
(
IF(AND(AZ35&lt;&gt;"",AZ8&lt;&gt;""),AZ8,0)+
IF(AND(BA35&lt;&gt;"",BA8&lt;&gt;""),BA8,0)+
IF(AND(BB35&lt;&gt;"",BB8&lt;&gt;""),BB8,0)+
IF(AND(BC35&lt;&gt;"",BC8&lt;&gt;""),BC8,0)
)
),
"")</f>
        <v/>
      </c>
      <c r="BA40" s="288"/>
      <c r="BB40" s="288"/>
      <c r="BC40" s="289"/>
      <c r="BD40" s="287" t="str">
        <f t="shared" ref="BD40" si="64">IFERROR(
(
IF(AND(BD35&lt;&gt;"",BD8&lt;&gt;""),BD35*BD8,0)+
IF(AND(BE35&lt;&gt;"",BE8&lt;&gt;""),BE35*BE8,0)+
IF(AND(BF35&lt;&gt;"",BF8&lt;&gt;""),BF35*BF8,0)+
IF(AND(BG35&lt;&gt;"",BG8&lt;&gt;""),BG35*BG8,0)
)
/
(
(
IF(AND(BD35&lt;&gt;"",BD8&lt;&gt;""),BD8,0)+
IF(AND(BE35&lt;&gt;"",BE8&lt;&gt;""),BE8,0)+
IF(AND(BF35&lt;&gt;"",BF8&lt;&gt;""),BF8,0)+
IF(AND(BG35&lt;&gt;"",BG8&lt;&gt;""),BG8,0)
)
),
"")</f>
        <v/>
      </c>
      <c r="BE40" s="288"/>
      <c r="BF40" s="288"/>
      <c r="BG40" s="289"/>
      <c r="BH40" s="287" t="str">
        <f t="shared" ref="BH40" si="65">IFERROR(
(
IF(AND(BH35&lt;&gt;"",BH8&lt;&gt;""),BH35*BH8,0)+
IF(AND(BI35&lt;&gt;"",BI8&lt;&gt;""),BI35*BI8,0)+
IF(AND(BJ35&lt;&gt;"",BJ8&lt;&gt;""),BJ35*BJ8,0)+
IF(AND(BK35&lt;&gt;"",BK8&lt;&gt;""),BK35*BK8,0)
)
/
(
(
IF(AND(BH35&lt;&gt;"",BH8&lt;&gt;""),BH8,0)+
IF(AND(BI35&lt;&gt;"",BI8&lt;&gt;""),BI8,0)+
IF(AND(BJ35&lt;&gt;"",BJ8&lt;&gt;""),BJ8,0)+
IF(AND(BK35&lt;&gt;"",BK8&lt;&gt;""),BK8,0)
)
),
"")</f>
        <v/>
      </c>
      <c r="BI40" s="288"/>
      <c r="BJ40" s="288"/>
      <c r="BK40" s="289"/>
      <c r="BL40" s="287" t="str">
        <f t="shared" ref="BL40" si="66">IFERROR(
(
IF(AND(BL35&lt;&gt;"",BL8&lt;&gt;""),BL35*BL8,0)+
IF(AND(BM35&lt;&gt;"",BM8&lt;&gt;""),BM35*BM8,0)+
IF(AND(BN35&lt;&gt;"",BN8&lt;&gt;""),BN35*BN8,0)+
IF(AND(BO35&lt;&gt;"",BO8&lt;&gt;""),BO35*BO8,0)
)
/
(
(
IF(AND(BL35&lt;&gt;"",BL8&lt;&gt;""),BL8,0)+
IF(AND(BM35&lt;&gt;"",BM8&lt;&gt;""),BM8,0)+
IF(AND(BN35&lt;&gt;"",BN8&lt;&gt;""),BN8,0)+
IF(AND(BO35&lt;&gt;"",BO8&lt;&gt;""),BO8,0)
)
),
"")</f>
        <v/>
      </c>
      <c r="BM40" s="288"/>
      <c r="BN40" s="288"/>
      <c r="BO40" s="289"/>
      <c r="BP40" s="287" t="str">
        <f t="shared" ref="BP40" si="67">IFERROR(
(
IF(AND(BP35&lt;&gt;"",BP8&lt;&gt;""),BP35*BP8,0)+
IF(AND(BQ35&lt;&gt;"",BQ8&lt;&gt;""),BQ35*BQ8,0)+
IF(AND(BR35&lt;&gt;"",BR8&lt;&gt;""),BR35*BR8,0)+
IF(AND(BS35&lt;&gt;"",BS8&lt;&gt;""),BS35*BS8,0)
)
/
(
(
IF(AND(BP35&lt;&gt;"",BP8&lt;&gt;""),BP8,0)+
IF(AND(BQ35&lt;&gt;"",BQ8&lt;&gt;""),BQ8,0)+
IF(AND(BR35&lt;&gt;"",BR8&lt;&gt;""),BR8,0)+
IF(AND(BS35&lt;&gt;"",BS8&lt;&gt;""),BS8,0)
)
),
"")</f>
        <v/>
      </c>
      <c r="BQ40" s="288"/>
      <c r="BR40" s="288"/>
      <c r="BS40" s="289"/>
      <c r="BT40" s="287" t="str">
        <f t="shared" ref="BT40" si="68">IFERROR(
(
IF(AND(BT35&lt;&gt;"",BT8&lt;&gt;""),BT35*BT8,0)+
IF(AND(BU35&lt;&gt;"",BU8&lt;&gt;""),BU35*BU8,0)+
IF(AND(BV35&lt;&gt;"",BV8&lt;&gt;""),BV35*BV8,0)+
IF(AND(BW35&lt;&gt;"",BW8&lt;&gt;""),BW35*BW8,0)
)
/
(
(
IF(AND(BT35&lt;&gt;"",BT8&lt;&gt;""),BT8,0)+
IF(AND(BU35&lt;&gt;"",BU8&lt;&gt;""),BU8,0)+
IF(AND(BV35&lt;&gt;"",BV8&lt;&gt;""),BV8,0)+
IF(AND(BW35&lt;&gt;"",BW8&lt;&gt;""),BW8,0)
)
),
"")</f>
        <v/>
      </c>
      <c r="BU40" s="288"/>
      <c r="BV40" s="288"/>
      <c r="BW40" s="289"/>
      <c r="BX40" s="287" t="str">
        <f t="shared" ref="BX40" si="69">IFERROR(
(
IF(AND(BX35&lt;&gt;"",BX8&lt;&gt;""),BX35*BX8,0)+
IF(AND(BY35&lt;&gt;"",BY8&lt;&gt;""),BY35*BY8,0)+
IF(AND(BZ35&lt;&gt;"",BZ8&lt;&gt;""),BZ35*BZ8,0)+
IF(AND(CA35&lt;&gt;"",CA8&lt;&gt;""),CA35*CA8,0)
)
/
(
(
IF(AND(BX35&lt;&gt;"",BX8&lt;&gt;""),BX8,0)+
IF(AND(BY35&lt;&gt;"",BY8&lt;&gt;""),BY8,0)+
IF(AND(BZ35&lt;&gt;"",BZ8&lt;&gt;""),BZ8,0)+
IF(AND(CA35&lt;&gt;"",CA8&lt;&gt;""),CA8,0)
)
),
"")</f>
        <v/>
      </c>
      <c r="BY40" s="288"/>
      <c r="BZ40" s="288"/>
      <c r="CA40" s="289"/>
      <c r="CB40" s="287" t="str">
        <f t="shared" ref="CB40" si="70">IFERROR(
(
IF(AND(CB35&lt;&gt;"",CB8&lt;&gt;""),CB35*CB8,0)+
IF(AND(CC35&lt;&gt;"",CC8&lt;&gt;""),CC35*CC8,0)+
IF(AND(CD35&lt;&gt;"",CD8&lt;&gt;""),CD35*CD8,0)+
IF(AND(CE35&lt;&gt;"",CE8&lt;&gt;""),CE35*CE8,0)
)
/
(
(
IF(AND(CB35&lt;&gt;"",CB8&lt;&gt;""),CB8,0)+
IF(AND(CC35&lt;&gt;"",CC8&lt;&gt;""),CC8,0)+
IF(AND(CD35&lt;&gt;"",CD8&lt;&gt;""),CD8,0)+
IF(AND(CE35&lt;&gt;"",CE8&lt;&gt;""),CE8,0)
)
),
"")</f>
        <v/>
      </c>
      <c r="CC40" s="288"/>
      <c r="CD40" s="288"/>
      <c r="CE40" s="289"/>
      <c r="CF40" s="287" t="str">
        <f t="shared" ref="CF40" si="71">IFERROR(
(
IF(AND(CF35&lt;&gt;"",CF8&lt;&gt;""),CF35*CF8,0)+
IF(AND(CG35&lt;&gt;"",CG8&lt;&gt;""),CG35*CG8,0)+
IF(AND(CH35&lt;&gt;"",CH8&lt;&gt;""),CH35*CH8,0)+
IF(AND(CI35&lt;&gt;"",CI8&lt;&gt;""),CI35*CI8,0)
)
/
(
(
IF(AND(CF35&lt;&gt;"",CF8&lt;&gt;""),CF8,0)+
IF(AND(CG35&lt;&gt;"",CG8&lt;&gt;""),CG8,0)+
IF(AND(CH35&lt;&gt;"",CH8&lt;&gt;""),CH8,0)+
IF(AND(CI35&lt;&gt;"",CI8&lt;&gt;""),CI8,0)
)
),
"")</f>
        <v/>
      </c>
      <c r="CG40" s="288"/>
      <c r="CH40" s="288"/>
      <c r="CI40" s="289"/>
      <c r="CJ40" s="287" t="str">
        <f t="shared" ref="CJ40" si="72">IFERROR(
(
IF(AND(CJ35&lt;&gt;"",CJ8&lt;&gt;""),CJ35*CJ8,0)+
IF(AND(CK35&lt;&gt;"",CK8&lt;&gt;""),CK35*CK8,0)+
IF(AND(CL35&lt;&gt;"",CL8&lt;&gt;""),CL35*CL8,0)+
IF(AND(CM35&lt;&gt;"",CM8&lt;&gt;""),CM35*CM8,0)
)
/
(
(
IF(AND(CJ35&lt;&gt;"",CJ8&lt;&gt;""),CJ8,0)+
IF(AND(CK35&lt;&gt;"",CK8&lt;&gt;""),CK8,0)+
IF(AND(CL35&lt;&gt;"",CL8&lt;&gt;""),CL8,0)+
IF(AND(CM35&lt;&gt;"",CM8&lt;&gt;""),CM8,0)
)
),
"")</f>
        <v/>
      </c>
      <c r="CK40" s="288"/>
      <c r="CL40" s="288"/>
      <c r="CM40" s="289"/>
      <c r="CN40" s="287" t="str">
        <f t="shared" ref="CN40" si="73">IFERROR(
(
IF(AND(CN35&lt;&gt;"",CN8&lt;&gt;""),CN35*CN8,0)+
IF(AND(CO35&lt;&gt;"",CO8&lt;&gt;""),CO35*CO8,0)+
IF(AND(CP35&lt;&gt;"",CP8&lt;&gt;""),CP35*CP8,0)+
IF(AND(CQ35&lt;&gt;"",CQ8&lt;&gt;""),CQ35*CQ8,0)
)
/
(
(
IF(AND(CN35&lt;&gt;"",CN8&lt;&gt;""),CN8,0)+
IF(AND(CO35&lt;&gt;"",CO8&lt;&gt;""),CO8,0)+
IF(AND(CP35&lt;&gt;"",CP8&lt;&gt;""),CP8,0)+
IF(AND(CQ35&lt;&gt;"",CQ8&lt;&gt;""),CQ8,0)
)
),
"")</f>
        <v/>
      </c>
      <c r="CO40" s="288"/>
      <c r="CP40" s="288"/>
      <c r="CQ40" s="289"/>
      <c r="CR40" s="287" t="str">
        <f t="shared" ref="CR40" si="74">IFERROR(
(
IF(AND(CR35&lt;&gt;"",CR8&lt;&gt;""),CR35*CR8,0)+
IF(AND(CS35&lt;&gt;"",CS8&lt;&gt;""),CS35*CS8,0)+
IF(AND(CT35&lt;&gt;"",CT8&lt;&gt;""),CT35*CT8,0)+
IF(AND(CU35&lt;&gt;"",CU8&lt;&gt;""),CU35*CU8,0)
)
/
(
(
IF(AND(CR35&lt;&gt;"",CR8&lt;&gt;""),CR8,0)+
IF(AND(CS35&lt;&gt;"",CS8&lt;&gt;""),CS8,0)+
IF(AND(CT35&lt;&gt;"",CT8&lt;&gt;""),CT8,0)+
IF(AND(CU35&lt;&gt;"",CU8&lt;&gt;""),CU8,0)
)
),
"")</f>
        <v/>
      </c>
      <c r="CS40" s="288"/>
      <c r="CT40" s="288"/>
      <c r="CU40" s="289"/>
      <c r="CV40" s="287" t="str">
        <f t="shared" ref="CV40" si="75">IFERROR(
(
IF(AND(CV35&lt;&gt;"",CV8&lt;&gt;""),CV35*CV8,0)+
IF(AND(CW35&lt;&gt;"",CW8&lt;&gt;""),CW35*CW8,0)+
IF(AND(CX35&lt;&gt;"",CX8&lt;&gt;""),CX35*CX8,0)+
IF(AND(CY35&lt;&gt;"",CY8&lt;&gt;""),CY35*CY8,0)
)
/
(
(
IF(AND(CV35&lt;&gt;"",CV8&lt;&gt;""),CV8,0)+
IF(AND(CW35&lt;&gt;"",CW8&lt;&gt;""),CW8,0)+
IF(AND(CX35&lt;&gt;"",CX8&lt;&gt;""),CX8,0)+
IF(AND(CY35&lt;&gt;"",CY8&lt;&gt;""),CY8,0)
)
),
"")</f>
        <v/>
      </c>
      <c r="CW40" s="288"/>
      <c r="CX40" s="288"/>
      <c r="CY40" s="289"/>
      <c r="CZ40" s="287" t="str">
        <f t="shared" ref="CZ40" si="76">IFERROR(
(
IF(AND(CZ35&lt;&gt;"",CZ8&lt;&gt;""),CZ35*CZ8,0)+
IF(AND(DA35&lt;&gt;"",DA8&lt;&gt;""),DA35*DA8,0)+
IF(AND(DB35&lt;&gt;"",DB8&lt;&gt;""),DB35*DB8,0)+
IF(AND(DC35&lt;&gt;"",DC8&lt;&gt;""),DC35*DC8,0)
)
/
(
(
IF(AND(CZ35&lt;&gt;"",CZ8&lt;&gt;""),CZ8,0)+
IF(AND(DA35&lt;&gt;"",DA8&lt;&gt;""),DA8,0)+
IF(AND(DB35&lt;&gt;"",DB8&lt;&gt;""),DB8,0)+
IF(AND(DC35&lt;&gt;"",DC8&lt;&gt;""),DC8,0)
)
),
"")</f>
        <v/>
      </c>
      <c r="DA40" s="288"/>
      <c r="DB40" s="288"/>
      <c r="DC40" s="289"/>
      <c r="DD40" s="287" t="str">
        <f t="shared" ref="DD40" si="77">IFERROR(
(
IF(AND(DD35&lt;&gt;"",DD8&lt;&gt;""),DD35*DD8,0)+
IF(AND(DE35&lt;&gt;"",DE8&lt;&gt;""),DE35*DE8,0)+
IF(AND(DF35&lt;&gt;"",DF8&lt;&gt;""),DF35*DF8,0)+
IF(AND(DG35&lt;&gt;"",DG8&lt;&gt;""),DG35*DG8,0)
)
/
(
(
IF(AND(DD35&lt;&gt;"",DD8&lt;&gt;""),DD8,0)+
IF(AND(DE35&lt;&gt;"",DE8&lt;&gt;""),DE8,0)+
IF(AND(DF35&lt;&gt;"",DF8&lt;&gt;""),DF8,0)+
IF(AND(DG35&lt;&gt;"",DG8&lt;&gt;""),DG8,0)
)
),
"")</f>
        <v/>
      </c>
      <c r="DE40" s="288"/>
      <c r="DF40" s="288"/>
      <c r="DG40" s="289"/>
      <c r="DH40" s="287" t="str">
        <f t="shared" ref="DH40" si="78">IFERROR(
(
IF(AND(DH35&lt;&gt;"",DH8&lt;&gt;""),DH35*DH8,0)+
IF(AND(DI35&lt;&gt;"",DI8&lt;&gt;""),DI35*DI8,0)+
IF(AND(DJ35&lt;&gt;"",DJ8&lt;&gt;""),DJ35*DJ8,0)+
IF(AND(DK35&lt;&gt;"",DK8&lt;&gt;""),DK35*DK8,0)
)
/
(
(
IF(AND(DH35&lt;&gt;"",DH8&lt;&gt;""),DH8,0)+
IF(AND(DI35&lt;&gt;"",DI8&lt;&gt;""),DI8,0)+
IF(AND(DJ35&lt;&gt;"",DJ8&lt;&gt;""),DJ8,0)+
IF(AND(DK35&lt;&gt;"",DK8&lt;&gt;""),DK8,0)
)
),
"")</f>
        <v/>
      </c>
      <c r="DI40" s="288"/>
      <c r="DJ40" s="288"/>
      <c r="DK40" s="289"/>
      <c r="DL40" s="287" t="str">
        <f t="shared" ref="DL40" si="79">IFERROR(
(
IF(AND(DL35&lt;&gt;"",DL8&lt;&gt;""),DL35*DL8,0)+
IF(AND(DM35&lt;&gt;"",DM8&lt;&gt;""),DM35*DM8,0)+
IF(AND(DN35&lt;&gt;"",DN8&lt;&gt;""),DN35*DN8,0)+
IF(AND(DO35&lt;&gt;"",DO8&lt;&gt;""),DO35*DO8,0)
)
/
(
(
IF(AND(DL35&lt;&gt;"",DL8&lt;&gt;""),DL8,0)+
IF(AND(DM35&lt;&gt;"",DM8&lt;&gt;""),DM8,0)+
IF(AND(DN35&lt;&gt;"",DN8&lt;&gt;""),DN8,0)+
IF(AND(DO35&lt;&gt;"",DO8&lt;&gt;""),DO8,0)
)
),
"")</f>
        <v/>
      </c>
      <c r="DM40" s="288"/>
      <c r="DN40" s="288"/>
      <c r="DO40" s="289"/>
      <c r="DP40" s="287" t="str">
        <f t="shared" ref="DP40" si="80">IFERROR(
(
IF(AND(DP35&lt;&gt;"",DP8&lt;&gt;""),DP35*DP8,0)+
IF(AND(DQ35&lt;&gt;"",DQ8&lt;&gt;""),DQ35*DQ8,0)+
IF(AND(DR35&lt;&gt;"",DR8&lt;&gt;""),DR35*DR8,0)+
IF(AND(DS35&lt;&gt;"",DS8&lt;&gt;""),DS35*DS8,0)
)
/
(
(
IF(AND(DP35&lt;&gt;"",DP8&lt;&gt;""),DP8,0)+
IF(AND(DQ35&lt;&gt;"",DQ8&lt;&gt;""),DQ8,0)+
IF(AND(DR35&lt;&gt;"",DR8&lt;&gt;""),DR8,0)+
IF(AND(DS35&lt;&gt;"",DS8&lt;&gt;""),DS8,0)
)
),
"")</f>
        <v/>
      </c>
      <c r="DQ40" s="288"/>
      <c r="DR40" s="288"/>
      <c r="DS40" s="289"/>
      <c r="DT40" s="287" t="str">
        <f t="shared" ref="DT40" si="81">IFERROR(
(
IF(AND(DT35&lt;&gt;"",DT8&lt;&gt;""),DT35*DT8,0)+
IF(AND(DU35&lt;&gt;"",DU8&lt;&gt;""),DU35*DU8,0)+
IF(AND(DV35&lt;&gt;"",DV8&lt;&gt;""),DV35*DV8,0)+
IF(AND(DW35&lt;&gt;"",DW8&lt;&gt;""),DW35*DW8,0)
)
/
(
(
IF(AND(DT35&lt;&gt;"",DT8&lt;&gt;""),DT8,0)+
IF(AND(DU35&lt;&gt;"",DU8&lt;&gt;""),DU8,0)+
IF(AND(DV35&lt;&gt;"",DV8&lt;&gt;""),DV8,0)+
IF(AND(DW35&lt;&gt;"",DW8&lt;&gt;""),DW8,0)
)
),
"")</f>
        <v/>
      </c>
      <c r="DU40" s="288"/>
      <c r="DV40" s="288"/>
      <c r="DW40" s="289"/>
      <c r="DX40" s="287" t="str">
        <f t="shared" ref="DX40" si="82">IFERROR(
(
IF(AND(DX35&lt;&gt;"",DX8&lt;&gt;""),DX35*DX8,0)+
IF(AND(DY35&lt;&gt;"",DY8&lt;&gt;""),DY35*DY8,0)+
IF(AND(DZ35&lt;&gt;"",DZ8&lt;&gt;""),DZ35*DZ8,0)+
IF(AND(EA35&lt;&gt;"",EA8&lt;&gt;""),EA35*EA8,0)
)
/
(
(
IF(AND(DX35&lt;&gt;"",DX8&lt;&gt;""),DX8,0)+
IF(AND(DY35&lt;&gt;"",DY8&lt;&gt;""),DY8,0)+
IF(AND(DZ35&lt;&gt;"",DZ8&lt;&gt;""),DZ8,0)+
IF(AND(EA35&lt;&gt;"",EA8&lt;&gt;""),EA8,0)
)
),
"")</f>
        <v/>
      </c>
      <c r="DY40" s="288"/>
      <c r="DZ40" s="288"/>
      <c r="EA40" s="289"/>
      <c r="EB40" s="287" t="str">
        <f t="shared" ref="EB40" si="83">IFERROR(
(
IF(AND(EB35&lt;&gt;"",EB8&lt;&gt;""),EB35*EB8,0)+
IF(AND(EC35&lt;&gt;"",EC8&lt;&gt;""),EC35*EC8,0)+
IF(AND(ED35&lt;&gt;"",ED8&lt;&gt;""),ED35*ED8,0)+
IF(AND(EE35&lt;&gt;"",EE8&lt;&gt;""),EE35*EE8,0)
)
/
(
(
IF(AND(EB35&lt;&gt;"",EB8&lt;&gt;""),EB8,0)+
IF(AND(EC35&lt;&gt;"",EC8&lt;&gt;""),EC8,0)+
IF(AND(ED35&lt;&gt;"",ED8&lt;&gt;""),ED8,0)+
IF(AND(EE35&lt;&gt;"",EE8&lt;&gt;""),EE8,0)
)
),
"")</f>
        <v/>
      </c>
      <c r="EC40" s="288"/>
      <c r="ED40" s="288"/>
      <c r="EE40" s="289"/>
      <c r="EF40" s="287" t="str">
        <f t="shared" ref="EF40" si="84">IFERROR(
(
IF(AND(EF35&lt;&gt;"",EF8&lt;&gt;""),EF35*EF8,0)+
IF(AND(EG35&lt;&gt;"",EG8&lt;&gt;""),EG35*EG8,0)+
IF(AND(EH35&lt;&gt;"",EH8&lt;&gt;""),EH35*EH8,0)+
IF(AND(EI35&lt;&gt;"",EI8&lt;&gt;""),EI35*EI8,0)
)
/
(
(
IF(AND(EF35&lt;&gt;"",EF8&lt;&gt;""),EF8,0)+
IF(AND(EG35&lt;&gt;"",EG8&lt;&gt;""),EG8,0)+
IF(AND(EH35&lt;&gt;"",EH8&lt;&gt;""),EH8,0)+
IF(AND(EI35&lt;&gt;"",EI8&lt;&gt;""),EI8,0)
)
),
"")</f>
        <v/>
      </c>
      <c r="EG40" s="288"/>
      <c r="EH40" s="288"/>
      <c r="EI40" s="289"/>
      <c r="EJ40" s="287" t="str">
        <f t="shared" ref="EJ40" si="85">IFERROR(
(
IF(AND(EJ35&lt;&gt;"",EJ8&lt;&gt;""),EJ35*EJ8,0)+
IF(AND(EK35&lt;&gt;"",EK8&lt;&gt;""),EK35*EK8,0)+
IF(AND(EL35&lt;&gt;"",EL8&lt;&gt;""),EL35*EL8,0)+
IF(AND(EM35&lt;&gt;"",EM8&lt;&gt;""),EM35*EM8,0)
)
/
(
(
IF(AND(EJ35&lt;&gt;"",EJ8&lt;&gt;""),EJ8,0)+
IF(AND(EK35&lt;&gt;"",EK8&lt;&gt;""),EK8,0)+
IF(AND(EL35&lt;&gt;"",EL8&lt;&gt;""),EL8,0)+
IF(AND(EM35&lt;&gt;"",EM8&lt;&gt;""),EM8,0)
)
),
"")</f>
        <v/>
      </c>
      <c r="EK40" s="288"/>
      <c r="EL40" s="288"/>
      <c r="EM40" s="289"/>
      <c r="EN40" s="287" t="str">
        <f t="shared" ref="EN40" si="86">IFERROR(
(
IF(AND(EN35&lt;&gt;"",EN8&lt;&gt;""),EN35*EN8,0)+
IF(AND(EO35&lt;&gt;"",EO8&lt;&gt;""),EO35*EO8,0)+
IF(AND(EP35&lt;&gt;"",EP8&lt;&gt;""),EP35*EP8,0)+
IF(AND(EQ35&lt;&gt;"",EQ8&lt;&gt;""),EQ35*EQ8,0)
)
/
(
(
IF(AND(EN35&lt;&gt;"",EN8&lt;&gt;""),EN8,0)+
IF(AND(EO35&lt;&gt;"",EO8&lt;&gt;""),EO8,0)+
IF(AND(EP35&lt;&gt;"",EP8&lt;&gt;""),EP8,0)+
IF(AND(EQ35&lt;&gt;"",EQ8&lt;&gt;""),EQ8,0)
)
),
"")</f>
        <v/>
      </c>
      <c r="EO40" s="288"/>
      <c r="EP40" s="288"/>
      <c r="EQ40" s="289"/>
      <c r="ER40" s="287" t="str">
        <f t="shared" ref="ER40" si="87">IFERROR(
(
IF(AND(ER35&lt;&gt;"",ER8&lt;&gt;""),ER35*ER8,0)+
IF(AND(ES35&lt;&gt;"",ES8&lt;&gt;""),ES35*ES8,0)+
IF(AND(ET35&lt;&gt;"",ET8&lt;&gt;""),ET35*ET8,0)+
IF(AND(EU35&lt;&gt;"",EU8&lt;&gt;""),EU35*EU8,0)
)
/
(
(
IF(AND(ER35&lt;&gt;"",ER8&lt;&gt;""),ER8,0)+
IF(AND(ES35&lt;&gt;"",ES8&lt;&gt;""),ES8,0)+
IF(AND(ET35&lt;&gt;"",ET8&lt;&gt;""),ET8,0)+
IF(AND(EU35&lt;&gt;"",EU8&lt;&gt;""),EU8,0)
)
),
"")</f>
        <v/>
      </c>
      <c r="ES40" s="288"/>
      <c r="ET40" s="288"/>
      <c r="EU40" s="289"/>
      <c r="EV40" s="287" t="str">
        <f t="shared" ref="EV40" si="88">IFERROR(
(
IF(AND(EV35&lt;&gt;"",EV8&lt;&gt;""),EV35*EV8,0)+
IF(AND(EW35&lt;&gt;"",EW8&lt;&gt;""),EW35*EW8,0)+
IF(AND(EX35&lt;&gt;"",EX8&lt;&gt;""),EX35*EX8,0)+
IF(AND(EY35&lt;&gt;"",EY8&lt;&gt;""),EY35*EY8,0)
)
/
(
(
IF(AND(EV35&lt;&gt;"",EV8&lt;&gt;""),EV8,0)+
IF(AND(EW35&lt;&gt;"",EW8&lt;&gt;""),EW8,0)+
IF(AND(EX35&lt;&gt;"",EX8&lt;&gt;""),EX8,0)+
IF(AND(EY35&lt;&gt;"",EY8&lt;&gt;""),EY8,0)
)
),
"")</f>
        <v/>
      </c>
      <c r="EW40" s="288"/>
      <c r="EX40" s="288"/>
      <c r="EY40" s="289"/>
      <c r="EZ40" s="287" t="str">
        <f t="shared" ref="EZ40" si="89">IFERROR(
(
IF(AND(EZ35&lt;&gt;"",EZ8&lt;&gt;""),EZ35*EZ8,0)+
IF(AND(FA35&lt;&gt;"",FA8&lt;&gt;""),FA35*FA8,0)+
IF(AND(FB35&lt;&gt;"",FB8&lt;&gt;""),FB35*FB8,0)+
IF(AND(FC35&lt;&gt;"",FC8&lt;&gt;""),FC35*FC8,0)
)
/
(
(
IF(AND(EZ35&lt;&gt;"",EZ8&lt;&gt;""),EZ8,0)+
IF(AND(FA35&lt;&gt;"",FA8&lt;&gt;""),FA8,0)+
IF(AND(FB35&lt;&gt;"",FB8&lt;&gt;""),FB8,0)+
IF(AND(FC35&lt;&gt;"",FC8&lt;&gt;""),FC8,0)
)
),
"")</f>
        <v/>
      </c>
      <c r="FA40" s="288"/>
      <c r="FB40" s="288"/>
      <c r="FC40" s="289"/>
      <c r="FD40" s="287" t="str">
        <f t="shared" ref="FD40" si="90">IFERROR(
(
IF(AND(FD35&lt;&gt;"",FD8&lt;&gt;""),FD35*FD8,0)+
IF(AND(FE35&lt;&gt;"",FE8&lt;&gt;""),FE35*FE8,0)+
IF(AND(FF35&lt;&gt;"",FF8&lt;&gt;""),FF35*FF8,0)+
IF(AND(FG35&lt;&gt;"",FG8&lt;&gt;""),FG35*FG8,0)
)
/
(
(
IF(AND(FD35&lt;&gt;"",FD8&lt;&gt;""),FD8,0)+
IF(AND(FE35&lt;&gt;"",FE8&lt;&gt;""),FE8,0)+
IF(AND(FF35&lt;&gt;"",FF8&lt;&gt;""),FF8,0)+
IF(AND(FG35&lt;&gt;"",FG8&lt;&gt;""),FG8,0)
)
),
"")</f>
        <v/>
      </c>
      <c r="FE40" s="288"/>
      <c r="FF40" s="288"/>
      <c r="FG40" s="289"/>
      <c r="FH40" s="287" t="str">
        <f t="shared" ref="FH40" si="91">IFERROR(
(
IF(AND(FH35&lt;&gt;"",FH8&lt;&gt;""),FH35*FH8,0)+
IF(AND(FI35&lt;&gt;"",FI8&lt;&gt;""),FI35*FI8,0)+
IF(AND(FJ35&lt;&gt;"",FJ8&lt;&gt;""),FJ35*FJ8,0)+
IF(AND(FK35&lt;&gt;"",FK8&lt;&gt;""),FK35*FK8,0)
)
/
(
(
IF(AND(FH35&lt;&gt;"",FH8&lt;&gt;""),FH8,0)+
IF(AND(FI35&lt;&gt;"",FI8&lt;&gt;""),FI8,0)+
IF(AND(FJ35&lt;&gt;"",FJ8&lt;&gt;""),FJ8,0)+
IF(AND(FK35&lt;&gt;"",FK8&lt;&gt;""),FK8,0)
)
),
"")</f>
        <v/>
      </c>
      <c r="FI40" s="288"/>
      <c r="FJ40" s="288"/>
      <c r="FK40" s="289"/>
      <c r="FL40" s="287" t="str">
        <f t="shared" ref="FL40" si="92">IFERROR(
(
IF(AND(FL35&lt;&gt;"",FL8&lt;&gt;""),FL35*FL8,0)+
IF(AND(FM35&lt;&gt;"",FM8&lt;&gt;""),FM35*FM8,0)+
IF(AND(FN35&lt;&gt;"",FN8&lt;&gt;""),FN35*FN8,0)+
IF(AND(FO35&lt;&gt;"",FO8&lt;&gt;""),FO35*FO8,0)
)
/
(
(
IF(AND(FL35&lt;&gt;"",FL8&lt;&gt;""),FL8,0)+
IF(AND(FM35&lt;&gt;"",FM8&lt;&gt;""),FM8,0)+
IF(AND(FN35&lt;&gt;"",FN8&lt;&gt;""),FN8,0)+
IF(AND(FO35&lt;&gt;"",FO8&lt;&gt;""),FO8,0)
)
),
"")</f>
        <v/>
      </c>
      <c r="FM40" s="288"/>
      <c r="FN40" s="288"/>
      <c r="FO40" s="289"/>
      <c r="FP40" s="287" t="str">
        <f t="shared" ref="FP40" si="93">IFERROR(
(
IF(AND(FP35&lt;&gt;"",FP8&lt;&gt;""),FP35*FP8,0)+
IF(AND(FQ35&lt;&gt;"",FQ8&lt;&gt;""),FQ35*FQ8,0)+
IF(AND(FR35&lt;&gt;"",FR8&lt;&gt;""),FR35*FR8,0)+
IF(AND(FS35&lt;&gt;"",FS8&lt;&gt;""),FS35*FS8,0)
)
/
(
(
IF(AND(FP35&lt;&gt;"",FP8&lt;&gt;""),FP8,0)+
IF(AND(FQ35&lt;&gt;"",FQ8&lt;&gt;""),FQ8,0)+
IF(AND(FR35&lt;&gt;"",FR8&lt;&gt;""),FR8,0)+
IF(AND(FS35&lt;&gt;"",FS8&lt;&gt;""),FS8,0)
)
),
"")</f>
        <v/>
      </c>
      <c r="FQ40" s="288"/>
      <c r="FR40" s="288"/>
      <c r="FS40" s="289"/>
      <c r="FT40" s="287" t="str">
        <f t="shared" ref="FT40" si="94">IFERROR(
(
IF(AND(FT35&lt;&gt;"",FT8&lt;&gt;""),FT35*FT8,0)+
IF(AND(FU35&lt;&gt;"",FU8&lt;&gt;""),FU35*FU8,0)+
IF(AND(FV35&lt;&gt;"",FV8&lt;&gt;""),FV35*FV8,0)+
IF(AND(FW35&lt;&gt;"",FW8&lt;&gt;""),FW35*FW8,0)
)
/
(
(
IF(AND(FT35&lt;&gt;"",FT8&lt;&gt;""),FT8,0)+
IF(AND(FU35&lt;&gt;"",FU8&lt;&gt;""),FU8,0)+
IF(AND(FV35&lt;&gt;"",FV8&lt;&gt;""),FV8,0)+
IF(AND(FW35&lt;&gt;"",FW8&lt;&gt;""),FW8,0)
)
),
"")</f>
        <v/>
      </c>
      <c r="FU40" s="288"/>
      <c r="FV40" s="288"/>
      <c r="FW40" s="289"/>
      <c r="FX40" s="287" t="str">
        <f t="shared" ref="FX40" si="95">IFERROR(
(
IF(AND(FX35&lt;&gt;"",FX8&lt;&gt;""),FX35*FX8,0)+
IF(AND(FY35&lt;&gt;"",FY8&lt;&gt;""),FY35*FY8,0)+
IF(AND(FZ35&lt;&gt;"",FZ8&lt;&gt;""),FZ35*FZ8,0)+
IF(AND(GA35&lt;&gt;"",GA8&lt;&gt;""),GA35*GA8,0)
)
/
(
(
IF(AND(FX35&lt;&gt;"",FX8&lt;&gt;""),FX8,0)+
IF(AND(FY35&lt;&gt;"",FY8&lt;&gt;""),FY8,0)+
IF(AND(FZ35&lt;&gt;"",FZ8&lt;&gt;""),FZ8,0)+
IF(AND(GA35&lt;&gt;"",GA8&lt;&gt;""),GA8,0)
)
),
"")</f>
        <v/>
      </c>
      <c r="FY40" s="288"/>
      <c r="FZ40" s="288"/>
      <c r="GA40" s="289"/>
      <c r="GB40" s="287" t="str">
        <f t="shared" ref="GB40" si="96">IFERROR(
(
IF(AND(GB35&lt;&gt;"",GB8&lt;&gt;""),GB35*GB8,0)+
IF(AND(GC35&lt;&gt;"",GC8&lt;&gt;""),GC35*GC8,0)+
IF(AND(GD35&lt;&gt;"",GD8&lt;&gt;""),GD35*GD8,0)+
IF(AND(GE35&lt;&gt;"",GE8&lt;&gt;""),GE35*GE8,0)
)
/
(
(
IF(AND(GB35&lt;&gt;"",GB8&lt;&gt;""),GB8,0)+
IF(AND(GC35&lt;&gt;"",GC8&lt;&gt;""),GC8,0)+
IF(AND(GD35&lt;&gt;"",GD8&lt;&gt;""),GD8,0)+
IF(AND(GE35&lt;&gt;"",GE8&lt;&gt;""),GE8,0)
)
),
"")</f>
        <v/>
      </c>
      <c r="GC40" s="288"/>
      <c r="GD40" s="288"/>
      <c r="GE40" s="289"/>
      <c r="GF40" s="287" t="str">
        <f t="shared" ref="GF40" si="97">IFERROR(
(
IF(AND(GF35&lt;&gt;"",GF8&lt;&gt;""),GF35*GF8,0)+
IF(AND(GG35&lt;&gt;"",GG8&lt;&gt;""),GG35*GG8,0)+
IF(AND(GH35&lt;&gt;"",GH8&lt;&gt;""),GH35*GH8,0)+
IF(AND(GI35&lt;&gt;"",GI8&lt;&gt;""),GI35*GI8,0)
)
/
(
(
IF(AND(GF35&lt;&gt;"",GF8&lt;&gt;""),GF8,0)+
IF(AND(GG35&lt;&gt;"",GG8&lt;&gt;""),GG8,0)+
IF(AND(GH35&lt;&gt;"",GH8&lt;&gt;""),GH8,0)+
IF(AND(GI35&lt;&gt;"",GI8&lt;&gt;""),GI8,0)
)
),
"")</f>
        <v/>
      </c>
      <c r="GG40" s="288"/>
      <c r="GH40" s="288"/>
      <c r="GI40" s="289"/>
      <c r="GJ40" s="287" t="str">
        <f t="shared" ref="GJ40" si="98">IFERROR(
(
IF(AND(GJ35&lt;&gt;"",GJ8&lt;&gt;""),GJ35*GJ8,0)+
IF(AND(GK35&lt;&gt;"",GK8&lt;&gt;""),GK35*GK8,0)+
IF(AND(GL35&lt;&gt;"",GL8&lt;&gt;""),GL35*GL8,0)+
IF(AND(GM35&lt;&gt;"",GM8&lt;&gt;""),GM35*GM8,0)
)
/
(
(
IF(AND(GJ35&lt;&gt;"",GJ8&lt;&gt;""),GJ8,0)+
IF(AND(GK35&lt;&gt;"",GK8&lt;&gt;""),GK8,0)+
IF(AND(GL35&lt;&gt;"",GL8&lt;&gt;""),GL8,0)+
IF(AND(GM35&lt;&gt;"",GM8&lt;&gt;""),GM8,0)
)
),
"")</f>
        <v/>
      </c>
      <c r="GK40" s="288"/>
      <c r="GL40" s="288"/>
      <c r="GM40" s="289"/>
    </row>
    <row r="41" spans="1:195">
      <c r="A41" s="301" t="str">
        <f>Language!B963</f>
        <v>B. Instructor and delivery methods - INSTRUCTOR 2</v>
      </c>
      <c r="B41" s="302"/>
      <c r="C41" s="52"/>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B41" s="293"/>
      <c r="BC41" s="293"/>
      <c r="BD41" s="293"/>
      <c r="BE41" s="293"/>
      <c r="BF41" s="293"/>
      <c r="BG41" s="293"/>
      <c r="BH41" s="293"/>
      <c r="BI41" s="293"/>
      <c r="BJ41" s="293"/>
      <c r="BK41" s="293"/>
      <c r="BL41" s="293"/>
      <c r="BM41" s="293"/>
      <c r="BN41" s="293"/>
      <c r="BO41" s="293"/>
      <c r="BP41" s="293"/>
      <c r="BQ41" s="293"/>
      <c r="BR41" s="293"/>
      <c r="BS41" s="293"/>
      <c r="BT41" s="293"/>
      <c r="BU41" s="293"/>
      <c r="BV41" s="293"/>
      <c r="BW41" s="293"/>
      <c r="BX41" s="293"/>
      <c r="BY41" s="293"/>
      <c r="BZ41" s="293"/>
      <c r="CA41" s="293"/>
      <c r="CB41" s="293"/>
      <c r="CC41" s="293"/>
      <c r="CD41" s="293"/>
      <c r="CE41" s="293"/>
      <c r="CF41" s="293"/>
      <c r="CG41" s="293"/>
      <c r="CH41" s="293"/>
      <c r="CI41" s="293"/>
      <c r="CJ41" s="293"/>
      <c r="CK41" s="293"/>
      <c r="CL41" s="293"/>
      <c r="CM41" s="293"/>
      <c r="CN41" s="293"/>
      <c r="CO41" s="293"/>
      <c r="CP41" s="293"/>
      <c r="CQ41" s="293"/>
      <c r="CR41" s="293"/>
      <c r="CS41" s="293"/>
      <c r="CT41" s="293"/>
      <c r="CU41" s="293"/>
      <c r="CV41" s="293"/>
      <c r="CW41" s="293"/>
      <c r="CX41" s="293"/>
      <c r="CY41" s="293"/>
      <c r="CZ41" s="293"/>
      <c r="DA41" s="293"/>
      <c r="DB41" s="293"/>
      <c r="DC41" s="293"/>
      <c r="DD41" s="293"/>
      <c r="DE41" s="293"/>
      <c r="DF41" s="293"/>
      <c r="DG41" s="293"/>
      <c r="DH41" s="293"/>
      <c r="DI41" s="293"/>
      <c r="DJ41" s="293"/>
      <c r="DK41" s="293"/>
      <c r="DL41" s="293"/>
      <c r="DM41" s="293"/>
      <c r="DN41" s="293"/>
      <c r="DO41" s="293"/>
      <c r="DP41" s="293"/>
      <c r="DQ41" s="293"/>
      <c r="DR41" s="293"/>
      <c r="DS41" s="293"/>
      <c r="DT41" s="293"/>
      <c r="DU41" s="293"/>
      <c r="DV41" s="293"/>
      <c r="DW41" s="293"/>
      <c r="DX41" s="293"/>
      <c r="DY41" s="293"/>
      <c r="DZ41" s="293"/>
      <c r="EA41" s="293"/>
      <c r="EB41" s="293"/>
      <c r="EC41" s="293"/>
      <c r="ED41" s="293"/>
      <c r="EE41" s="293"/>
      <c r="EF41" s="293"/>
      <c r="EG41" s="293"/>
      <c r="EH41" s="293"/>
      <c r="EI41" s="293"/>
      <c r="EJ41" s="293"/>
      <c r="EK41" s="293"/>
      <c r="EL41" s="293"/>
      <c r="EM41" s="293"/>
      <c r="EN41" s="293"/>
      <c r="EO41" s="293"/>
      <c r="EP41" s="293"/>
      <c r="EQ41" s="293"/>
      <c r="ER41" s="293"/>
      <c r="ES41" s="293"/>
      <c r="ET41" s="293"/>
      <c r="EU41" s="293"/>
      <c r="EV41" s="293"/>
      <c r="EW41" s="293"/>
      <c r="EX41" s="293"/>
      <c r="EY41" s="293"/>
      <c r="EZ41" s="293"/>
      <c r="FA41" s="293"/>
      <c r="FB41" s="293"/>
      <c r="FC41" s="293"/>
      <c r="FD41" s="293"/>
      <c r="FE41" s="293"/>
      <c r="FF41" s="293"/>
      <c r="FG41" s="293"/>
      <c r="FH41" s="293"/>
      <c r="FI41" s="293"/>
      <c r="FJ41" s="293"/>
      <c r="FK41" s="293"/>
      <c r="FL41" s="293"/>
      <c r="FM41" s="293"/>
      <c r="FN41" s="293"/>
      <c r="FO41" s="293"/>
      <c r="FP41" s="293"/>
      <c r="FQ41" s="293"/>
      <c r="FR41" s="293"/>
      <c r="FS41" s="293"/>
      <c r="FT41" s="293"/>
      <c r="FU41" s="293"/>
      <c r="FV41" s="293"/>
      <c r="FW41" s="293"/>
      <c r="FX41" s="293"/>
      <c r="FY41" s="293"/>
      <c r="FZ41" s="293"/>
      <c r="GA41" s="293"/>
      <c r="GB41" s="293"/>
      <c r="GC41" s="293"/>
      <c r="GD41" s="293"/>
      <c r="GE41" s="293"/>
      <c r="GF41" s="293"/>
      <c r="GG41" s="293"/>
      <c r="GH41" s="293"/>
      <c r="GI41" s="293"/>
      <c r="GJ41" s="293"/>
      <c r="GK41" s="293"/>
      <c r="GL41" s="293"/>
      <c r="GM41" s="54"/>
    </row>
    <row r="42" spans="1:195">
      <c r="A42" s="6" t="s">
        <v>125</v>
      </c>
      <c r="B42" s="303" t="str">
        <f>Language!B951</f>
        <v>The instructor was knowledgeable about the subject matter</v>
      </c>
      <c r="C42" s="304"/>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0"/>
      <c r="DV42" s="120"/>
      <c r="DW42" s="120"/>
      <c r="DX42" s="120"/>
      <c r="DY42" s="120"/>
      <c r="DZ42" s="120"/>
      <c r="EA42" s="120"/>
      <c r="EB42" s="120"/>
      <c r="EC42" s="120"/>
      <c r="ED42" s="120"/>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row>
    <row r="43" spans="1:195">
      <c r="A43" s="6" t="s">
        <v>126</v>
      </c>
      <c r="B43" s="303" t="str">
        <f>Language!B952</f>
        <v>The instructor was prepared and well organized</v>
      </c>
      <c r="C43" s="304"/>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0"/>
      <c r="DV43" s="120"/>
      <c r="DW43" s="120"/>
      <c r="DX43" s="120"/>
      <c r="DY43" s="120"/>
      <c r="DZ43" s="120"/>
      <c r="EA43" s="120"/>
      <c r="EB43" s="120"/>
      <c r="EC43" s="120"/>
      <c r="ED43" s="120"/>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row>
    <row r="44" spans="1:195">
      <c r="A44" s="6" t="s">
        <v>127</v>
      </c>
      <c r="B44" s="303" t="str">
        <f>Language!B953</f>
        <v>The instructor presented the information clearly</v>
      </c>
      <c r="C44" s="304"/>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0"/>
      <c r="DV44" s="120"/>
      <c r="DW44" s="120"/>
      <c r="DX44" s="120"/>
      <c r="DY44" s="120"/>
      <c r="DZ44" s="120"/>
      <c r="EA44" s="120"/>
      <c r="EB44" s="120"/>
      <c r="EC44" s="120"/>
      <c r="ED44" s="120"/>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row>
    <row r="45" spans="1:195">
      <c r="A45" s="6" t="s">
        <v>128</v>
      </c>
      <c r="B45" s="303" t="str">
        <f>Language!B954</f>
        <v>The instructor was responsive and encouraged class participation</v>
      </c>
      <c r="C45" s="304"/>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0"/>
      <c r="DV45" s="120"/>
      <c r="DW45" s="120"/>
      <c r="DX45" s="120"/>
      <c r="DY45" s="120"/>
      <c r="DZ45" s="120"/>
      <c r="EA45" s="120"/>
      <c r="EB45" s="120"/>
      <c r="EC45" s="120"/>
      <c r="ED45" s="120"/>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row>
    <row r="46" spans="1:195">
      <c r="A46" s="6" t="s">
        <v>129</v>
      </c>
      <c r="B46" s="303" t="str">
        <f>Language!B955</f>
        <v>The materials were adapted to national context, when relevant.</v>
      </c>
      <c r="C46" s="304"/>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0"/>
      <c r="DV46" s="120"/>
      <c r="DW46" s="120"/>
      <c r="DX46" s="120"/>
      <c r="DY46" s="120"/>
      <c r="DZ46" s="120"/>
      <c r="EA46" s="120"/>
      <c r="EB46" s="120"/>
      <c r="EC46" s="120"/>
      <c r="ED46" s="120"/>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row>
    <row r="47" spans="1:195" ht="15" customHeight="1">
      <c r="A47" s="6" t="s">
        <v>130</v>
      </c>
      <c r="B47" s="303" t="str">
        <f>Language!B956</f>
        <v>The delivery methods used by the instructor were effective in facilitating learning</v>
      </c>
      <c r="C47" s="304"/>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0"/>
      <c r="DV47" s="120"/>
      <c r="DW47" s="120"/>
      <c r="DX47" s="120"/>
      <c r="DY47" s="120"/>
      <c r="DZ47" s="120"/>
      <c r="EA47" s="120"/>
      <c r="EB47" s="120"/>
      <c r="EC47" s="120"/>
      <c r="ED47" s="120"/>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row>
    <row r="48" spans="1:195">
      <c r="A48" s="6" t="s">
        <v>131</v>
      </c>
      <c r="B48" s="303" t="str">
        <f>Language!B957</f>
        <v>The feedback provided by the instructor was constructive and helpful</v>
      </c>
      <c r="C48" s="304"/>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0"/>
      <c r="DV48" s="120"/>
      <c r="DW48" s="120"/>
      <c r="DX48" s="120"/>
      <c r="DY48" s="120"/>
      <c r="DZ48" s="120"/>
      <c r="EA48" s="120"/>
      <c r="EB48" s="120"/>
      <c r="EC48" s="120"/>
      <c r="ED48" s="120"/>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row>
    <row r="49" spans="1:195" ht="15" customHeight="1">
      <c r="A49" s="6" t="s">
        <v>132</v>
      </c>
      <c r="B49" s="303" t="str">
        <f>Language!B958</f>
        <v>The instructor created an environment conducive to learning and professional growth</v>
      </c>
      <c r="C49" s="304"/>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0"/>
      <c r="DV49" s="120"/>
      <c r="DW49" s="120"/>
      <c r="DX49" s="120"/>
      <c r="DY49" s="120"/>
      <c r="DZ49" s="120"/>
      <c r="EA49" s="120"/>
      <c r="EB49" s="120"/>
      <c r="EC49" s="120"/>
      <c r="ED49" s="120"/>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row>
    <row r="50" spans="1:195">
      <c r="A50" s="305" t="str">
        <f>Language!B959</f>
        <v>Average by sector by module</v>
      </c>
      <c r="B50" s="306"/>
      <c r="C50" s="307"/>
      <c r="D50" s="50" t="str">
        <f>IF(
  AND(D8&lt;&gt;"",COUNTA(D42:D49)&gt;0),
  AVERAGE(D42:D49)/5,
  ""
)</f>
        <v/>
      </c>
      <c r="E50" s="50" t="str">
        <f t="shared" ref="E50:BP50" si="99">IF(
  AND(E8&lt;&gt;"",COUNTA(E42:E49)&gt;0),
  AVERAGE(E42:E49)/5,
  ""
)</f>
        <v/>
      </c>
      <c r="F50" s="50" t="str">
        <f t="shared" si="99"/>
        <v/>
      </c>
      <c r="G50" s="50" t="str">
        <f t="shared" si="99"/>
        <v/>
      </c>
      <c r="H50" s="50" t="str">
        <f t="shared" si="99"/>
        <v/>
      </c>
      <c r="I50" s="50" t="str">
        <f t="shared" si="99"/>
        <v/>
      </c>
      <c r="J50" s="50" t="str">
        <f t="shared" si="99"/>
        <v/>
      </c>
      <c r="K50" s="50" t="str">
        <f t="shared" si="99"/>
        <v/>
      </c>
      <c r="L50" s="50" t="str">
        <f t="shared" si="99"/>
        <v/>
      </c>
      <c r="M50" s="50" t="str">
        <f t="shared" si="99"/>
        <v/>
      </c>
      <c r="N50" s="50" t="str">
        <f t="shared" si="99"/>
        <v/>
      </c>
      <c r="O50" s="50" t="str">
        <f t="shared" si="99"/>
        <v/>
      </c>
      <c r="P50" s="50" t="str">
        <f t="shared" si="99"/>
        <v/>
      </c>
      <c r="Q50" s="50" t="str">
        <f t="shared" si="99"/>
        <v/>
      </c>
      <c r="R50" s="50" t="str">
        <f t="shared" si="99"/>
        <v/>
      </c>
      <c r="S50" s="50" t="str">
        <f t="shared" si="99"/>
        <v/>
      </c>
      <c r="T50" s="50" t="str">
        <f t="shared" si="99"/>
        <v/>
      </c>
      <c r="U50" s="50" t="str">
        <f t="shared" si="99"/>
        <v/>
      </c>
      <c r="V50" s="50" t="str">
        <f t="shared" si="99"/>
        <v/>
      </c>
      <c r="W50" s="50" t="str">
        <f t="shared" si="99"/>
        <v/>
      </c>
      <c r="X50" s="50" t="str">
        <f t="shared" si="99"/>
        <v/>
      </c>
      <c r="Y50" s="50" t="str">
        <f t="shared" si="99"/>
        <v/>
      </c>
      <c r="Z50" s="50" t="str">
        <f t="shared" si="99"/>
        <v/>
      </c>
      <c r="AA50" s="50" t="str">
        <f t="shared" si="99"/>
        <v/>
      </c>
      <c r="AB50" s="50" t="str">
        <f t="shared" si="99"/>
        <v/>
      </c>
      <c r="AC50" s="50" t="str">
        <f t="shared" si="99"/>
        <v/>
      </c>
      <c r="AD50" s="50" t="str">
        <f t="shared" si="99"/>
        <v/>
      </c>
      <c r="AE50" s="50" t="str">
        <f t="shared" si="99"/>
        <v/>
      </c>
      <c r="AF50" s="50" t="str">
        <f t="shared" si="99"/>
        <v/>
      </c>
      <c r="AG50" s="50" t="str">
        <f t="shared" si="99"/>
        <v/>
      </c>
      <c r="AH50" s="50" t="str">
        <f t="shared" si="99"/>
        <v/>
      </c>
      <c r="AI50" s="50" t="str">
        <f t="shared" si="99"/>
        <v/>
      </c>
      <c r="AJ50" s="50" t="str">
        <f t="shared" si="99"/>
        <v/>
      </c>
      <c r="AK50" s="50" t="str">
        <f t="shared" si="99"/>
        <v/>
      </c>
      <c r="AL50" s="50" t="str">
        <f t="shared" si="99"/>
        <v/>
      </c>
      <c r="AM50" s="50" t="str">
        <f t="shared" si="99"/>
        <v/>
      </c>
      <c r="AN50" s="50" t="str">
        <f t="shared" si="99"/>
        <v/>
      </c>
      <c r="AO50" s="50" t="str">
        <f t="shared" si="99"/>
        <v/>
      </c>
      <c r="AP50" s="50" t="str">
        <f t="shared" si="99"/>
        <v/>
      </c>
      <c r="AQ50" s="50" t="str">
        <f t="shared" si="99"/>
        <v/>
      </c>
      <c r="AR50" s="50" t="str">
        <f t="shared" si="99"/>
        <v/>
      </c>
      <c r="AS50" s="50" t="str">
        <f t="shared" si="99"/>
        <v/>
      </c>
      <c r="AT50" s="50" t="str">
        <f t="shared" si="99"/>
        <v/>
      </c>
      <c r="AU50" s="50" t="str">
        <f t="shared" si="99"/>
        <v/>
      </c>
      <c r="AV50" s="50" t="str">
        <f t="shared" si="99"/>
        <v/>
      </c>
      <c r="AW50" s="50" t="str">
        <f t="shared" si="99"/>
        <v/>
      </c>
      <c r="AX50" s="50" t="str">
        <f t="shared" si="99"/>
        <v/>
      </c>
      <c r="AY50" s="50" t="str">
        <f t="shared" si="99"/>
        <v/>
      </c>
      <c r="AZ50" s="50" t="str">
        <f t="shared" si="99"/>
        <v/>
      </c>
      <c r="BA50" s="50" t="str">
        <f t="shared" si="99"/>
        <v/>
      </c>
      <c r="BB50" s="50" t="str">
        <f t="shared" si="99"/>
        <v/>
      </c>
      <c r="BC50" s="50" t="str">
        <f t="shared" si="99"/>
        <v/>
      </c>
      <c r="BD50" s="50" t="str">
        <f t="shared" si="99"/>
        <v/>
      </c>
      <c r="BE50" s="50" t="str">
        <f t="shared" si="99"/>
        <v/>
      </c>
      <c r="BF50" s="50" t="str">
        <f t="shared" si="99"/>
        <v/>
      </c>
      <c r="BG50" s="50" t="str">
        <f t="shared" si="99"/>
        <v/>
      </c>
      <c r="BH50" s="50" t="str">
        <f t="shared" si="99"/>
        <v/>
      </c>
      <c r="BI50" s="50" t="str">
        <f t="shared" si="99"/>
        <v/>
      </c>
      <c r="BJ50" s="50" t="str">
        <f t="shared" si="99"/>
        <v/>
      </c>
      <c r="BK50" s="50" t="str">
        <f t="shared" si="99"/>
        <v/>
      </c>
      <c r="BL50" s="50" t="str">
        <f t="shared" si="99"/>
        <v/>
      </c>
      <c r="BM50" s="50" t="str">
        <f t="shared" si="99"/>
        <v/>
      </c>
      <c r="BN50" s="50" t="str">
        <f t="shared" si="99"/>
        <v/>
      </c>
      <c r="BO50" s="50" t="str">
        <f t="shared" si="99"/>
        <v/>
      </c>
      <c r="BP50" s="50" t="str">
        <f t="shared" si="99"/>
        <v/>
      </c>
      <c r="BQ50" s="50" t="str">
        <f t="shared" ref="BQ50:EB50" si="100">IF(
  AND(BQ8&lt;&gt;"",COUNTA(BQ42:BQ49)&gt;0),
  AVERAGE(BQ42:BQ49)/5,
  ""
)</f>
        <v/>
      </c>
      <c r="BR50" s="50" t="str">
        <f t="shared" si="100"/>
        <v/>
      </c>
      <c r="BS50" s="50" t="str">
        <f t="shared" si="100"/>
        <v/>
      </c>
      <c r="BT50" s="50" t="str">
        <f t="shared" si="100"/>
        <v/>
      </c>
      <c r="BU50" s="50" t="str">
        <f t="shared" si="100"/>
        <v/>
      </c>
      <c r="BV50" s="50" t="str">
        <f t="shared" si="100"/>
        <v/>
      </c>
      <c r="BW50" s="50" t="str">
        <f t="shared" si="100"/>
        <v/>
      </c>
      <c r="BX50" s="50" t="str">
        <f t="shared" si="100"/>
        <v/>
      </c>
      <c r="BY50" s="50" t="str">
        <f t="shared" si="100"/>
        <v/>
      </c>
      <c r="BZ50" s="50" t="str">
        <f t="shared" si="100"/>
        <v/>
      </c>
      <c r="CA50" s="50" t="str">
        <f t="shared" si="100"/>
        <v/>
      </c>
      <c r="CB50" s="50" t="str">
        <f t="shared" si="100"/>
        <v/>
      </c>
      <c r="CC50" s="50" t="str">
        <f t="shared" si="100"/>
        <v/>
      </c>
      <c r="CD50" s="50" t="str">
        <f t="shared" si="100"/>
        <v/>
      </c>
      <c r="CE50" s="50" t="str">
        <f t="shared" si="100"/>
        <v/>
      </c>
      <c r="CF50" s="50" t="str">
        <f t="shared" si="100"/>
        <v/>
      </c>
      <c r="CG50" s="50" t="str">
        <f t="shared" si="100"/>
        <v/>
      </c>
      <c r="CH50" s="50" t="str">
        <f t="shared" si="100"/>
        <v/>
      </c>
      <c r="CI50" s="50" t="str">
        <f t="shared" si="100"/>
        <v/>
      </c>
      <c r="CJ50" s="50" t="str">
        <f t="shared" si="100"/>
        <v/>
      </c>
      <c r="CK50" s="50" t="str">
        <f t="shared" si="100"/>
        <v/>
      </c>
      <c r="CL50" s="50" t="str">
        <f t="shared" si="100"/>
        <v/>
      </c>
      <c r="CM50" s="50" t="str">
        <f t="shared" si="100"/>
        <v/>
      </c>
      <c r="CN50" s="50" t="str">
        <f t="shared" si="100"/>
        <v/>
      </c>
      <c r="CO50" s="50" t="str">
        <f t="shared" si="100"/>
        <v/>
      </c>
      <c r="CP50" s="50" t="str">
        <f t="shared" si="100"/>
        <v/>
      </c>
      <c r="CQ50" s="50" t="str">
        <f t="shared" si="100"/>
        <v/>
      </c>
      <c r="CR50" s="50" t="str">
        <f t="shared" si="100"/>
        <v/>
      </c>
      <c r="CS50" s="50" t="str">
        <f t="shared" si="100"/>
        <v/>
      </c>
      <c r="CT50" s="50" t="str">
        <f t="shared" si="100"/>
        <v/>
      </c>
      <c r="CU50" s="50" t="str">
        <f t="shared" si="100"/>
        <v/>
      </c>
      <c r="CV50" s="50" t="str">
        <f t="shared" si="100"/>
        <v/>
      </c>
      <c r="CW50" s="50" t="str">
        <f t="shared" si="100"/>
        <v/>
      </c>
      <c r="CX50" s="50" t="str">
        <f t="shared" si="100"/>
        <v/>
      </c>
      <c r="CY50" s="50" t="str">
        <f t="shared" si="100"/>
        <v/>
      </c>
      <c r="CZ50" s="50" t="str">
        <f t="shared" si="100"/>
        <v/>
      </c>
      <c r="DA50" s="50" t="str">
        <f t="shared" si="100"/>
        <v/>
      </c>
      <c r="DB50" s="50" t="str">
        <f t="shared" si="100"/>
        <v/>
      </c>
      <c r="DC50" s="50" t="str">
        <f t="shared" si="100"/>
        <v/>
      </c>
      <c r="DD50" s="50" t="str">
        <f t="shared" si="100"/>
        <v/>
      </c>
      <c r="DE50" s="50" t="str">
        <f t="shared" si="100"/>
        <v/>
      </c>
      <c r="DF50" s="50" t="str">
        <f t="shared" si="100"/>
        <v/>
      </c>
      <c r="DG50" s="50" t="str">
        <f t="shared" si="100"/>
        <v/>
      </c>
      <c r="DH50" s="50" t="str">
        <f t="shared" si="100"/>
        <v/>
      </c>
      <c r="DI50" s="50" t="str">
        <f t="shared" si="100"/>
        <v/>
      </c>
      <c r="DJ50" s="50" t="str">
        <f t="shared" si="100"/>
        <v/>
      </c>
      <c r="DK50" s="50" t="str">
        <f t="shared" si="100"/>
        <v/>
      </c>
      <c r="DL50" s="50" t="str">
        <f t="shared" si="100"/>
        <v/>
      </c>
      <c r="DM50" s="50" t="str">
        <f t="shared" si="100"/>
        <v/>
      </c>
      <c r="DN50" s="50" t="str">
        <f t="shared" si="100"/>
        <v/>
      </c>
      <c r="DO50" s="50" t="str">
        <f t="shared" si="100"/>
        <v/>
      </c>
      <c r="DP50" s="50" t="str">
        <f t="shared" si="100"/>
        <v/>
      </c>
      <c r="DQ50" s="50" t="str">
        <f t="shared" si="100"/>
        <v/>
      </c>
      <c r="DR50" s="50" t="str">
        <f t="shared" si="100"/>
        <v/>
      </c>
      <c r="DS50" s="50" t="str">
        <f t="shared" si="100"/>
        <v/>
      </c>
      <c r="DT50" s="50" t="str">
        <f t="shared" si="100"/>
        <v/>
      </c>
      <c r="DU50" s="50" t="str">
        <f t="shared" si="100"/>
        <v/>
      </c>
      <c r="DV50" s="50" t="str">
        <f t="shared" si="100"/>
        <v/>
      </c>
      <c r="DW50" s="50" t="str">
        <f t="shared" si="100"/>
        <v/>
      </c>
      <c r="DX50" s="50" t="str">
        <f t="shared" si="100"/>
        <v/>
      </c>
      <c r="DY50" s="50" t="str">
        <f t="shared" si="100"/>
        <v/>
      </c>
      <c r="DZ50" s="50" t="str">
        <f t="shared" si="100"/>
        <v/>
      </c>
      <c r="EA50" s="50" t="str">
        <f t="shared" si="100"/>
        <v/>
      </c>
      <c r="EB50" s="50" t="str">
        <f t="shared" si="100"/>
        <v/>
      </c>
      <c r="EC50" s="50" t="str">
        <f t="shared" ref="EC50:GM50" si="101">IF(
  AND(EC8&lt;&gt;"",COUNTA(EC42:EC49)&gt;0),
  AVERAGE(EC42:EC49)/5,
  ""
)</f>
        <v/>
      </c>
      <c r="ED50" s="50" t="str">
        <f t="shared" si="101"/>
        <v/>
      </c>
      <c r="EE50" s="50" t="str">
        <f t="shared" si="101"/>
        <v/>
      </c>
      <c r="EF50" s="50" t="str">
        <f t="shared" si="101"/>
        <v/>
      </c>
      <c r="EG50" s="50" t="str">
        <f t="shared" si="101"/>
        <v/>
      </c>
      <c r="EH50" s="50" t="str">
        <f t="shared" si="101"/>
        <v/>
      </c>
      <c r="EI50" s="50" t="str">
        <f t="shared" si="101"/>
        <v/>
      </c>
      <c r="EJ50" s="50" t="str">
        <f t="shared" si="101"/>
        <v/>
      </c>
      <c r="EK50" s="50" t="str">
        <f t="shared" si="101"/>
        <v/>
      </c>
      <c r="EL50" s="50" t="str">
        <f t="shared" si="101"/>
        <v/>
      </c>
      <c r="EM50" s="50" t="str">
        <f t="shared" si="101"/>
        <v/>
      </c>
      <c r="EN50" s="50" t="str">
        <f t="shared" si="101"/>
        <v/>
      </c>
      <c r="EO50" s="50" t="str">
        <f t="shared" si="101"/>
        <v/>
      </c>
      <c r="EP50" s="50" t="str">
        <f t="shared" si="101"/>
        <v/>
      </c>
      <c r="EQ50" s="50" t="str">
        <f t="shared" si="101"/>
        <v/>
      </c>
      <c r="ER50" s="50" t="str">
        <f t="shared" si="101"/>
        <v/>
      </c>
      <c r="ES50" s="50" t="str">
        <f t="shared" si="101"/>
        <v/>
      </c>
      <c r="ET50" s="50" t="str">
        <f t="shared" si="101"/>
        <v/>
      </c>
      <c r="EU50" s="50" t="str">
        <f t="shared" si="101"/>
        <v/>
      </c>
      <c r="EV50" s="50" t="str">
        <f t="shared" si="101"/>
        <v/>
      </c>
      <c r="EW50" s="50" t="str">
        <f t="shared" si="101"/>
        <v/>
      </c>
      <c r="EX50" s="50" t="str">
        <f t="shared" si="101"/>
        <v/>
      </c>
      <c r="EY50" s="50" t="str">
        <f t="shared" si="101"/>
        <v/>
      </c>
      <c r="EZ50" s="50" t="str">
        <f t="shared" si="101"/>
        <v/>
      </c>
      <c r="FA50" s="50" t="str">
        <f t="shared" si="101"/>
        <v/>
      </c>
      <c r="FB50" s="50" t="str">
        <f t="shared" si="101"/>
        <v/>
      </c>
      <c r="FC50" s="50" t="str">
        <f t="shared" si="101"/>
        <v/>
      </c>
      <c r="FD50" s="50" t="str">
        <f t="shared" si="101"/>
        <v/>
      </c>
      <c r="FE50" s="50" t="str">
        <f t="shared" si="101"/>
        <v/>
      </c>
      <c r="FF50" s="50" t="str">
        <f t="shared" si="101"/>
        <v/>
      </c>
      <c r="FG50" s="50" t="str">
        <f t="shared" si="101"/>
        <v/>
      </c>
      <c r="FH50" s="50" t="str">
        <f t="shared" si="101"/>
        <v/>
      </c>
      <c r="FI50" s="50" t="str">
        <f t="shared" si="101"/>
        <v/>
      </c>
      <c r="FJ50" s="50" t="str">
        <f t="shared" si="101"/>
        <v/>
      </c>
      <c r="FK50" s="50" t="str">
        <f t="shared" si="101"/>
        <v/>
      </c>
      <c r="FL50" s="50" t="str">
        <f t="shared" si="101"/>
        <v/>
      </c>
      <c r="FM50" s="50" t="str">
        <f t="shared" si="101"/>
        <v/>
      </c>
      <c r="FN50" s="50" t="str">
        <f t="shared" si="101"/>
        <v/>
      </c>
      <c r="FO50" s="50" t="str">
        <f t="shared" si="101"/>
        <v/>
      </c>
      <c r="FP50" s="50" t="str">
        <f t="shared" si="101"/>
        <v/>
      </c>
      <c r="FQ50" s="50" t="str">
        <f t="shared" si="101"/>
        <v/>
      </c>
      <c r="FR50" s="50" t="str">
        <f t="shared" si="101"/>
        <v/>
      </c>
      <c r="FS50" s="50" t="str">
        <f t="shared" si="101"/>
        <v/>
      </c>
      <c r="FT50" s="50" t="str">
        <f t="shared" si="101"/>
        <v/>
      </c>
      <c r="FU50" s="50" t="str">
        <f t="shared" si="101"/>
        <v/>
      </c>
      <c r="FV50" s="50" t="str">
        <f t="shared" si="101"/>
        <v/>
      </c>
      <c r="FW50" s="50" t="str">
        <f t="shared" si="101"/>
        <v/>
      </c>
      <c r="FX50" s="50" t="str">
        <f t="shared" si="101"/>
        <v/>
      </c>
      <c r="FY50" s="50" t="str">
        <f t="shared" si="101"/>
        <v/>
      </c>
      <c r="FZ50" s="50" t="str">
        <f t="shared" si="101"/>
        <v/>
      </c>
      <c r="GA50" s="50" t="str">
        <f t="shared" si="101"/>
        <v/>
      </c>
      <c r="GB50" s="50" t="str">
        <f t="shared" si="101"/>
        <v/>
      </c>
      <c r="GC50" s="50" t="str">
        <f t="shared" si="101"/>
        <v/>
      </c>
      <c r="GD50" s="50" t="str">
        <f t="shared" si="101"/>
        <v/>
      </c>
      <c r="GE50" s="50" t="str">
        <f t="shared" si="101"/>
        <v/>
      </c>
      <c r="GF50" s="50" t="str">
        <f t="shared" si="101"/>
        <v/>
      </c>
      <c r="GG50" s="50" t="str">
        <f t="shared" si="101"/>
        <v/>
      </c>
      <c r="GH50" s="50" t="str">
        <f t="shared" si="101"/>
        <v/>
      </c>
      <c r="GI50" s="50" t="str">
        <f t="shared" si="101"/>
        <v/>
      </c>
      <c r="GJ50" s="50" t="str">
        <f t="shared" si="101"/>
        <v/>
      </c>
      <c r="GK50" s="50" t="str">
        <f t="shared" si="101"/>
        <v/>
      </c>
      <c r="GL50" s="50" t="str">
        <f t="shared" si="101"/>
        <v/>
      </c>
      <c r="GM50" s="50" t="str">
        <f t="shared" si="101"/>
        <v/>
      </c>
    </row>
    <row r="51" spans="1:195" ht="30">
      <c r="A51" s="295" t="str">
        <f>Language!B960</f>
        <v>Total average by sector for all modules</v>
      </c>
      <c r="B51" s="296"/>
      <c r="C51" s="297"/>
      <c r="D51" s="10" t="str">
        <f>Language!$B$100</f>
        <v>Human health</v>
      </c>
      <c r="E51" s="10" t="str">
        <f>Language!$B$101</f>
        <v>Animal health</v>
      </c>
      <c r="F51" s="10" t="str">
        <f>Language!$B$102</f>
        <v>Environmental health</v>
      </c>
      <c r="G51" s="10" t="str">
        <f>Language!$B$103</f>
        <v>Other</v>
      </c>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293"/>
      <c r="AL51" s="293"/>
      <c r="AM51" s="293"/>
      <c r="AN51" s="293"/>
      <c r="AO51" s="293"/>
      <c r="AP51" s="293"/>
      <c r="AQ51" s="293"/>
      <c r="AR51" s="293"/>
      <c r="AS51" s="293"/>
      <c r="AT51" s="293"/>
      <c r="AU51" s="293"/>
      <c r="AV51" s="293"/>
      <c r="AW51" s="293"/>
      <c r="AX51" s="293"/>
      <c r="AY51" s="293"/>
      <c r="AZ51" s="293"/>
      <c r="BA51" s="293"/>
      <c r="BB51" s="293"/>
      <c r="BC51" s="293"/>
      <c r="BD51" s="293"/>
      <c r="BE51" s="293"/>
      <c r="BF51" s="293"/>
      <c r="BG51" s="293"/>
      <c r="BH51" s="293"/>
      <c r="BI51" s="293"/>
      <c r="BJ51" s="293"/>
      <c r="BK51" s="293"/>
      <c r="BL51" s="293"/>
      <c r="BM51" s="293"/>
      <c r="BN51" s="293"/>
      <c r="BO51" s="293"/>
      <c r="BP51" s="293"/>
      <c r="BQ51" s="293"/>
      <c r="BR51" s="293"/>
      <c r="BS51" s="293"/>
      <c r="BT51" s="293"/>
      <c r="BU51" s="293"/>
      <c r="BV51" s="293"/>
      <c r="BW51" s="293"/>
      <c r="BX51" s="293"/>
      <c r="BY51" s="293"/>
      <c r="BZ51" s="293"/>
      <c r="CA51" s="293"/>
      <c r="CB51" s="293"/>
      <c r="CC51" s="293"/>
      <c r="CD51" s="293"/>
      <c r="CE51" s="293"/>
      <c r="CF51" s="293"/>
      <c r="CG51" s="293"/>
      <c r="CH51" s="293"/>
      <c r="CI51" s="293"/>
      <c r="CJ51" s="293"/>
      <c r="CK51" s="293"/>
      <c r="CL51" s="293"/>
      <c r="CM51" s="293"/>
      <c r="CN51" s="293"/>
      <c r="CO51" s="293"/>
      <c r="CP51" s="293"/>
      <c r="CQ51" s="293"/>
      <c r="CR51" s="293"/>
      <c r="CS51" s="293"/>
      <c r="CT51" s="293"/>
      <c r="CU51" s="293"/>
      <c r="CV51" s="293"/>
      <c r="CW51" s="293"/>
      <c r="CX51" s="293"/>
      <c r="CY51" s="293"/>
      <c r="CZ51" s="293"/>
      <c r="DA51" s="293"/>
      <c r="DB51" s="293"/>
      <c r="DC51" s="293"/>
      <c r="DD51" s="293"/>
      <c r="DE51" s="293"/>
      <c r="DF51" s="293"/>
      <c r="DG51" s="293"/>
      <c r="DH51" s="293"/>
      <c r="DI51" s="293"/>
      <c r="DJ51" s="293"/>
      <c r="DK51" s="293"/>
      <c r="DL51" s="293"/>
      <c r="DM51" s="293"/>
      <c r="DN51" s="293"/>
      <c r="DO51" s="293"/>
      <c r="DP51" s="293"/>
      <c r="DQ51" s="293"/>
      <c r="DR51" s="293"/>
      <c r="DS51" s="293"/>
      <c r="DT51" s="293"/>
      <c r="DU51" s="293"/>
      <c r="DV51" s="293"/>
      <c r="DW51" s="293"/>
      <c r="DX51" s="293"/>
      <c r="DY51" s="293"/>
      <c r="DZ51" s="293"/>
      <c r="EA51" s="293"/>
      <c r="EB51" s="293"/>
      <c r="EC51" s="293"/>
      <c r="ED51" s="293"/>
      <c r="EE51" s="293"/>
      <c r="EF51" s="293"/>
      <c r="EG51" s="293"/>
      <c r="EH51" s="293"/>
      <c r="EI51" s="293"/>
      <c r="EJ51" s="293"/>
      <c r="EK51" s="293"/>
      <c r="EL51" s="293"/>
      <c r="EM51" s="293"/>
      <c r="EN51" s="293"/>
      <c r="EO51" s="293"/>
      <c r="EP51" s="293"/>
      <c r="EQ51" s="293"/>
      <c r="ER51" s="293"/>
      <c r="ES51" s="293"/>
      <c r="ET51" s="293"/>
      <c r="EU51" s="293"/>
      <c r="EV51" s="293"/>
      <c r="EW51" s="293"/>
      <c r="EX51" s="293"/>
      <c r="EY51" s="293"/>
      <c r="EZ51" s="293"/>
      <c r="FA51" s="293"/>
      <c r="FB51" s="293"/>
      <c r="FC51" s="293"/>
      <c r="FD51" s="293"/>
      <c r="FE51" s="293"/>
      <c r="FF51" s="293"/>
      <c r="FG51" s="293"/>
      <c r="FH51" s="293"/>
      <c r="FI51" s="293"/>
      <c r="FJ51" s="293"/>
      <c r="FK51" s="293"/>
      <c r="FL51" s="293"/>
      <c r="FM51" s="293"/>
      <c r="FN51" s="293"/>
      <c r="FO51" s="293"/>
      <c r="FP51" s="293"/>
      <c r="FQ51" s="293"/>
      <c r="FR51" s="293"/>
      <c r="FS51" s="293"/>
      <c r="FT51" s="293"/>
      <c r="FU51" s="293"/>
      <c r="FV51" s="293"/>
      <c r="FW51" s="293"/>
      <c r="FX51" s="293"/>
      <c r="FY51" s="293"/>
      <c r="FZ51" s="293"/>
      <c r="GA51" s="293"/>
      <c r="GB51" s="293"/>
      <c r="GC51" s="293"/>
      <c r="GD51" s="293"/>
      <c r="GE51" s="293"/>
      <c r="GF51" s="293"/>
      <c r="GG51" s="293"/>
      <c r="GH51" s="293"/>
      <c r="GI51" s="293"/>
      <c r="GJ51" s="293"/>
      <c r="GK51" s="293"/>
      <c r="GL51" s="293"/>
      <c r="GM51" s="54"/>
    </row>
    <row r="52" spans="1:195">
      <c r="A52" s="298"/>
      <c r="B52" s="299"/>
      <c r="C52" s="300"/>
      <c r="D52" s="50" t="str">
        <f>IFERROR(AVERAGEIF(D7:GM7, D51, D50:GM50), "")</f>
        <v/>
      </c>
      <c r="E52" s="50" t="str">
        <f>IFERROR(AVERAGEIF(D7:GM7, E51, D50:GM50), "")</f>
        <v/>
      </c>
      <c r="F52" s="50" t="str">
        <f>IFERROR(AVERAGEIF(D7:GM7, F51, D50:GM50), "")</f>
        <v/>
      </c>
      <c r="G52" s="50" t="str">
        <f>IFERROR(AVERAGEIF(D7:GM7, G51, D50:GM50), "")</f>
        <v/>
      </c>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293"/>
      <c r="BD52" s="293"/>
      <c r="BE52" s="293"/>
      <c r="BF52" s="293"/>
      <c r="BG52" s="293"/>
      <c r="BH52" s="293"/>
      <c r="BI52" s="293"/>
      <c r="BJ52" s="293"/>
      <c r="BK52" s="293"/>
      <c r="BL52" s="293"/>
      <c r="BM52" s="293"/>
      <c r="BN52" s="293"/>
      <c r="BO52" s="293"/>
      <c r="BP52" s="293"/>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293"/>
      <c r="DI52" s="293"/>
      <c r="DJ52" s="293"/>
      <c r="DK52" s="293"/>
      <c r="DL52" s="293"/>
      <c r="DM52" s="293"/>
      <c r="DN52" s="293"/>
      <c r="DO52" s="293"/>
      <c r="DP52" s="293"/>
      <c r="DQ52" s="293"/>
      <c r="DR52" s="293"/>
      <c r="DS52" s="293"/>
      <c r="DT52" s="293"/>
      <c r="DU52" s="293"/>
      <c r="DV52" s="293"/>
      <c r="DW52" s="293"/>
      <c r="DX52" s="293"/>
      <c r="DY52" s="293"/>
      <c r="DZ52" s="293"/>
      <c r="EA52" s="293"/>
      <c r="EB52" s="293"/>
      <c r="EC52" s="293"/>
      <c r="ED52" s="293"/>
      <c r="EE52" s="293"/>
      <c r="EF52" s="293"/>
      <c r="EG52" s="293"/>
      <c r="EH52" s="293"/>
      <c r="EI52" s="293"/>
      <c r="EJ52" s="293"/>
      <c r="EK52" s="293"/>
      <c r="EL52" s="293"/>
      <c r="EM52" s="293"/>
      <c r="EN52" s="293"/>
      <c r="EO52" s="293"/>
      <c r="EP52" s="293"/>
      <c r="EQ52" s="293"/>
      <c r="ER52" s="293"/>
      <c r="ES52" s="293"/>
      <c r="ET52" s="293"/>
      <c r="EU52" s="293"/>
      <c r="EV52" s="293"/>
      <c r="EW52" s="293"/>
      <c r="EX52" s="293"/>
      <c r="EY52" s="293"/>
      <c r="EZ52" s="293"/>
      <c r="FA52" s="293"/>
      <c r="FB52" s="293"/>
      <c r="FC52" s="293"/>
      <c r="FD52" s="293"/>
      <c r="FE52" s="293"/>
      <c r="FF52" s="293"/>
      <c r="FG52" s="293"/>
      <c r="FH52" s="293"/>
      <c r="FI52" s="293"/>
      <c r="FJ52" s="293"/>
      <c r="FK52" s="293"/>
      <c r="FL52" s="293"/>
      <c r="FM52" s="293"/>
      <c r="FN52" s="293"/>
      <c r="FO52" s="293"/>
      <c r="FP52" s="293"/>
      <c r="FQ52" s="293"/>
      <c r="FR52" s="293"/>
      <c r="FS52" s="293"/>
      <c r="FT52" s="293"/>
      <c r="FU52" s="293"/>
      <c r="FV52" s="293"/>
      <c r="FW52" s="293"/>
      <c r="FX52" s="293"/>
      <c r="FY52" s="293"/>
      <c r="FZ52" s="293"/>
      <c r="GA52" s="293"/>
      <c r="GB52" s="293"/>
      <c r="GC52" s="293"/>
      <c r="GD52" s="293"/>
      <c r="GE52" s="293"/>
      <c r="GF52" s="293"/>
      <c r="GG52" s="293"/>
      <c r="GH52" s="293"/>
      <c r="GI52" s="293"/>
      <c r="GJ52" s="293"/>
      <c r="GK52" s="293"/>
      <c r="GL52" s="293"/>
      <c r="GM52" s="54"/>
    </row>
    <row r="53" spans="1:195" ht="60">
      <c r="A53" s="295" t="str">
        <f>Language!B961</f>
        <v>Total average by mode for all modules</v>
      </c>
      <c r="B53" s="296"/>
      <c r="C53" s="297"/>
      <c r="D53" s="10" t="str">
        <f>'Drop-downs'!F25</f>
        <v>In-person</v>
      </c>
      <c r="E53" s="10" t="str">
        <f>'Drop-downs'!F26</f>
        <v>Online, instructor-led</v>
      </c>
      <c r="F53" s="10" t="str">
        <f>'Drop-downs'!F27</f>
        <v>Online, self-learning</v>
      </c>
      <c r="G53" s="10" t="str">
        <f>'Drop-downs'!F28</f>
        <v>Hybrid (online and in-person components)</v>
      </c>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row>
    <row r="54" spans="1:195">
      <c r="A54" s="298"/>
      <c r="B54" s="299"/>
      <c r="C54" s="300"/>
      <c r="D54" s="50" t="str">
        <f>IFERROR(AVERAGEIF(D6:GM6, D53, D50:GM50), "")</f>
        <v/>
      </c>
      <c r="E54" s="50" t="str">
        <f>IFERROR(AVERAGEIF(D6:GM6, E53, D50:GM50), "")</f>
        <v/>
      </c>
      <c r="F54" s="50" t="str">
        <f>IFERROR(AVERAGEIF(D6:GM6, F53, D50:GM50), "")</f>
        <v/>
      </c>
      <c r="G54" s="50" t="str">
        <f>IFERROR(AVERAGEIF(D6:GM6, G53, D50:GM50), "")</f>
        <v/>
      </c>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row>
    <row r="55" spans="1:195">
      <c r="A55" s="305" t="str">
        <f>Language!B962</f>
        <v>Average by module</v>
      </c>
      <c r="B55" s="306"/>
      <c r="C55" s="307"/>
      <c r="D55" s="287" t="str">
        <f>IFERROR(
(
IF(AND(D50&lt;&gt;"",D8&lt;&gt;""),D50*D8,0)+
IF(AND(E50&lt;&gt;"",E8&lt;&gt;""),E50*E8,0)+
IF(AND(F50&lt;&gt;"",F8&lt;&gt;""),F50*F8,0)+
IF(AND(G50&lt;&gt;"",G8&lt;&gt;""),G50*G8,0)
)
/
(
(
IF(AND(D50&lt;&gt;"",D8&lt;&gt;""),D8,0)+
IF(AND(E50&lt;&gt;"",E8&lt;&gt;""),E8,0)+
IF(AND(F50&lt;&gt;"",F8&lt;&gt;""),F8,0)+
IF(AND(G50&lt;&gt;"",G8&lt;&gt;""),G8,0)
)
),
"")</f>
        <v/>
      </c>
      <c r="E55" s="288"/>
      <c r="F55" s="288"/>
      <c r="G55" s="289"/>
      <c r="H55" s="287" t="str">
        <f t="shared" ref="H55" si="102">IFERROR(
(
IF(AND(H50&lt;&gt;"",H8&lt;&gt;""),H50*H8,0)+
IF(AND(I50&lt;&gt;"",I8&lt;&gt;""),I50*I8,0)+
IF(AND(J50&lt;&gt;"",J8&lt;&gt;""),J50*J8,0)+
IF(AND(K50&lt;&gt;"",K8&lt;&gt;""),K50*K8,0)
)
/
(
(
IF(AND(H50&lt;&gt;"",H8&lt;&gt;""),H8,0)+
IF(AND(I50&lt;&gt;"",I8&lt;&gt;""),I8,0)+
IF(AND(J50&lt;&gt;"",J8&lt;&gt;""),J8,0)+
IF(AND(K50&lt;&gt;"",K8&lt;&gt;""),K8,0)
)
),
"")</f>
        <v/>
      </c>
      <c r="I55" s="288"/>
      <c r="J55" s="288"/>
      <c r="K55" s="289"/>
      <c r="L55" s="287" t="str">
        <f t="shared" ref="L55" si="103">IFERROR(
(
IF(AND(L50&lt;&gt;"",L8&lt;&gt;""),L50*L8,0)+
IF(AND(M50&lt;&gt;"",M8&lt;&gt;""),M50*M8,0)+
IF(AND(N50&lt;&gt;"",N8&lt;&gt;""),N50*N8,0)+
IF(AND(O50&lt;&gt;"",O8&lt;&gt;""),O50*O8,0)
)
/
(
(
IF(AND(L50&lt;&gt;"",L8&lt;&gt;""),L8,0)+
IF(AND(M50&lt;&gt;"",M8&lt;&gt;""),M8,0)+
IF(AND(N50&lt;&gt;"",N8&lt;&gt;""),N8,0)+
IF(AND(O50&lt;&gt;"",O8&lt;&gt;""),O8,0)
)
),
"")</f>
        <v/>
      </c>
      <c r="M55" s="288"/>
      <c r="N55" s="288"/>
      <c r="O55" s="289"/>
      <c r="P55" s="287" t="str">
        <f t="shared" ref="P55" si="104">IFERROR(
(
IF(AND(P50&lt;&gt;"",P8&lt;&gt;""),P50*P8,0)+
IF(AND(Q50&lt;&gt;"",Q8&lt;&gt;""),Q50*Q8,0)+
IF(AND(R50&lt;&gt;"",R8&lt;&gt;""),R50*R8,0)+
IF(AND(S50&lt;&gt;"",S8&lt;&gt;""),S50*S8,0)
)
/
(
(
IF(AND(P50&lt;&gt;"",P8&lt;&gt;""),P8,0)+
IF(AND(Q50&lt;&gt;"",Q8&lt;&gt;""),Q8,0)+
IF(AND(R50&lt;&gt;"",R8&lt;&gt;""),R8,0)+
IF(AND(S50&lt;&gt;"",S8&lt;&gt;""),S8,0)
)
),
"")</f>
        <v/>
      </c>
      <c r="Q55" s="288"/>
      <c r="R55" s="288"/>
      <c r="S55" s="289"/>
      <c r="T55" s="287" t="str">
        <f t="shared" ref="T55" si="105">IFERROR(
(
IF(AND(T50&lt;&gt;"",T8&lt;&gt;""),T50*T8,0)+
IF(AND(U50&lt;&gt;"",U8&lt;&gt;""),U50*U8,0)+
IF(AND(V50&lt;&gt;"",V8&lt;&gt;""),V50*V8,0)+
IF(AND(W50&lt;&gt;"",W8&lt;&gt;""),W50*W8,0)
)
/
(
(
IF(AND(T50&lt;&gt;"",T8&lt;&gt;""),T8,0)+
IF(AND(U50&lt;&gt;"",U8&lt;&gt;""),U8,0)+
IF(AND(V50&lt;&gt;"",V8&lt;&gt;""),V8,0)+
IF(AND(W50&lt;&gt;"",W8&lt;&gt;""),W8,0)
)
),
"")</f>
        <v/>
      </c>
      <c r="U55" s="288"/>
      <c r="V55" s="288"/>
      <c r="W55" s="289"/>
      <c r="X55" s="287" t="str">
        <f t="shared" ref="X55" si="106">IFERROR(
(
IF(AND(X50&lt;&gt;"",X8&lt;&gt;""),X50*X8,0)+
IF(AND(Y50&lt;&gt;"",Y8&lt;&gt;""),Y50*Y8,0)+
IF(AND(Z50&lt;&gt;"",Z8&lt;&gt;""),Z50*Z8,0)+
IF(AND(AA50&lt;&gt;"",AA8&lt;&gt;""),AA50*AA8,0)
)
/
(
(
IF(AND(X50&lt;&gt;"",X8&lt;&gt;""),X8,0)+
IF(AND(Y50&lt;&gt;"",Y8&lt;&gt;""),Y8,0)+
IF(AND(Z50&lt;&gt;"",Z8&lt;&gt;""),Z8,0)+
IF(AND(AA50&lt;&gt;"",AA8&lt;&gt;""),AA8,0)
)
),
"")</f>
        <v/>
      </c>
      <c r="Y55" s="288"/>
      <c r="Z55" s="288"/>
      <c r="AA55" s="289"/>
      <c r="AB55" s="287" t="str">
        <f t="shared" ref="AB55" si="107">IFERROR(
(
IF(AND(AB50&lt;&gt;"",AB8&lt;&gt;""),AB50*AB8,0)+
IF(AND(AC50&lt;&gt;"",AC8&lt;&gt;""),AC50*AC8,0)+
IF(AND(AD50&lt;&gt;"",AD8&lt;&gt;""),AD50*AD8,0)+
IF(AND(AE50&lt;&gt;"",AE8&lt;&gt;""),AE50*AE8,0)
)
/
(
(
IF(AND(AB50&lt;&gt;"",AB8&lt;&gt;""),AB8,0)+
IF(AND(AC50&lt;&gt;"",AC8&lt;&gt;""),AC8,0)+
IF(AND(AD50&lt;&gt;"",AD8&lt;&gt;""),AD8,0)+
IF(AND(AE50&lt;&gt;"",AE8&lt;&gt;""),AE8,0)
)
),
"")</f>
        <v/>
      </c>
      <c r="AC55" s="288"/>
      <c r="AD55" s="288"/>
      <c r="AE55" s="289"/>
      <c r="AF55" s="287" t="str">
        <f t="shared" ref="AF55" si="108">IFERROR(
(
IF(AND(AF50&lt;&gt;"",AF8&lt;&gt;""),AF50*AF8,0)+
IF(AND(AG50&lt;&gt;"",AG8&lt;&gt;""),AG50*AG8,0)+
IF(AND(AH50&lt;&gt;"",AH8&lt;&gt;""),AH50*AH8,0)+
IF(AND(AI50&lt;&gt;"",AI8&lt;&gt;""),AI50*AI8,0)
)
/
(
(
IF(AND(AF50&lt;&gt;"",AF8&lt;&gt;""),AF8,0)+
IF(AND(AG50&lt;&gt;"",AG8&lt;&gt;""),AG8,0)+
IF(AND(AH50&lt;&gt;"",AH8&lt;&gt;""),AH8,0)+
IF(AND(AI50&lt;&gt;"",AI8&lt;&gt;""),AI8,0)
)
),
"")</f>
        <v/>
      </c>
      <c r="AG55" s="288"/>
      <c r="AH55" s="288"/>
      <c r="AI55" s="289"/>
      <c r="AJ55" s="287" t="str">
        <f t="shared" ref="AJ55" si="109">IFERROR(
(
IF(AND(AJ50&lt;&gt;"",AJ8&lt;&gt;""),AJ50*AJ8,0)+
IF(AND(AK50&lt;&gt;"",AK8&lt;&gt;""),AK50*AK8,0)+
IF(AND(AL50&lt;&gt;"",AL8&lt;&gt;""),AL50*AL8,0)+
IF(AND(AM50&lt;&gt;"",AM8&lt;&gt;""),AM50*AM8,0)
)
/
(
(
IF(AND(AJ50&lt;&gt;"",AJ8&lt;&gt;""),AJ8,0)+
IF(AND(AK50&lt;&gt;"",AK8&lt;&gt;""),AK8,0)+
IF(AND(AL50&lt;&gt;"",AL8&lt;&gt;""),AL8,0)+
IF(AND(AM50&lt;&gt;"",AM8&lt;&gt;""),AM8,0)
)
),
"")</f>
        <v/>
      </c>
      <c r="AK55" s="288"/>
      <c r="AL55" s="288"/>
      <c r="AM55" s="289"/>
      <c r="AN55" s="287" t="str">
        <f t="shared" ref="AN55" si="110">IFERROR(
(
IF(AND(AN50&lt;&gt;"",AN8&lt;&gt;""),AN50*AN8,0)+
IF(AND(AO50&lt;&gt;"",AO8&lt;&gt;""),AO50*AO8,0)+
IF(AND(AP50&lt;&gt;"",AP8&lt;&gt;""),AP50*AP8,0)+
IF(AND(AQ50&lt;&gt;"",AQ8&lt;&gt;""),AQ50*AQ8,0)
)
/
(
(
IF(AND(AN50&lt;&gt;"",AN8&lt;&gt;""),AN8,0)+
IF(AND(AO50&lt;&gt;"",AO8&lt;&gt;""),AO8,0)+
IF(AND(AP50&lt;&gt;"",AP8&lt;&gt;""),AP8,0)+
IF(AND(AQ50&lt;&gt;"",AQ8&lt;&gt;""),AQ8,0)
)
),
"")</f>
        <v/>
      </c>
      <c r="AO55" s="288"/>
      <c r="AP55" s="288"/>
      <c r="AQ55" s="289"/>
      <c r="AR55" s="287" t="str">
        <f t="shared" ref="AR55" si="111">IFERROR(
(
IF(AND(AR50&lt;&gt;"",AR8&lt;&gt;""),AR50*AR8,0)+
IF(AND(AS50&lt;&gt;"",AS8&lt;&gt;""),AS50*AS8,0)+
IF(AND(AT50&lt;&gt;"",AT8&lt;&gt;""),AT50*AT8,0)+
IF(AND(AU50&lt;&gt;"",AU8&lt;&gt;""),AU50*AU8,0)
)
/
(
(
IF(AND(AR50&lt;&gt;"",AR8&lt;&gt;""),AR8,0)+
IF(AND(AS50&lt;&gt;"",AS8&lt;&gt;""),AS8,0)+
IF(AND(AT50&lt;&gt;"",AT8&lt;&gt;""),AT8,0)+
IF(AND(AU50&lt;&gt;"",AU8&lt;&gt;""),AU8,0)
)
),
"")</f>
        <v/>
      </c>
      <c r="AS55" s="288"/>
      <c r="AT55" s="288"/>
      <c r="AU55" s="289"/>
      <c r="AV55" s="287" t="str">
        <f t="shared" ref="AV55" si="112">IFERROR(
(
IF(AND(AV50&lt;&gt;"",AV8&lt;&gt;""),AV50*AV8,0)+
IF(AND(AW50&lt;&gt;"",AW8&lt;&gt;""),AW50*AW8,0)+
IF(AND(AX50&lt;&gt;"",AX8&lt;&gt;""),AX50*AX8,0)+
IF(AND(AY50&lt;&gt;"",AY8&lt;&gt;""),AY50*AY8,0)
)
/
(
(
IF(AND(AV50&lt;&gt;"",AV8&lt;&gt;""),AV8,0)+
IF(AND(AW50&lt;&gt;"",AW8&lt;&gt;""),AW8,0)+
IF(AND(AX50&lt;&gt;"",AX8&lt;&gt;""),AX8,0)+
IF(AND(AY50&lt;&gt;"",AY8&lt;&gt;""),AY8,0)
)
),
"")</f>
        <v/>
      </c>
      <c r="AW55" s="288"/>
      <c r="AX55" s="288"/>
      <c r="AY55" s="289"/>
      <c r="AZ55" s="287" t="str">
        <f t="shared" ref="AZ55" si="113">IFERROR(
(
IF(AND(AZ50&lt;&gt;"",AZ8&lt;&gt;""),AZ50*AZ8,0)+
IF(AND(BA50&lt;&gt;"",BA8&lt;&gt;""),BA50*BA8,0)+
IF(AND(BB50&lt;&gt;"",BB8&lt;&gt;""),BB50*BB8,0)+
IF(AND(BC50&lt;&gt;"",BC8&lt;&gt;""),BC50*BC8,0)
)
/
(
(
IF(AND(AZ50&lt;&gt;"",AZ8&lt;&gt;""),AZ8,0)+
IF(AND(BA50&lt;&gt;"",BA8&lt;&gt;""),BA8,0)+
IF(AND(BB50&lt;&gt;"",BB8&lt;&gt;""),BB8,0)+
IF(AND(BC50&lt;&gt;"",BC8&lt;&gt;""),BC8,0)
)
),
"")</f>
        <v/>
      </c>
      <c r="BA55" s="288"/>
      <c r="BB55" s="288"/>
      <c r="BC55" s="289"/>
      <c r="BD55" s="287" t="str">
        <f t="shared" ref="BD55" si="114">IFERROR(
(
IF(AND(BD50&lt;&gt;"",BD8&lt;&gt;""),BD50*BD8,0)+
IF(AND(BE50&lt;&gt;"",BE8&lt;&gt;""),BE50*BE8,0)+
IF(AND(BF50&lt;&gt;"",BF8&lt;&gt;""),BF50*BF8,0)+
IF(AND(BG50&lt;&gt;"",BG8&lt;&gt;""),BG50*BG8,0)
)
/
(
(
IF(AND(BD50&lt;&gt;"",BD8&lt;&gt;""),BD8,0)+
IF(AND(BE50&lt;&gt;"",BE8&lt;&gt;""),BE8,0)+
IF(AND(BF50&lt;&gt;"",BF8&lt;&gt;""),BF8,0)+
IF(AND(BG50&lt;&gt;"",BG8&lt;&gt;""),BG8,0)
)
),
"")</f>
        <v/>
      </c>
      <c r="BE55" s="288"/>
      <c r="BF55" s="288"/>
      <c r="BG55" s="289"/>
      <c r="BH55" s="287" t="str">
        <f t="shared" ref="BH55" si="115">IFERROR(
(
IF(AND(BH50&lt;&gt;"",BH8&lt;&gt;""),BH50*BH8,0)+
IF(AND(BI50&lt;&gt;"",BI8&lt;&gt;""),BI50*BI8,0)+
IF(AND(BJ50&lt;&gt;"",BJ8&lt;&gt;""),BJ50*BJ8,0)+
IF(AND(BK50&lt;&gt;"",BK8&lt;&gt;""),BK50*BK8,0)
)
/
(
(
IF(AND(BH50&lt;&gt;"",BH8&lt;&gt;""),BH8,0)+
IF(AND(BI50&lt;&gt;"",BI8&lt;&gt;""),BI8,0)+
IF(AND(BJ50&lt;&gt;"",BJ8&lt;&gt;""),BJ8,0)+
IF(AND(BK50&lt;&gt;"",BK8&lt;&gt;""),BK8,0)
)
),
"")</f>
        <v/>
      </c>
      <c r="BI55" s="288"/>
      <c r="BJ55" s="288"/>
      <c r="BK55" s="289"/>
      <c r="BL55" s="287" t="str">
        <f t="shared" ref="BL55" si="116">IFERROR(
(
IF(AND(BL50&lt;&gt;"",BL8&lt;&gt;""),BL50*BL8,0)+
IF(AND(BM50&lt;&gt;"",BM8&lt;&gt;""),BM50*BM8,0)+
IF(AND(BN50&lt;&gt;"",BN8&lt;&gt;""),BN50*BN8,0)+
IF(AND(BO50&lt;&gt;"",BO8&lt;&gt;""),BO50*BO8,0)
)
/
(
(
IF(AND(BL50&lt;&gt;"",BL8&lt;&gt;""),BL8,0)+
IF(AND(BM50&lt;&gt;"",BM8&lt;&gt;""),BM8,0)+
IF(AND(BN50&lt;&gt;"",BN8&lt;&gt;""),BN8,0)+
IF(AND(BO50&lt;&gt;"",BO8&lt;&gt;""),BO8,0)
)
),
"")</f>
        <v/>
      </c>
      <c r="BM55" s="288"/>
      <c r="BN55" s="288"/>
      <c r="BO55" s="289"/>
      <c r="BP55" s="287" t="str">
        <f t="shared" ref="BP55" si="117">IFERROR(
(
IF(AND(BP50&lt;&gt;"",BP8&lt;&gt;""),BP50*BP8,0)+
IF(AND(BQ50&lt;&gt;"",BQ8&lt;&gt;""),BQ50*BQ8,0)+
IF(AND(BR50&lt;&gt;"",BR8&lt;&gt;""),BR50*BR8,0)+
IF(AND(BS50&lt;&gt;"",BS8&lt;&gt;""),BS50*BS8,0)
)
/
(
(
IF(AND(BP50&lt;&gt;"",BP8&lt;&gt;""),BP8,0)+
IF(AND(BQ50&lt;&gt;"",BQ8&lt;&gt;""),BQ8,0)+
IF(AND(BR50&lt;&gt;"",BR8&lt;&gt;""),BR8,0)+
IF(AND(BS50&lt;&gt;"",BS8&lt;&gt;""),BS8,0)
)
),
"")</f>
        <v/>
      </c>
      <c r="BQ55" s="288"/>
      <c r="BR55" s="288"/>
      <c r="BS55" s="289"/>
      <c r="BT55" s="287" t="str">
        <f t="shared" ref="BT55" si="118">IFERROR(
(
IF(AND(BT50&lt;&gt;"",BT8&lt;&gt;""),BT50*BT8,0)+
IF(AND(BU50&lt;&gt;"",BU8&lt;&gt;""),BU50*BU8,0)+
IF(AND(BV50&lt;&gt;"",BV8&lt;&gt;""),BV50*BV8,0)+
IF(AND(BW50&lt;&gt;"",BW8&lt;&gt;""),BW50*BW8,0)
)
/
(
(
IF(AND(BT50&lt;&gt;"",BT8&lt;&gt;""),BT8,0)+
IF(AND(BU50&lt;&gt;"",BU8&lt;&gt;""),BU8,0)+
IF(AND(BV50&lt;&gt;"",BV8&lt;&gt;""),BV8,0)+
IF(AND(BW50&lt;&gt;"",BW8&lt;&gt;""),BW8,0)
)
),
"")</f>
        <v/>
      </c>
      <c r="BU55" s="288"/>
      <c r="BV55" s="288"/>
      <c r="BW55" s="289"/>
      <c r="BX55" s="287" t="str">
        <f t="shared" ref="BX55" si="119">IFERROR(
(
IF(AND(BX50&lt;&gt;"",BX8&lt;&gt;""),BX50*BX8,0)+
IF(AND(BY50&lt;&gt;"",BY8&lt;&gt;""),BY50*BY8,0)+
IF(AND(BZ50&lt;&gt;"",BZ8&lt;&gt;""),BZ50*BZ8,0)+
IF(AND(CA50&lt;&gt;"",CA8&lt;&gt;""),CA50*CA8,0)
)
/
(
(
IF(AND(BX50&lt;&gt;"",BX8&lt;&gt;""),BX8,0)+
IF(AND(BY50&lt;&gt;"",BY8&lt;&gt;""),BY8,0)+
IF(AND(BZ50&lt;&gt;"",BZ8&lt;&gt;""),BZ8,0)+
IF(AND(CA50&lt;&gt;"",CA8&lt;&gt;""),CA8,0)
)
),
"")</f>
        <v/>
      </c>
      <c r="BY55" s="288"/>
      <c r="BZ55" s="288"/>
      <c r="CA55" s="289"/>
      <c r="CB55" s="287" t="str">
        <f t="shared" ref="CB55" si="120">IFERROR(
(
IF(AND(CB50&lt;&gt;"",CB8&lt;&gt;""),CB50*CB8,0)+
IF(AND(CC50&lt;&gt;"",CC8&lt;&gt;""),CC50*CC8,0)+
IF(AND(CD50&lt;&gt;"",CD8&lt;&gt;""),CD50*CD8,0)+
IF(AND(CE50&lt;&gt;"",CE8&lt;&gt;""),CE50*CE8,0)
)
/
(
(
IF(AND(CB50&lt;&gt;"",CB8&lt;&gt;""),CB8,0)+
IF(AND(CC50&lt;&gt;"",CC8&lt;&gt;""),CC8,0)+
IF(AND(CD50&lt;&gt;"",CD8&lt;&gt;""),CD8,0)+
IF(AND(CE50&lt;&gt;"",CE8&lt;&gt;""),CE8,0)
)
),
"")</f>
        <v/>
      </c>
      <c r="CC55" s="288"/>
      <c r="CD55" s="288"/>
      <c r="CE55" s="289"/>
      <c r="CF55" s="287" t="str">
        <f t="shared" ref="CF55" si="121">IFERROR(
(
IF(AND(CF50&lt;&gt;"",CF8&lt;&gt;""),CF50*CF8,0)+
IF(AND(CG50&lt;&gt;"",CG8&lt;&gt;""),CG50*CG8,0)+
IF(AND(CH50&lt;&gt;"",CH8&lt;&gt;""),CH50*CH8,0)+
IF(AND(CI50&lt;&gt;"",CI8&lt;&gt;""),CI50*CI8,0)
)
/
(
(
IF(AND(CF50&lt;&gt;"",CF8&lt;&gt;""),CF8,0)+
IF(AND(CG50&lt;&gt;"",CG8&lt;&gt;""),CG8,0)+
IF(AND(CH50&lt;&gt;"",CH8&lt;&gt;""),CH8,0)+
IF(AND(CI50&lt;&gt;"",CI8&lt;&gt;""),CI8,0)
)
),
"")</f>
        <v/>
      </c>
      <c r="CG55" s="288"/>
      <c r="CH55" s="288"/>
      <c r="CI55" s="289"/>
      <c r="CJ55" s="287" t="str">
        <f t="shared" ref="CJ55" si="122">IFERROR(
(
IF(AND(CJ50&lt;&gt;"",CJ8&lt;&gt;""),CJ50*CJ8,0)+
IF(AND(CK50&lt;&gt;"",CK8&lt;&gt;""),CK50*CK8,0)+
IF(AND(CL50&lt;&gt;"",CL8&lt;&gt;""),CL50*CL8,0)+
IF(AND(CM50&lt;&gt;"",CM8&lt;&gt;""),CM50*CM8,0)
)
/
(
(
IF(AND(CJ50&lt;&gt;"",CJ8&lt;&gt;""),CJ8,0)+
IF(AND(CK50&lt;&gt;"",CK8&lt;&gt;""),CK8,0)+
IF(AND(CL50&lt;&gt;"",CL8&lt;&gt;""),CL8,0)+
IF(AND(CM50&lt;&gt;"",CM8&lt;&gt;""),CM8,0)
)
),
"")</f>
        <v/>
      </c>
      <c r="CK55" s="288"/>
      <c r="CL55" s="288"/>
      <c r="CM55" s="289"/>
      <c r="CN55" s="287" t="str">
        <f t="shared" ref="CN55" si="123">IFERROR(
(
IF(AND(CN50&lt;&gt;"",CN8&lt;&gt;""),CN50*CN8,0)+
IF(AND(CO50&lt;&gt;"",CO8&lt;&gt;""),CO50*CO8,0)+
IF(AND(CP50&lt;&gt;"",CP8&lt;&gt;""),CP50*CP8,0)+
IF(AND(CQ50&lt;&gt;"",CQ8&lt;&gt;""),CQ50*CQ8,0)
)
/
(
(
IF(AND(CN50&lt;&gt;"",CN8&lt;&gt;""),CN8,0)+
IF(AND(CO50&lt;&gt;"",CO8&lt;&gt;""),CO8,0)+
IF(AND(CP50&lt;&gt;"",CP8&lt;&gt;""),CP8,0)+
IF(AND(CQ50&lt;&gt;"",CQ8&lt;&gt;""),CQ8,0)
)
),
"")</f>
        <v/>
      </c>
      <c r="CO55" s="288"/>
      <c r="CP55" s="288"/>
      <c r="CQ55" s="289"/>
      <c r="CR55" s="287" t="str">
        <f t="shared" ref="CR55" si="124">IFERROR(
(
IF(AND(CR50&lt;&gt;"",CR8&lt;&gt;""),CR50*CR8,0)+
IF(AND(CS50&lt;&gt;"",CS8&lt;&gt;""),CS50*CS8,0)+
IF(AND(CT50&lt;&gt;"",CT8&lt;&gt;""),CT50*CT8,0)+
IF(AND(CU50&lt;&gt;"",CU8&lt;&gt;""),CU50*CU8,0)
)
/
(
(
IF(AND(CR50&lt;&gt;"",CR8&lt;&gt;""),CR8,0)+
IF(AND(CS50&lt;&gt;"",CS8&lt;&gt;""),CS8,0)+
IF(AND(CT50&lt;&gt;"",CT8&lt;&gt;""),CT8,0)+
IF(AND(CU50&lt;&gt;"",CU8&lt;&gt;""),CU8,0)
)
),
"")</f>
        <v/>
      </c>
      <c r="CS55" s="288"/>
      <c r="CT55" s="288"/>
      <c r="CU55" s="289"/>
      <c r="CV55" s="287" t="str">
        <f t="shared" ref="CV55" si="125">IFERROR(
(
IF(AND(CV50&lt;&gt;"",CV8&lt;&gt;""),CV50*CV8,0)+
IF(AND(CW50&lt;&gt;"",CW8&lt;&gt;""),CW50*CW8,0)+
IF(AND(CX50&lt;&gt;"",CX8&lt;&gt;""),CX50*CX8,0)+
IF(AND(CY50&lt;&gt;"",CY8&lt;&gt;""),CY50*CY8,0)
)
/
(
(
IF(AND(CV50&lt;&gt;"",CV8&lt;&gt;""),CV8,0)+
IF(AND(CW50&lt;&gt;"",CW8&lt;&gt;""),CW8,0)+
IF(AND(CX50&lt;&gt;"",CX8&lt;&gt;""),CX8,0)+
IF(AND(CY50&lt;&gt;"",CY8&lt;&gt;""),CY8,0)
)
),
"")</f>
        <v/>
      </c>
      <c r="CW55" s="288"/>
      <c r="CX55" s="288"/>
      <c r="CY55" s="289"/>
      <c r="CZ55" s="287" t="str">
        <f t="shared" ref="CZ55" si="126">IFERROR(
(
IF(AND(CZ50&lt;&gt;"",CZ8&lt;&gt;""),CZ50*CZ8,0)+
IF(AND(DA50&lt;&gt;"",DA8&lt;&gt;""),DA50*DA8,0)+
IF(AND(DB50&lt;&gt;"",DB8&lt;&gt;""),DB50*DB8,0)+
IF(AND(DC50&lt;&gt;"",DC8&lt;&gt;""),DC50*DC8,0)
)
/
(
(
IF(AND(CZ50&lt;&gt;"",CZ8&lt;&gt;""),CZ8,0)+
IF(AND(DA50&lt;&gt;"",DA8&lt;&gt;""),DA8,0)+
IF(AND(DB50&lt;&gt;"",DB8&lt;&gt;""),DB8,0)+
IF(AND(DC50&lt;&gt;"",DC8&lt;&gt;""),DC8,0)
)
),
"")</f>
        <v/>
      </c>
      <c r="DA55" s="288"/>
      <c r="DB55" s="288"/>
      <c r="DC55" s="289"/>
      <c r="DD55" s="287" t="str">
        <f t="shared" ref="DD55" si="127">IFERROR(
(
IF(AND(DD50&lt;&gt;"",DD8&lt;&gt;""),DD50*DD8,0)+
IF(AND(DE50&lt;&gt;"",DE8&lt;&gt;""),DE50*DE8,0)+
IF(AND(DF50&lt;&gt;"",DF8&lt;&gt;""),DF50*DF8,0)+
IF(AND(DG50&lt;&gt;"",DG8&lt;&gt;""),DG50*DG8,0)
)
/
(
(
IF(AND(DD50&lt;&gt;"",DD8&lt;&gt;""),DD8,0)+
IF(AND(DE50&lt;&gt;"",DE8&lt;&gt;""),DE8,0)+
IF(AND(DF50&lt;&gt;"",DF8&lt;&gt;""),DF8,0)+
IF(AND(DG50&lt;&gt;"",DG8&lt;&gt;""),DG8,0)
)
),
"")</f>
        <v/>
      </c>
      <c r="DE55" s="288"/>
      <c r="DF55" s="288"/>
      <c r="DG55" s="289"/>
      <c r="DH55" s="287" t="str">
        <f t="shared" ref="DH55" si="128">IFERROR(
(
IF(AND(DH50&lt;&gt;"",DH8&lt;&gt;""),DH50*DH8,0)+
IF(AND(DI50&lt;&gt;"",DI8&lt;&gt;""),DI50*DI8,0)+
IF(AND(DJ50&lt;&gt;"",DJ8&lt;&gt;""),DJ50*DJ8,0)+
IF(AND(DK50&lt;&gt;"",DK8&lt;&gt;""),DK50*DK8,0)
)
/
(
(
IF(AND(DH50&lt;&gt;"",DH8&lt;&gt;""),DH8,0)+
IF(AND(DI50&lt;&gt;"",DI8&lt;&gt;""),DI8,0)+
IF(AND(DJ50&lt;&gt;"",DJ8&lt;&gt;""),DJ8,0)+
IF(AND(DK50&lt;&gt;"",DK8&lt;&gt;""),DK8,0)
)
),
"")</f>
        <v/>
      </c>
      <c r="DI55" s="288"/>
      <c r="DJ55" s="288"/>
      <c r="DK55" s="289"/>
      <c r="DL55" s="287" t="str">
        <f t="shared" ref="DL55" si="129">IFERROR(
(
IF(AND(DL50&lt;&gt;"",DL8&lt;&gt;""),DL50*DL8,0)+
IF(AND(DM50&lt;&gt;"",DM8&lt;&gt;""),DM50*DM8,0)+
IF(AND(DN50&lt;&gt;"",DN8&lt;&gt;""),DN50*DN8,0)+
IF(AND(DO50&lt;&gt;"",DO8&lt;&gt;""),DO50*DO8,0)
)
/
(
(
IF(AND(DL50&lt;&gt;"",DL8&lt;&gt;""),DL8,0)+
IF(AND(DM50&lt;&gt;"",DM8&lt;&gt;""),DM8,0)+
IF(AND(DN50&lt;&gt;"",DN8&lt;&gt;""),DN8,0)+
IF(AND(DO50&lt;&gt;"",DO8&lt;&gt;""),DO8,0)
)
),
"")</f>
        <v/>
      </c>
      <c r="DM55" s="288"/>
      <c r="DN55" s="288"/>
      <c r="DO55" s="289"/>
      <c r="DP55" s="287" t="str">
        <f t="shared" ref="DP55" si="130">IFERROR(
(
IF(AND(DP50&lt;&gt;"",DP8&lt;&gt;""),DP50*DP8,0)+
IF(AND(DQ50&lt;&gt;"",DQ8&lt;&gt;""),DQ50*DQ8,0)+
IF(AND(DR50&lt;&gt;"",DR8&lt;&gt;""),DR50*DR8,0)+
IF(AND(DS50&lt;&gt;"",DS8&lt;&gt;""),DS50*DS8,0)
)
/
(
(
IF(AND(DP50&lt;&gt;"",DP8&lt;&gt;""),DP8,0)+
IF(AND(DQ50&lt;&gt;"",DQ8&lt;&gt;""),DQ8,0)+
IF(AND(DR50&lt;&gt;"",DR8&lt;&gt;""),DR8,0)+
IF(AND(DS50&lt;&gt;"",DS8&lt;&gt;""),DS8,0)
)
),
"")</f>
        <v/>
      </c>
      <c r="DQ55" s="288"/>
      <c r="DR55" s="288"/>
      <c r="DS55" s="289"/>
      <c r="DT55" s="287" t="str">
        <f t="shared" ref="DT55" si="131">IFERROR(
(
IF(AND(DT50&lt;&gt;"",DT8&lt;&gt;""),DT50*DT8,0)+
IF(AND(DU50&lt;&gt;"",DU8&lt;&gt;""),DU50*DU8,0)+
IF(AND(DV50&lt;&gt;"",DV8&lt;&gt;""),DV50*DV8,0)+
IF(AND(DW50&lt;&gt;"",DW8&lt;&gt;""),DW50*DW8,0)
)
/
(
(
IF(AND(DT50&lt;&gt;"",DT8&lt;&gt;""),DT8,0)+
IF(AND(DU50&lt;&gt;"",DU8&lt;&gt;""),DU8,0)+
IF(AND(DV50&lt;&gt;"",DV8&lt;&gt;""),DV8,0)+
IF(AND(DW50&lt;&gt;"",DW8&lt;&gt;""),DW8,0)
)
),
"")</f>
        <v/>
      </c>
      <c r="DU55" s="288"/>
      <c r="DV55" s="288"/>
      <c r="DW55" s="289"/>
      <c r="DX55" s="287" t="str">
        <f t="shared" ref="DX55" si="132">IFERROR(
(
IF(AND(DX50&lt;&gt;"",DX8&lt;&gt;""),DX50*DX8,0)+
IF(AND(DY50&lt;&gt;"",DY8&lt;&gt;""),DY50*DY8,0)+
IF(AND(DZ50&lt;&gt;"",DZ8&lt;&gt;""),DZ50*DZ8,0)+
IF(AND(EA50&lt;&gt;"",EA8&lt;&gt;""),EA50*EA8,0)
)
/
(
(
IF(AND(DX50&lt;&gt;"",DX8&lt;&gt;""),DX8,0)+
IF(AND(DY50&lt;&gt;"",DY8&lt;&gt;""),DY8,0)+
IF(AND(DZ50&lt;&gt;"",DZ8&lt;&gt;""),DZ8,0)+
IF(AND(EA50&lt;&gt;"",EA8&lt;&gt;""),EA8,0)
)
),
"")</f>
        <v/>
      </c>
      <c r="DY55" s="288"/>
      <c r="DZ55" s="288"/>
      <c r="EA55" s="289"/>
      <c r="EB55" s="287" t="str">
        <f t="shared" ref="EB55" si="133">IFERROR(
(
IF(AND(EB50&lt;&gt;"",EB8&lt;&gt;""),EB50*EB8,0)+
IF(AND(EC50&lt;&gt;"",EC8&lt;&gt;""),EC50*EC8,0)+
IF(AND(ED50&lt;&gt;"",ED8&lt;&gt;""),ED50*ED8,0)+
IF(AND(EE50&lt;&gt;"",EE8&lt;&gt;""),EE50*EE8,0)
)
/
(
(
IF(AND(EB50&lt;&gt;"",EB8&lt;&gt;""),EB8,0)+
IF(AND(EC50&lt;&gt;"",EC8&lt;&gt;""),EC8,0)+
IF(AND(ED50&lt;&gt;"",ED8&lt;&gt;""),ED8,0)+
IF(AND(EE50&lt;&gt;"",EE8&lt;&gt;""),EE8,0)
)
),
"")</f>
        <v/>
      </c>
      <c r="EC55" s="288"/>
      <c r="ED55" s="288"/>
      <c r="EE55" s="289"/>
      <c r="EF55" s="287" t="str">
        <f t="shared" ref="EF55" si="134">IFERROR(
(
IF(AND(EF50&lt;&gt;"",EF8&lt;&gt;""),EF50*EF8,0)+
IF(AND(EG50&lt;&gt;"",EG8&lt;&gt;""),EG50*EG8,0)+
IF(AND(EH50&lt;&gt;"",EH8&lt;&gt;""),EH50*EH8,0)+
IF(AND(EI50&lt;&gt;"",EI8&lt;&gt;""),EI50*EI8,0)
)
/
(
(
IF(AND(EF50&lt;&gt;"",EF8&lt;&gt;""),EF8,0)+
IF(AND(EG50&lt;&gt;"",EG8&lt;&gt;""),EG8,0)+
IF(AND(EH50&lt;&gt;"",EH8&lt;&gt;""),EH8,0)+
IF(AND(EI50&lt;&gt;"",EI8&lt;&gt;""),EI8,0)
)
),
"")</f>
        <v/>
      </c>
      <c r="EG55" s="288"/>
      <c r="EH55" s="288"/>
      <c r="EI55" s="289"/>
      <c r="EJ55" s="287" t="str">
        <f t="shared" ref="EJ55" si="135">IFERROR(
(
IF(AND(EJ50&lt;&gt;"",EJ8&lt;&gt;""),EJ50*EJ8,0)+
IF(AND(EK50&lt;&gt;"",EK8&lt;&gt;""),EK50*EK8,0)+
IF(AND(EL50&lt;&gt;"",EL8&lt;&gt;""),EL50*EL8,0)+
IF(AND(EM50&lt;&gt;"",EM8&lt;&gt;""),EM50*EM8,0)
)
/
(
(
IF(AND(EJ50&lt;&gt;"",EJ8&lt;&gt;""),EJ8,0)+
IF(AND(EK50&lt;&gt;"",EK8&lt;&gt;""),EK8,0)+
IF(AND(EL50&lt;&gt;"",EL8&lt;&gt;""),EL8,0)+
IF(AND(EM50&lt;&gt;"",EM8&lt;&gt;""),EM8,0)
)
),
"")</f>
        <v/>
      </c>
      <c r="EK55" s="288"/>
      <c r="EL55" s="288"/>
      <c r="EM55" s="289"/>
      <c r="EN55" s="287" t="str">
        <f t="shared" ref="EN55" si="136">IFERROR(
(
IF(AND(EN50&lt;&gt;"",EN8&lt;&gt;""),EN50*EN8,0)+
IF(AND(EO50&lt;&gt;"",EO8&lt;&gt;""),EO50*EO8,0)+
IF(AND(EP50&lt;&gt;"",EP8&lt;&gt;""),EP50*EP8,0)+
IF(AND(EQ50&lt;&gt;"",EQ8&lt;&gt;""),EQ50*EQ8,0)
)
/
(
(
IF(AND(EN50&lt;&gt;"",EN8&lt;&gt;""),EN8,0)+
IF(AND(EO50&lt;&gt;"",EO8&lt;&gt;""),EO8,0)+
IF(AND(EP50&lt;&gt;"",EP8&lt;&gt;""),EP8,0)+
IF(AND(EQ50&lt;&gt;"",EQ8&lt;&gt;""),EQ8,0)
)
),
"")</f>
        <v/>
      </c>
      <c r="EO55" s="288"/>
      <c r="EP55" s="288"/>
      <c r="EQ55" s="289"/>
      <c r="ER55" s="287" t="str">
        <f t="shared" ref="ER55" si="137">IFERROR(
(
IF(AND(ER50&lt;&gt;"",ER8&lt;&gt;""),ER50*ER8,0)+
IF(AND(ES50&lt;&gt;"",ES8&lt;&gt;""),ES50*ES8,0)+
IF(AND(ET50&lt;&gt;"",ET8&lt;&gt;""),ET50*ET8,0)+
IF(AND(EU50&lt;&gt;"",EU8&lt;&gt;""),EU50*EU8,0)
)
/
(
(
IF(AND(ER50&lt;&gt;"",ER8&lt;&gt;""),ER8,0)+
IF(AND(ES50&lt;&gt;"",ES8&lt;&gt;""),ES8,0)+
IF(AND(ET50&lt;&gt;"",ET8&lt;&gt;""),ET8,0)+
IF(AND(EU50&lt;&gt;"",EU8&lt;&gt;""),EU8,0)
)
),
"")</f>
        <v/>
      </c>
      <c r="ES55" s="288"/>
      <c r="ET55" s="288"/>
      <c r="EU55" s="289"/>
      <c r="EV55" s="287" t="str">
        <f t="shared" ref="EV55" si="138">IFERROR(
(
IF(AND(EV50&lt;&gt;"",EV8&lt;&gt;""),EV50*EV8,0)+
IF(AND(EW50&lt;&gt;"",EW8&lt;&gt;""),EW50*EW8,0)+
IF(AND(EX50&lt;&gt;"",EX8&lt;&gt;""),EX50*EX8,0)+
IF(AND(EY50&lt;&gt;"",EY8&lt;&gt;""),EY50*EY8,0)
)
/
(
(
IF(AND(EV50&lt;&gt;"",EV8&lt;&gt;""),EV8,0)+
IF(AND(EW50&lt;&gt;"",EW8&lt;&gt;""),EW8,0)+
IF(AND(EX50&lt;&gt;"",EX8&lt;&gt;""),EX8,0)+
IF(AND(EY50&lt;&gt;"",EY8&lt;&gt;""),EY8,0)
)
),
"")</f>
        <v/>
      </c>
      <c r="EW55" s="288"/>
      <c r="EX55" s="288"/>
      <c r="EY55" s="289"/>
      <c r="EZ55" s="287" t="str">
        <f t="shared" ref="EZ55" si="139">IFERROR(
(
IF(AND(EZ50&lt;&gt;"",EZ8&lt;&gt;""),EZ50*EZ8,0)+
IF(AND(FA50&lt;&gt;"",FA8&lt;&gt;""),FA50*FA8,0)+
IF(AND(FB50&lt;&gt;"",FB8&lt;&gt;""),FB50*FB8,0)+
IF(AND(FC50&lt;&gt;"",FC8&lt;&gt;""),FC50*FC8,0)
)
/
(
(
IF(AND(EZ50&lt;&gt;"",EZ8&lt;&gt;""),EZ8,0)+
IF(AND(FA50&lt;&gt;"",FA8&lt;&gt;""),FA8,0)+
IF(AND(FB50&lt;&gt;"",FB8&lt;&gt;""),FB8,0)+
IF(AND(FC50&lt;&gt;"",FC8&lt;&gt;""),FC8,0)
)
),
"")</f>
        <v/>
      </c>
      <c r="FA55" s="288"/>
      <c r="FB55" s="288"/>
      <c r="FC55" s="289"/>
      <c r="FD55" s="287" t="str">
        <f t="shared" ref="FD55" si="140">IFERROR(
(
IF(AND(FD50&lt;&gt;"",FD8&lt;&gt;""),FD50*FD8,0)+
IF(AND(FE50&lt;&gt;"",FE8&lt;&gt;""),FE50*FE8,0)+
IF(AND(FF50&lt;&gt;"",FF8&lt;&gt;""),FF50*FF8,0)+
IF(AND(FG50&lt;&gt;"",FG8&lt;&gt;""),FG50*FG8,0)
)
/
(
(
IF(AND(FD50&lt;&gt;"",FD8&lt;&gt;""),FD8,0)+
IF(AND(FE50&lt;&gt;"",FE8&lt;&gt;""),FE8,0)+
IF(AND(FF50&lt;&gt;"",FF8&lt;&gt;""),FF8,0)+
IF(AND(FG50&lt;&gt;"",FG8&lt;&gt;""),FG8,0)
)
),
"")</f>
        <v/>
      </c>
      <c r="FE55" s="288"/>
      <c r="FF55" s="288"/>
      <c r="FG55" s="289"/>
      <c r="FH55" s="287" t="str">
        <f t="shared" ref="FH55" si="141">IFERROR(
(
IF(AND(FH50&lt;&gt;"",FH8&lt;&gt;""),FH50*FH8,0)+
IF(AND(FI50&lt;&gt;"",FI8&lt;&gt;""),FI50*FI8,0)+
IF(AND(FJ50&lt;&gt;"",FJ8&lt;&gt;""),FJ50*FJ8,0)+
IF(AND(FK50&lt;&gt;"",FK8&lt;&gt;""),FK50*FK8,0)
)
/
(
(
IF(AND(FH50&lt;&gt;"",FH8&lt;&gt;""),FH8,0)+
IF(AND(FI50&lt;&gt;"",FI8&lt;&gt;""),FI8,0)+
IF(AND(FJ50&lt;&gt;"",FJ8&lt;&gt;""),FJ8,0)+
IF(AND(FK50&lt;&gt;"",FK8&lt;&gt;""),FK8,0)
)
),
"")</f>
        <v/>
      </c>
      <c r="FI55" s="288"/>
      <c r="FJ55" s="288"/>
      <c r="FK55" s="289"/>
      <c r="FL55" s="287" t="str">
        <f t="shared" ref="FL55" si="142">IFERROR(
(
IF(AND(FL50&lt;&gt;"",FL8&lt;&gt;""),FL50*FL8,0)+
IF(AND(FM50&lt;&gt;"",FM8&lt;&gt;""),FM50*FM8,0)+
IF(AND(FN50&lt;&gt;"",FN8&lt;&gt;""),FN50*FN8,0)+
IF(AND(FO50&lt;&gt;"",FO8&lt;&gt;""),FO50*FO8,0)
)
/
(
(
IF(AND(FL50&lt;&gt;"",FL8&lt;&gt;""),FL8,0)+
IF(AND(FM50&lt;&gt;"",FM8&lt;&gt;""),FM8,0)+
IF(AND(FN50&lt;&gt;"",FN8&lt;&gt;""),FN8,0)+
IF(AND(FO50&lt;&gt;"",FO8&lt;&gt;""),FO8,0)
)
),
"")</f>
        <v/>
      </c>
      <c r="FM55" s="288"/>
      <c r="FN55" s="288"/>
      <c r="FO55" s="289"/>
      <c r="FP55" s="287" t="str">
        <f t="shared" ref="FP55" si="143">IFERROR(
(
IF(AND(FP50&lt;&gt;"",FP8&lt;&gt;""),FP50*FP8,0)+
IF(AND(FQ50&lt;&gt;"",FQ8&lt;&gt;""),FQ50*FQ8,0)+
IF(AND(FR50&lt;&gt;"",FR8&lt;&gt;""),FR50*FR8,0)+
IF(AND(FS50&lt;&gt;"",FS8&lt;&gt;""),FS50*FS8,0)
)
/
(
(
IF(AND(FP50&lt;&gt;"",FP8&lt;&gt;""),FP8,0)+
IF(AND(FQ50&lt;&gt;"",FQ8&lt;&gt;""),FQ8,0)+
IF(AND(FR50&lt;&gt;"",FR8&lt;&gt;""),FR8,0)+
IF(AND(FS50&lt;&gt;"",FS8&lt;&gt;""),FS8,0)
)
),
"")</f>
        <v/>
      </c>
      <c r="FQ55" s="288"/>
      <c r="FR55" s="288"/>
      <c r="FS55" s="289"/>
      <c r="FT55" s="287" t="str">
        <f t="shared" ref="FT55" si="144">IFERROR(
(
IF(AND(FT50&lt;&gt;"",FT8&lt;&gt;""),FT50*FT8,0)+
IF(AND(FU50&lt;&gt;"",FU8&lt;&gt;""),FU50*FU8,0)+
IF(AND(FV50&lt;&gt;"",FV8&lt;&gt;""),FV50*FV8,0)+
IF(AND(FW50&lt;&gt;"",FW8&lt;&gt;""),FW50*FW8,0)
)
/
(
(
IF(AND(FT50&lt;&gt;"",FT8&lt;&gt;""),FT8,0)+
IF(AND(FU50&lt;&gt;"",FU8&lt;&gt;""),FU8,0)+
IF(AND(FV50&lt;&gt;"",FV8&lt;&gt;""),FV8,0)+
IF(AND(FW50&lt;&gt;"",FW8&lt;&gt;""),FW8,0)
)
),
"")</f>
        <v/>
      </c>
      <c r="FU55" s="288"/>
      <c r="FV55" s="288"/>
      <c r="FW55" s="289"/>
      <c r="FX55" s="287" t="str">
        <f t="shared" ref="FX55" si="145">IFERROR(
(
IF(AND(FX50&lt;&gt;"",FX8&lt;&gt;""),FX50*FX8,0)+
IF(AND(FY50&lt;&gt;"",FY8&lt;&gt;""),FY50*FY8,0)+
IF(AND(FZ50&lt;&gt;"",FZ8&lt;&gt;""),FZ50*FZ8,0)+
IF(AND(GA50&lt;&gt;"",GA8&lt;&gt;""),GA50*GA8,0)
)
/
(
(
IF(AND(FX50&lt;&gt;"",FX8&lt;&gt;""),FX8,0)+
IF(AND(FY50&lt;&gt;"",FY8&lt;&gt;""),FY8,0)+
IF(AND(FZ50&lt;&gt;"",FZ8&lt;&gt;""),FZ8,0)+
IF(AND(GA50&lt;&gt;"",GA8&lt;&gt;""),GA8,0)
)
),
"")</f>
        <v/>
      </c>
      <c r="FY55" s="288"/>
      <c r="FZ55" s="288"/>
      <c r="GA55" s="289"/>
      <c r="GB55" s="287" t="str">
        <f t="shared" ref="GB55" si="146">IFERROR(
(
IF(AND(GB50&lt;&gt;"",GB8&lt;&gt;""),GB50*GB8,0)+
IF(AND(GC50&lt;&gt;"",GC8&lt;&gt;""),GC50*GC8,0)+
IF(AND(GD50&lt;&gt;"",GD8&lt;&gt;""),GD50*GD8,0)+
IF(AND(GE50&lt;&gt;"",GE8&lt;&gt;""),GE50*GE8,0)
)
/
(
(
IF(AND(GB50&lt;&gt;"",GB8&lt;&gt;""),GB8,0)+
IF(AND(GC50&lt;&gt;"",GC8&lt;&gt;""),GC8,0)+
IF(AND(GD50&lt;&gt;"",GD8&lt;&gt;""),GD8,0)+
IF(AND(GE50&lt;&gt;"",GE8&lt;&gt;""),GE8,0)
)
),
"")</f>
        <v/>
      </c>
      <c r="GC55" s="288"/>
      <c r="GD55" s="288"/>
      <c r="GE55" s="289"/>
      <c r="GF55" s="287" t="str">
        <f t="shared" ref="GF55" si="147">IFERROR(
(
IF(AND(GF50&lt;&gt;"",GF8&lt;&gt;""),GF50*GF8,0)+
IF(AND(GG50&lt;&gt;"",GG8&lt;&gt;""),GG50*GG8,0)+
IF(AND(GH50&lt;&gt;"",GH8&lt;&gt;""),GH50*GH8,0)+
IF(AND(GI50&lt;&gt;"",GI8&lt;&gt;""),GI50*GI8,0)
)
/
(
(
IF(AND(GF50&lt;&gt;"",GF8&lt;&gt;""),GF8,0)+
IF(AND(GG50&lt;&gt;"",GG8&lt;&gt;""),GG8,0)+
IF(AND(GH50&lt;&gt;"",GH8&lt;&gt;""),GH8,0)+
IF(AND(GI50&lt;&gt;"",GI8&lt;&gt;""),GI8,0)
)
),
"")</f>
        <v/>
      </c>
      <c r="GG55" s="288"/>
      <c r="GH55" s="288"/>
      <c r="GI55" s="289"/>
      <c r="GJ55" s="287" t="str">
        <f t="shared" ref="GJ55" si="148">IFERROR(
(
IF(AND(GJ50&lt;&gt;"",GJ8&lt;&gt;""),GJ50*GJ8,0)+
IF(AND(GK50&lt;&gt;"",GK8&lt;&gt;""),GK50*GK8,0)+
IF(AND(GL50&lt;&gt;"",GL8&lt;&gt;""),GL50*GL8,0)+
IF(AND(GM50&lt;&gt;"",GM8&lt;&gt;""),GM50*GM8,0)
)
/
(
(
IF(AND(GJ50&lt;&gt;"",GJ8&lt;&gt;""),GJ8,0)+
IF(AND(GK50&lt;&gt;"",GK8&lt;&gt;""),GK8,0)+
IF(AND(GL50&lt;&gt;"",GL8&lt;&gt;""),GL8,0)+
IF(AND(GM50&lt;&gt;"",GM8&lt;&gt;""),GM8,0)
)
),
"")</f>
        <v/>
      </c>
      <c r="GK55" s="288"/>
      <c r="GL55" s="288"/>
      <c r="GM55" s="289"/>
    </row>
    <row r="56" spans="1:195">
      <c r="A56" s="301" t="str">
        <f>Language!B964</f>
        <v>B. Instructor and delivery methods - INSTRUCTOR 3</v>
      </c>
      <c r="B56" s="302"/>
      <c r="C56" s="52"/>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3"/>
      <c r="AW56" s="293"/>
      <c r="AX56" s="293"/>
      <c r="AY56" s="293"/>
      <c r="AZ56" s="293"/>
      <c r="BA56" s="293"/>
      <c r="BB56" s="293"/>
      <c r="BC56" s="293"/>
      <c r="BD56" s="293"/>
      <c r="BE56" s="293"/>
      <c r="BF56" s="293"/>
      <c r="BG56" s="293"/>
      <c r="BH56" s="293"/>
      <c r="BI56" s="293"/>
      <c r="BJ56" s="293"/>
      <c r="BK56" s="293"/>
      <c r="BL56" s="293"/>
      <c r="BM56" s="293"/>
      <c r="BN56" s="293"/>
      <c r="BO56" s="29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293"/>
      <c r="DI56" s="293"/>
      <c r="DJ56" s="293"/>
      <c r="DK56" s="293"/>
      <c r="DL56" s="293"/>
      <c r="DM56" s="293"/>
      <c r="DN56" s="293"/>
      <c r="DO56" s="293"/>
      <c r="DP56" s="293"/>
      <c r="DQ56" s="293"/>
      <c r="DR56" s="293"/>
      <c r="DS56" s="293"/>
      <c r="DT56" s="293"/>
      <c r="DU56" s="293"/>
      <c r="DV56" s="293"/>
      <c r="DW56" s="293"/>
      <c r="DX56" s="293"/>
      <c r="DY56" s="293"/>
      <c r="DZ56" s="293"/>
      <c r="EA56" s="293"/>
      <c r="EB56" s="293"/>
      <c r="EC56" s="293"/>
      <c r="ED56" s="293"/>
      <c r="EE56" s="293"/>
      <c r="EF56" s="293"/>
      <c r="EG56" s="293"/>
      <c r="EH56" s="293"/>
      <c r="EI56" s="293"/>
      <c r="EJ56" s="293"/>
      <c r="EK56" s="293"/>
      <c r="EL56" s="293"/>
      <c r="EM56" s="293"/>
      <c r="EN56" s="293"/>
      <c r="EO56" s="293"/>
      <c r="EP56" s="293"/>
      <c r="EQ56" s="293"/>
      <c r="ER56" s="293"/>
      <c r="ES56" s="293"/>
      <c r="ET56" s="293"/>
      <c r="EU56" s="293"/>
      <c r="EV56" s="293"/>
      <c r="EW56" s="293"/>
      <c r="EX56" s="293"/>
      <c r="EY56" s="293"/>
      <c r="EZ56" s="293"/>
      <c r="FA56" s="293"/>
      <c r="FB56" s="293"/>
      <c r="FC56" s="293"/>
      <c r="FD56" s="293"/>
      <c r="FE56" s="293"/>
      <c r="FF56" s="293"/>
      <c r="FG56" s="293"/>
      <c r="FH56" s="293"/>
      <c r="FI56" s="293"/>
      <c r="FJ56" s="293"/>
      <c r="FK56" s="293"/>
      <c r="FL56" s="293"/>
      <c r="FM56" s="293"/>
      <c r="FN56" s="293"/>
      <c r="FO56" s="293"/>
      <c r="FP56" s="293"/>
      <c r="FQ56" s="293"/>
      <c r="FR56" s="293"/>
      <c r="FS56" s="293"/>
      <c r="FT56" s="293"/>
      <c r="FU56" s="293"/>
      <c r="FV56" s="293"/>
      <c r="FW56" s="293"/>
      <c r="FX56" s="293"/>
      <c r="FY56" s="293"/>
      <c r="FZ56" s="293"/>
      <c r="GA56" s="293"/>
      <c r="GB56" s="293"/>
      <c r="GC56" s="293"/>
      <c r="GD56" s="293"/>
      <c r="GE56" s="293"/>
      <c r="GF56" s="293"/>
      <c r="GG56" s="293"/>
      <c r="GH56" s="293"/>
      <c r="GI56" s="293"/>
      <c r="GJ56" s="293"/>
      <c r="GK56" s="293"/>
      <c r="GL56" s="293"/>
      <c r="GM56" s="54"/>
    </row>
    <row r="57" spans="1:195">
      <c r="A57" s="6" t="s">
        <v>125</v>
      </c>
      <c r="B57" s="303" t="str">
        <f>Language!B951</f>
        <v>The instructor was knowledgeable about the subject matter</v>
      </c>
      <c r="C57" s="304"/>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120"/>
      <c r="AV57" s="120"/>
      <c r="AW57" s="120"/>
      <c r="AX57" s="120"/>
      <c r="AY57" s="120"/>
      <c r="AZ57" s="120"/>
      <c r="BA57" s="120"/>
      <c r="BB57" s="120"/>
      <c r="BC57" s="120"/>
      <c r="BD57" s="120"/>
      <c r="BE57" s="120"/>
      <c r="BF57" s="120"/>
      <c r="BG57" s="120"/>
      <c r="BH57" s="120"/>
      <c r="BI57" s="120"/>
      <c r="BJ57" s="120"/>
      <c r="BK57" s="120"/>
      <c r="BL57" s="120"/>
      <c r="BM57" s="120"/>
      <c r="BN57" s="120"/>
      <c r="BO57" s="120"/>
      <c r="BP57" s="120"/>
      <c r="BQ57" s="120"/>
      <c r="BR57" s="120"/>
      <c r="BS57" s="120"/>
      <c r="BT57" s="120"/>
      <c r="BU57" s="120"/>
      <c r="BV57" s="120"/>
      <c r="BW57" s="120"/>
      <c r="BX57" s="120"/>
      <c r="BY57" s="120"/>
      <c r="BZ57" s="120"/>
      <c r="CA57" s="120"/>
      <c r="CB57" s="120"/>
      <c r="CC57" s="120"/>
      <c r="CD57" s="120"/>
      <c r="CE57" s="120"/>
      <c r="CF57" s="120"/>
      <c r="CG57" s="120"/>
      <c r="CH57" s="120"/>
      <c r="CI57" s="120"/>
      <c r="CJ57" s="120"/>
      <c r="CK57" s="120"/>
      <c r="CL57" s="120"/>
      <c r="CM57" s="120"/>
      <c r="CN57" s="120"/>
      <c r="CO57" s="120"/>
      <c r="CP57" s="120"/>
      <c r="CQ57" s="120"/>
      <c r="CR57" s="120"/>
      <c r="CS57" s="120"/>
      <c r="CT57" s="120"/>
      <c r="CU57" s="120"/>
      <c r="CV57" s="120"/>
      <c r="CW57" s="120"/>
      <c r="CX57" s="120"/>
      <c r="CY57" s="120"/>
      <c r="CZ57" s="120"/>
      <c r="DA57" s="120"/>
      <c r="DB57" s="120"/>
      <c r="DC57" s="120"/>
      <c r="DD57" s="120"/>
      <c r="DE57" s="120"/>
      <c r="DF57" s="120"/>
      <c r="DG57" s="120"/>
      <c r="DH57" s="120"/>
      <c r="DI57" s="120"/>
      <c r="DJ57" s="120"/>
      <c r="DK57" s="120"/>
      <c r="DL57" s="120"/>
      <c r="DM57" s="120"/>
      <c r="DN57" s="120"/>
      <c r="DO57" s="120"/>
      <c r="DP57" s="120"/>
      <c r="DQ57" s="120"/>
      <c r="DR57" s="120"/>
      <c r="DS57" s="120"/>
      <c r="DT57" s="120"/>
      <c r="DU57" s="120"/>
      <c r="DV57" s="120"/>
      <c r="DW57" s="120"/>
      <c r="DX57" s="120"/>
      <c r="DY57" s="120"/>
      <c r="DZ57" s="120"/>
      <c r="EA57" s="120"/>
      <c r="EB57" s="120"/>
      <c r="EC57" s="120"/>
      <c r="ED57" s="120"/>
      <c r="EE57" s="120"/>
      <c r="EF57" s="120"/>
      <c r="EG57" s="120"/>
      <c r="EH57" s="120"/>
      <c r="EI57" s="120"/>
      <c r="EJ57" s="120"/>
      <c r="EK57" s="120"/>
      <c r="EL57" s="120"/>
      <c r="EM57" s="120"/>
      <c r="EN57" s="120"/>
      <c r="EO57" s="120"/>
      <c r="EP57" s="120"/>
      <c r="EQ57" s="120"/>
      <c r="ER57" s="120"/>
      <c r="ES57" s="120"/>
      <c r="ET57" s="120"/>
      <c r="EU57" s="120"/>
      <c r="EV57" s="120"/>
      <c r="EW57" s="120"/>
      <c r="EX57" s="120"/>
      <c r="EY57" s="120"/>
      <c r="EZ57" s="120"/>
      <c r="FA57" s="120"/>
      <c r="FB57" s="120"/>
      <c r="FC57" s="120"/>
      <c r="FD57" s="120"/>
      <c r="FE57" s="120"/>
      <c r="FF57" s="120"/>
      <c r="FG57" s="120"/>
      <c r="FH57" s="120"/>
      <c r="FI57" s="120"/>
      <c r="FJ57" s="120"/>
      <c r="FK57" s="120"/>
      <c r="FL57" s="120"/>
      <c r="FM57" s="120"/>
      <c r="FN57" s="120"/>
      <c r="FO57" s="120"/>
      <c r="FP57" s="120"/>
      <c r="FQ57" s="120"/>
      <c r="FR57" s="120"/>
      <c r="FS57" s="120"/>
      <c r="FT57" s="120"/>
      <c r="FU57" s="120"/>
      <c r="FV57" s="120"/>
      <c r="FW57" s="120"/>
      <c r="FX57" s="120"/>
      <c r="FY57" s="120"/>
      <c r="FZ57" s="120"/>
      <c r="GA57" s="120"/>
      <c r="GB57" s="120"/>
      <c r="GC57" s="120"/>
      <c r="GD57" s="120"/>
      <c r="GE57" s="120"/>
      <c r="GF57" s="120"/>
      <c r="GG57" s="120"/>
      <c r="GH57" s="120"/>
      <c r="GI57" s="120"/>
      <c r="GJ57" s="120"/>
      <c r="GK57" s="120"/>
      <c r="GL57" s="120"/>
      <c r="GM57" s="120"/>
    </row>
    <row r="58" spans="1:195">
      <c r="A58" s="6" t="s">
        <v>126</v>
      </c>
      <c r="B58" s="303" t="str">
        <f>Language!B952</f>
        <v>The instructor was prepared and well organized</v>
      </c>
      <c r="C58" s="304"/>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20"/>
      <c r="AI58" s="120"/>
      <c r="AJ58" s="120"/>
      <c r="AK58" s="120"/>
      <c r="AL58" s="120"/>
      <c r="AM58" s="120"/>
      <c r="AN58" s="120"/>
      <c r="AO58" s="120"/>
      <c r="AP58" s="120"/>
      <c r="AQ58" s="120"/>
      <c r="AR58" s="120"/>
      <c r="AS58" s="120"/>
      <c r="AT58" s="120"/>
      <c r="AU58" s="120"/>
      <c r="AV58" s="120"/>
      <c r="AW58" s="120"/>
      <c r="AX58" s="120"/>
      <c r="AY58" s="120"/>
      <c r="AZ58" s="120"/>
      <c r="BA58" s="120"/>
      <c r="BB58" s="120"/>
      <c r="BC58" s="120"/>
      <c r="BD58" s="120"/>
      <c r="BE58" s="120"/>
      <c r="BF58" s="120"/>
      <c r="BG58" s="120"/>
      <c r="BH58" s="120"/>
      <c r="BI58" s="120"/>
      <c r="BJ58" s="120"/>
      <c r="BK58" s="120"/>
      <c r="BL58" s="120"/>
      <c r="BM58" s="120"/>
      <c r="BN58" s="120"/>
      <c r="BO58" s="120"/>
      <c r="BP58" s="120"/>
      <c r="BQ58" s="120"/>
      <c r="BR58" s="120"/>
      <c r="BS58" s="120"/>
      <c r="BT58" s="120"/>
      <c r="BU58" s="120"/>
      <c r="BV58" s="120"/>
      <c r="BW58" s="120"/>
      <c r="BX58" s="120"/>
      <c r="BY58" s="120"/>
      <c r="BZ58" s="120"/>
      <c r="CA58" s="120"/>
      <c r="CB58" s="120"/>
      <c r="CC58" s="120"/>
      <c r="CD58" s="120"/>
      <c r="CE58" s="120"/>
      <c r="CF58" s="120"/>
      <c r="CG58" s="120"/>
      <c r="CH58" s="120"/>
      <c r="CI58" s="120"/>
      <c r="CJ58" s="120"/>
      <c r="CK58" s="120"/>
      <c r="CL58" s="120"/>
      <c r="CM58" s="120"/>
      <c r="CN58" s="120"/>
      <c r="CO58" s="120"/>
      <c r="CP58" s="120"/>
      <c r="CQ58" s="120"/>
      <c r="CR58" s="120"/>
      <c r="CS58" s="120"/>
      <c r="CT58" s="120"/>
      <c r="CU58" s="120"/>
      <c r="CV58" s="120"/>
      <c r="CW58" s="120"/>
      <c r="CX58" s="120"/>
      <c r="CY58" s="120"/>
      <c r="CZ58" s="120"/>
      <c r="DA58" s="120"/>
      <c r="DB58" s="120"/>
      <c r="DC58" s="120"/>
      <c r="DD58" s="120"/>
      <c r="DE58" s="120"/>
      <c r="DF58" s="120"/>
      <c r="DG58" s="120"/>
      <c r="DH58" s="120"/>
      <c r="DI58" s="120"/>
      <c r="DJ58" s="120"/>
      <c r="DK58" s="120"/>
      <c r="DL58" s="120"/>
      <c r="DM58" s="120"/>
      <c r="DN58" s="120"/>
      <c r="DO58" s="120"/>
      <c r="DP58" s="120"/>
      <c r="DQ58" s="120"/>
      <c r="DR58" s="120"/>
      <c r="DS58" s="120"/>
      <c r="DT58" s="120"/>
      <c r="DU58" s="120"/>
      <c r="DV58" s="120"/>
      <c r="DW58" s="120"/>
      <c r="DX58" s="120"/>
      <c r="DY58" s="120"/>
      <c r="DZ58" s="120"/>
      <c r="EA58" s="120"/>
      <c r="EB58" s="120"/>
      <c r="EC58" s="120"/>
      <c r="ED58" s="120"/>
      <c r="EE58" s="120"/>
      <c r="EF58" s="120"/>
      <c r="EG58" s="120"/>
      <c r="EH58" s="120"/>
      <c r="EI58" s="120"/>
      <c r="EJ58" s="120"/>
      <c r="EK58" s="120"/>
      <c r="EL58" s="120"/>
      <c r="EM58" s="120"/>
      <c r="EN58" s="120"/>
      <c r="EO58" s="120"/>
      <c r="EP58" s="120"/>
      <c r="EQ58" s="120"/>
      <c r="ER58" s="120"/>
      <c r="ES58" s="120"/>
      <c r="ET58" s="120"/>
      <c r="EU58" s="120"/>
      <c r="EV58" s="120"/>
      <c r="EW58" s="120"/>
      <c r="EX58" s="120"/>
      <c r="EY58" s="120"/>
      <c r="EZ58" s="120"/>
      <c r="FA58" s="120"/>
      <c r="FB58" s="120"/>
      <c r="FC58" s="120"/>
      <c r="FD58" s="120"/>
      <c r="FE58" s="120"/>
      <c r="FF58" s="120"/>
      <c r="FG58" s="120"/>
      <c r="FH58" s="120"/>
      <c r="FI58" s="120"/>
      <c r="FJ58" s="120"/>
      <c r="FK58" s="120"/>
      <c r="FL58" s="120"/>
      <c r="FM58" s="120"/>
      <c r="FN58" s="120"/>
      <c r="FO58" s="120"/>
      <c r="FP58" s="120"/>
      <c r="FQ58" s="120"/>
      <c r="FR58" s="120"/>
      <c r="FS58" s="120"/>
      <c r="FT58" s="120"/>
      <c r="FU58" s="120"/>
      <c r="FV58" s="120"/>
      <c r="FW58" s="120"/>
      <c r="FX58" s="120"/>
      <c r="FY58" s="120"/>
      <c r="FZ58" s="120"/>
      <c r="GA58" s="120"/>
      <c r="GB58" s="120"/>
      <c r="GC58" s="120"/>
      <c r="GD58" s="120"/>
      <c r="GE58" s="120"/>
      <c r="GF58" s="120"/>
      <c r="GG58" s="120"/>
      <c r="GH58" s="120"/>
      <c r="GI58" s="120"/>
      <c r="GJ58" s="120"/>
      <c r="GK58" s="120"/>
      <c r="GL58" s="120"/>
      <c r="GM58" s="120"/>
    </row>
    <row r="59" spans="1:195">
      <c r="A59" s="6" t="s">
        <v>127</v>
      </c>
      <c r="B59" s="303" t="str">
        <f>Language!B953</f>
        <v>The instructor presented the information clearly</v>
      </c>
      <c r="C59" s="304"/>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c r="GJ59" s="120"/>
      <c r="GK59" s="120"/>
      <c r="GL59" s="120"/>
      <c r="GM59" s="120"/>
    </row>
    <row r="60" spans="1:195">
      <c r="A60" s="6" t="s">
        <v>128</v>
      </c>
      <c r="B60" s="303" t="str">
        <f>Language!B954</f>
        <v>The instructor was responsive and encouraged class participation</v>
      </c>
      <c r="C60" s="304"/>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0"/>
      <c r="BV60" s="120"/>
      <c r="BW60" s="120"/>
      <c r="BX60" s="120"/>
      <c r="BY60" s="120"/>
      <c r="BZ60" s="120"/>
      <c r="CA60" s="120"/>
      <c r="CB60" s="120"/>
      <c r="CC60" s="120"/>
      <c r="CD60" s="120"/>
      <c r="CE60" s="120"/>
      <c r="CF60" s="120"/>
      <c r="CG60" s="120"/>
      <c r="CH60" s="120"/>
      <c r="CI60" s="120"/>
      <c r="CJ60" s="120"/>
      <c r="CK60" s="120"/>
      <c r="CL60" s="120"/>
      <c r="CM60" s="120"/>
      <c r="CN60" s="120"/>
      <c r="CO60" s="120"/>
      <c r="CP60" s="120"/>
      <c r="CQ60" s="120"/>
      <c r="CR60" s="120"/>
      <c r="CS60" s="120"/>
      <c r="CT60" s="120"/>
      <c r="CU60" s="120"/>
      <c r="CV60" s="120"/>
      <c r="CW60" s="120"/>
      <c r="CX60" s="120"/>
      <c r="CY60" s="120"/>
      <c r="CZ60" s="120"/>
      <c r="DA60" s="120"/>
      <c r="DB60" s="120"/>
      <c r="DC60" s="120"/>
      <c r="DD60" s="120"/>
      <c r="DE60" s="120"/>
      <c r="DF60" s="120"/>
      <c r="DG60" s="120"/>
      <c r="DH60" s="120"/>
      <c r="DI60" s="120"/>
      <c r="DJ60" s="120"/>
      <c r="DK60" s="120"/>
      <c r="DL60" s="120"/>
      <c r="DM60" s="120"/>
      <c r="DN60" s="120"/>
      <c r="DO60" s="120"/>
      <c r="DP60" s="120"/>
      <c r="DQ60" s="120"/>
      <c r="DR60" s="120"/>
      <c r="DS60" s="120"/>
      <c r="DT60" s="120"/>
      <c r="DU60" s="120"/>
      <c r="DV60" s="120"/>
      <c r="DW60" s="120"/>
      <c r="DX60" s="120"/>
      <c r="DY60" s="120"/>
      <c r="DZ60" s="120"/>
      <c r="EA60" s="120"/>
      <c r="EB60" s="120"/>
      <c r="EC60" s="120"/>
      <c r="ED60" s="120"/>
      <c r="EE60" s="120"/>
      <c r="EF60" s="120"/>
      <c r="EG60" s="120"/>
      <c r="EH60" s="120"/>
      <c r="EI60" s="120"/>
      <c r="EJ60" s="120"/>
      <c r="EK60" s="120"/>
      <c r="EL60" s="120"/>
      <c r="EM60" s="120"/>
      <c r="EN60" s="120"/>
      <c r="EO60" s="120"/>
      <c r="EP60" s="120"/>
      <c r="EQ60" s="120"/>
      <c r="ER60" s="120"/>
      <c r="ES60" s="120"/>
      <c r="ET60" s="120"/>
      <c r="EU60" s="120"/>
      <c r="EV60" s="120"/>
      <c r="EW60" s="120"/>
      <c r="EX60" s="120"/>
      <c r="EY60" s="120"/>
      <c r="EZ60" s="120"/>
      <c r="FA60" s="120"/>
      <c r="FB60" s="120"/>
      <c r="FC60" s="120"/>
      <c r="FD60" s="120"/>
      <c r="FE60" s="120"/>
      <c r="FF60" s="120"/>
      <c r="FG60" s="120"/>
      <c r="FH60" s="120"/>
      <c r="FI60" s="120"/>
      <c r="FJ60" s="120"/>
      <c r="FK60" s="120"/>
      <c r="FL60" s="120"/>
      <c r="FM60" s="120"/>
      <c r="FN60" s="120"/>
      <c r="FO60" s="120"/>
      <c r="FP60" s="120"/>
      <c r="FQ60" s="120"/>
      <c r="FR60" s="120"/>
      <c r="FS60" s="120"/>
      <c r="FT60" s="120"/>
      <c r="FU60" s="120"/>
      <c r="FV60" s="120"/>
      <c r="FW60" s="120"/>
      <c r="FX60" s="120"/>
      <c r="FY60" s="120"/>
      <c r="FZ60" s="120"/>
      <c r="GA60" s="120"/>
      <c r="GB60" s="120"/>
      <c r="GC60" s="120"/>
      <c r="GD60" s="120"/>
      <c r="GE60" s="120"/>
      <c r="GF60" s="120"/>
      <c r="GG60" s="120"/>
      <c r="GH60" s="120"/>
      <c r="GI60" s="120"/>
      <c r="GJ60" s="120"/>
      <c r="GK60" s="120"/>
      <c r="GL60" s="120"/>
      <c r="GM60" s="120"/>
    </row>
    <row r="61" spans="1:195">
      <c r="A61" s="6" t="s">
        <v>129</v>
      </c>
      <c r="B61" s="303" t="str">
        <f>Language!B955</f>
        <v>The materials were adapted to national context, when relevant.</v>
      </c>
      <c r="C61" s="304"/>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c r="GJ61" s="120"/>
      <c r="GK61" s="120"/>
      <c r="GL61" s="120"/>
      <c r="GM61" s="120"/>
    </row>
    <row r="62" spans="1:195" ht="15" customHeight="1">
      <c r="A62" s="6" t="s">
        <v>130</v>
      </c>
      <c r="B62" s="303" t="str">
        <f>Language!B956</f>
        <v>The delivery methods used by the instructor were effective in facilitating learning</v>
      </c>
      <c r="C62" s="304"/>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20"/>
      <c r="FR62" s="120"/>
      <c r="FS62" s="120"/>
      <c r="FT62" s="120"/>
      <c r="FU62" s="120"/>
      <c r="FV62" s="120"/>
      <c r="FW62" s="120"/>
      <c r="FX62" s="120"/>
      <c r="FY62" s="120"/>
      <c r="FZ62" s="120"/>
      <c r="GA62" s="120"/>
      <c r="GB62" s="120"/>
      <c r="GC62" s="120"/>
      <c r="GD62" s="120"/>
      <c r="GE62" s="120"/>
      <c r="GF62" s="120"/>
      <c r="GG62" s="120"/>
      <c r="GH62" s="120"/>
      <c r="GI62" s="120"/>
      <c r="GJ62" s="120"/>
      <c r="GK62" s="120"/>
      <c r="GL62" s="120"/>
      <c r="GM62" s="120"/>
    </row>
    <row r="63" spans="1:195">
      <c r="A63" s="6" t="s">
        <v>131</v>
      </c>
      <c r="B63" s="303" t="str">
        <f>Language!B957</f>
        <v>The feedback provided by the instructor was constructive and helpful</v>
      </c>
      <c r="C63" s="304"/>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20"/>
      <c r="AI63" s="120"/>
      <c r="AJ63" s="120"/>
      <c r="AK63" s="120"/>
      <c r="AL63" s="120"/>
      <c r="AM63" s="120"/>
      <c r="AN63" s="120"/>
      <c r="AO63" s="120"/>
      <c r="AP63" s="120"/>
      <c r="AQ63" s="120"/>
      <c r="AR63" s="120"/>
      <c r="AS63" s="120"/>
      <c r="AT63" s="120"/>
      <c r="AU63" s="120"/>
      <c r="AV63" s="120"/>
      <c r="AW63" s="120"/>
      <c r="AX63" s="120"/>
      <c r="AY63" s="120"/>
      <c r="AZ63" s="120"/>
      <c r="BA63" s="120"/>
      <c r="BB63" s="120"/>
      <c r="BC63" s="120"/>
      <c r="BD63" s="120"/>
      <c r="BE63" s="120"/>
      <c r="BF63" s="120"/>
      <c r="BG63" s="120"/>
      <c r="BH63" s="120"/>
      <c r="BI63" s="120"/>
      <c r="BJ63" s="120"/>
      <c r="BK63" s="120"/>
      <c r="BL63" s="120"/>
      <c r="BM63" s="120"/>
      <c r="BN63" s="120"/>
      <c r="BO63" s="120"/>
      <c r="BP63" s="120"/>
      <c r="BQ63" s="120"/>
      <c r="BR63" s="120"/>
      <c r="BS63" s="120"/>
      <c r="BT63" s="120"/>
      <c r="BU63" s="120"/>
      <c r="BV63" s="120"/>
      <c r="BW63" s="120"/>
      <c r="BX63" s="120"/>
      <c r="BY63" s="120"/>
      <c r="BZ63" s="120"/>
      <c r="CA63" s="120"/>
      <c r="CB63" s="120"/>
      <c r="CC63" s="120"/>
      <c r="CD63" s="120"/>
      <c r="CE63" s="120"/>
      <c r="CF63" s="120"/>
      <c r="CG63" s="120"/>
      <c r="CH63" s="120"/>
      <c r="CI63" s="120"/>
      <c r="CJ63" s="120"/>
      <c r="CK63" s="120"/>
      <c r="CL63" s="120"/>
      <c r="CM63" s="120"/>
      <c r="CN63" s="120"/>
      <c r="CO63" s="120"/>
      <c r="CP63" s="120"/>
      <c r="CQ63" s="120"/>
      <c r="CR63" s="120"/>
      <c r="CS63" s="120"/>
      <c r="CT63" s="120"/>
      <c r="CU63" s="120"/>
      <c r="CV63" s="120"/>
      <c r="CW63" s="120"/>
      <c r="CX63" s="120"/>
      <c r="CY63" s="120"/>
      <c r="CZ63" s="120"/>
      <c r="DA63" s="120"/>
      <c r="DB63" s="120"/>
      <c r="DC63" s="120"/>
      <c r="DD63" s="120"/>
      <c r="DE63" s="120"/>
      <c r="DF63" s="120"/>
      <c r="DG63" s="120"/>
      <c r="DH63" s="120"/>
      <c r="DI63" s="120"/>
      <c r="DJ63" s="120"/>
      <c r="DK63" s="120"/>
      <c r="DL63" s="120"/>
      <c r="DM63" s="120"/>
      <c r="DN63" s="120"/>
      <c r="DO63" s="120"/>
      <c r="DP63" s="120"/>
      <c r="DQ63" s="120"/>
      <c r="DR63" s="120"/>
      <c r="DS63" s="120"/>
      <c r="DT63" s="120"/>
      <c r="DU63" s="120"/>
      <c r="DV63" s="120"/>
      <c r="DW63" s="120"/>
      <c r="DX63" s="120"/>
      <c r="DY63" s="120"/>
      <c r="DZ63" s="120"/>
      <c r="EA63" s="120"/>
      <c r="EB63" s="120"/>
      <c r="EC63" s="120"/>
      <c r="ED63" s="120"/>
      <c r="EE63" s="120"/>
      <c r="EF63" s="120"/>
      <c r="EG63" s="120"/>
      <c r="EH63" s="120"/>
      <c r="EI63" s="120"/>
      <c r="EJ63" s="120"/>
      <c r="EK63" s="120"/>
      <c r="EL63" s="120"/>
      <c r="EM63" s="120"/>
      <c r="EN63" s="120"/>
      <c r="EO63" s="120"/>
      <c r="EP63" s="120"/>
      <c r="EQ63" s="120"/>
      <c r="ER63" s="120"/>
      <c r="ES63" s="120"/>
      <c r="ET63" s="120"/>
      <c r="EU63" s="120"/>
      <c r="EV63" s="120"/>
      <c r="EW63" s="120"/>
      <c r="EX63" s="120"/>
      <c r="EY63" s="120"/>
      <c r="EZ63" s="120"/>
      <c r="FA63" s="120"/>
      <c r="FB63" s="120"/>
      <c r="FC63" s="120"/>
      <c r="FD63" s="120"/>
      <c r="FE63" s="120"/>
      <c r="FF63" s="120"/>
      <c r="FG63" s="120"/>
      <c r="FH63" s="120"/>
      <c r="FI63" s="120"/>
      <c r="FJ63" s="120"/>
      <c r="FK63" s="120"/>
      <c r="FL63" s="120"/>
      <c r="FM63" s="120"/>
      <c r="FN63" s="120"/>
      <c r="FO63" s="120"/>
      <c r="FP63" s="120"/>
      <c r="FQ63" s="120"/>
      <c r="FR63" s="120"/>
      <c r="FS63" s="120"/>
      <c r="FT63" s="120"/>
      <c r="FU63" s="120"/>
      <c r="FV63" s="120"/>
      <c r="FW63" s="120"/>
      <c r="FX63" s="120"/>
      <c r="FY63" s="120"/>
      <c r="FZ63" s="120"/>
      <c r="GA63" s="120"/>
      <c r="GB63" s="120"/>
      <c r="GC63" s="120"/>
      <c r="GD63" s="120"/>
      <c r="GE63" s="120"/>
      <c r="GF63" s="120"/>
      <c r="GG63" s="120"/>
      <c r="GH63" s="120"/>
      <c r="GI63" s="120"/>
      <c r="GJ63" s="120"/>
      <c r="GK63" s="120"/>
      <c r="GL63" s="120"/>
      <c r="GM63" s="120"/>
    </row>
    <row r="64" spans="1:195" ht="15" customHeight="1">
      <c r="A64" s="6" t="s">
        <v>132</v>
      </c>
      <c r="B64" s="303" t="str">
        <f>Language!B958</f>
        <v>The instructor created an environment conducive to learning and professional growth</v>
      </c>
      <c r="C64" s="304"/>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row>
    <row r="65" spans="1:195">
      <c r="A65" s="305" t="str">
        <f>Language!B959</f>
        <v>Average by sector by module</v>
      </c>
      <c r="B65" s="306"/>
      <c r="C65" s="307"/>
      <c r="D65" s="50" t="str">
        <f>IF(
  AND(D8&lt;&gt;"",COUNTA(D57:D64)&gt;0),
  AVERAGE(D57:D64)/5,
  ""
)</f>
        <v/>
      </c>
      <c r="E65" s="50" t="str">
        <f t="shared" ref="E65:BP65" si="149">IF(
  AND(E8&lt;&gt;"",COUNTA(E57:E64)&gt;0),
  AVERAGE(E57:E64)/5,
  ""
)</f>
        <v/>
      </c>
      <c r="F65" s="50" t="str">
        <f t="shared" si="149"/>
        <v/>
      </c>
      <c r="G65" s="50" t="str">
        <f t="shared" si="149"/>
        <v/>
      </c>
      <c r="H65" s="50" t="str">
        <f t="shared" si="149"/>
        <v/>
      </c>
      <c r="I65" s="50" t="str">
        <f t="shared" si="149"/>
        <v/>
      </c>
      <c r="J65" s="50" t="str">
        <f t="shared" si="149"/>
        <v/>
      </c>
      <c r="K65" s="50" t="str">
        <f t="shared" si="149"/>
        <v/>
      </c>
      <c r="L65" s="50" t="str">
        <f t="shared" si="149"/>
        <v/>
      </c>
      <c r="M65" s="50" t="str">
        <f t="shared" si="149"/>
        <v/>
      </c>
      <c r="N65" s="50" t="str">
        <f t="shared" si="149"/>
        <v/>
      </c>
      <c r="O65" s="50" t="str">
        <f t="shared" si="149"/>
        <v/>
      </c>
      <c r="P65" s="50" t="str">
        <f t="shared" si="149"/>
        <v/>
      </c>
      <c r="Q65" s="50" t="str">
        <f t="shared" si="149"/>
        <v/>
      </c>
      <c r="R65" s="50" t="str">
        <f t="shared" si="149"/>
        <v/>
      </c>
      <c r="S65" s="50" t="str">
        <f t="shared" si="149"/>
        <v/>
      </c>
      <c r="T65" s="50" t="str">
        <f t="shared" si="149"/>
        <v/>
      </c>
      <c r="U65" s="50" t="str">
        <f t="shared" si="149"/>
        <v/>
      </c>
      <c r="V65" s="50" t="str">
        <f t="shared" si="149"/>
        <v/>
      </c>
      <c r="W65" s="50" t="str">
        <f t="shared" si="149"/>
        <v/>
      </c>
      <c r="X65" s="50" t="str">
        <f t="shared" si="149"/>
        <v/>
      </c>
      <c r="Y65" s="50" t="str">
        <f t="shared" si="149"/>
        <v/>
      </c>
      <c r="Z65" s="50" t="str">
        <f t="shared" si="149"/>
        <v/>
      </c>
      <c r="AA65" s="50" t="str">
        <f t="shared" si="149"/>
        <v/>
      </c>
      <c r="AB65" s="50" t="str">
        <f t="shared" si="149"/>
        <v/>
      </c>
      <c r="AC65" s="50" t="str">
        <f t="shared" si="149"/>
        <v/>
      </c>
      <c r="AD65" s="50" t="str">
        <f t="shared" si="149"/>
        <v/>
      </c>
      <c r="AE65" s="50" t="str">
        <f t="shared" si="149"/>
        <v/>
      </c>
      <c r="AF65" s="50" t="str">
        <f t="shared" si="149"/>
        <v/>
      </c>
      <c r="AG65" s="50" t="str">
        <f t="shared" si="149"/>
        <v/>
      </c>
      <c r="AH65" s="50" t="str">
        <f t="shared" si="149"/>
        <v/>
      </c>
      <c r="AI65" s="50" t="str">
        <f t="shared" si="149"/>
        <v/>
      </c>
      <c r="AJ65" s="50" t="str">
        <f t="shared" si="149"/>
        <v/>
      </c>
      <c r="AK65" s="50" t="str">
        <f t="shared" si="149"/>
        <v/>
      </c>
      <c r="AL65" s="50" t="str">
        <f t="shared" si="149"/>
        <v/>
      </c>
      <c r="AM65" s="50" t="str">
        <f t="shared" si="149"/>
        <v/>
      </c>
      <c r="AN65" s="50" t="str">
        <f t="shared" si="149"/>
        <v/>
      </c>
      <c r="AO65" s="50" t="str">
        <f t="shared" si="149"/>
        <v/>
      </c>
      <c r="AP65" s="50" t="str">
        <f t="shared" si="149"/>
        <v/>
      </c>
      <c r="AQ65" s="50" t="str">
        <f t="shared" si="149"/>
        <v/>
      </c>
      <c r="AR65" s="50" t="str">
        <f t="shared" si="149"/>
        <v/>
      </c>
      <c r="AS65" s="50" t="str">
        <f t="shared" si="149"/>
        <v/>
      </c>
      <c r="AT65" s="50" t="str">
        <f t="shared" si="149"/>
        <v/>
      </c>
      <c r="AU65" s="50" t="str">
        <f t="shared" si="149"/>
        <v/>
      </c>
      <c r="AV65" s="50" t="str">
        <f t="shared" si="149"/>
        <v/>
      </c>
      <c r="AW65" s="50" t="str">
        <f t="shared" si="149"/>
        <v/>
      </c>
      <c r="AX65" s="50" t="str">
        <f t="shared" si="149"/>
        <v/>
      </c>
      <c r="AY65" s="50" t="str">
        <f t="shared" si="149"/>
        <v/>
      </c>
      <c r="AZ65" s="50" t="str">
        <f t="shared" si="149"/>
        <v/>
      </c>
      <c r="BA65" s="50" t="str">
        <f t="shared" si="149"/>
        <v/>
      </c>
      <c r="BB65" s="50" t="str">
        <f t="shared" si="149"/>
        <v/>
      </c>
      <c r="BC65" s="50" t="str">
        <f t="shared" si="149"/>
        <v/>
      </c>
      <c r="BD65" s="50" t="str">
        <f t="shared" si="149"/>
        <v/>
      </c>
      <c r="BE65" s="50" t="str">
        <f t="shared" si="149"/>
        <v/>
      </c>
      <c r="BF65" s="50" t="str">
        <f t="shared" si="149"/>
        <v/>
      </c>
      <c r="BG65" s="50" t="str">
        <f t="shared" si="149"/>
        <v/>
      </c>
      <c r="BH65" s="50" t="str">
        <f t="shared" si="149"/>
        <v/>
      </c>
      <c r="BI65" s="50" t="str">
        <f t="shared" si="149"/>
        <v/>
      </c>
      <c r="BJ65" s="50" t="str">
        <f t="shared" si="149"/>
        <v/>
      </c>
      <c r="BK65" s="50" t="str">
        <f t="shared" si="149"/>
        <v/>
      </c>
      <c r="BL65" s="50" t="str">
        <f t="shared" si="149"/>
        <v/>
      </c>
      <c r="BM65" s="50" t="str">
        <f t="shared" si="149"/>
        <v/>
      </c>
      <c r="BN65" s="50" t="str">
        <f t="shared" si="149"/>
        <v/>
      </c>
      <c r="BO65" s="50" t="str">
        <f t="shared" si="149"/>
        <v/>
      </c>
      <c r="BP65" s="50" t="str">
        <f t="shared" si="149"/>
        <v/>
      </c>
      <c r="BQ65" s="50" t="str">
        <f t="shared" ref="BQ65:EB65" si="150">IF(
  AND(BQ8&lt;&gt;"",COUNTA(BQ57:BQ64)&gt;0),
  AVERAGE(BQ57:BQ64)/5,
  ""
)</f>
        <v/>
      </c>
      <c r="BR65" s="50" t="str">
        <f t="shared" si="150"/>
        <v/>
      </c>
      <c r="BS65" s="50" t="str">
        <f t="shared" si="150"/>
        <v/>
      </c>
      <c r="BT65" s="50" t="str">
        <f t="shared" si="150"/>
        <v/>
      </c>
      <c r="BU65" s="50" t="str">
        <f t="shared" si="150"/>
        <v/>
      </c>
      <c r="BV65" s="50" t="str">
        <f t="shared" si="150"/>
        <v/>
      </c>
      <c r="BW65" s="50" t="str">
        <f t="shared" si="150"/>
        <v/>
      </c>
      <c r="BX65" s="50" t="str">
        <f t="shared" si="150"/>
        <v/>
      </c>
      <c r="BY65" s="50" t="str">
        <f t="shared" si="150"/>
        <v/>
      </c>
      <c r="BZ65" s="50" t="str">
        <f t="shared" si="150"/>
        <v/>
      </c>
      <c r="CA65" s="50" t="str">
        <f t="shared" si="150"/>
        <v/>
      </c>
      <c r="CB65" s="50" t="str">
        <f t="shared" si="150"/>
        <v/>
      </c>
      <c r="CC65" s="50" t="str">
        <f t="shared" si="150"/>
        <v/>
      </c>
      <c r="CD65" s="50" t="str">
        <f t="shared" si="150"/>
        <v/>
      </c>
      <c r="CE65" s="50" t="str">
        <f t="shared" si="150"/>
        <v/>
      </c>
      <c r="CF65" s="50" t="str">
        <f t="shared" si="150"/>
        <v/>
      </c>
      <c r="CG65" s="50" t="str">
        <f t="shared" si="150"/>
        <v/>
      </c>
      <c r="CH65" s="50" t="str">
        <f t="shared" si="150"/>
        <v/>
      </c>
      <c r="CI65" s="50" t="str">
        <f t="shared" si="150"/>
        <v/>
      </c>
      <c r="CJ65" s="50" t="str">
        <f t="shared" si="150"/>
        <v/>
      </c>
      <c r="CK65" s="50" t="str">
        <f t="shared" si="150"/>
        <v/>
      </c>
      <c r="CL65" s="50" t="str">
        <f t="shared" si="150"/>
        <v/>
      </c>
      <c r="CM65" s="50" t="str">
        <f t="shared" si="150"/>
        <v/>
      </c>
      <c r="CN65" s="50" t="str">
        <f t="shared" si="150"/>
        <v/>
      </c>
      <c r="CO65" s="50" t="str">
        <f t="shared" si="150"/>
        <v/>
      </c>
      <c r="CP65" s="50" t="str">
        <f t="shared" si="150"/>
        <v/>
      </c>
      <c r="CQ65" s="50" t="str">
        <f t="shared" si="150"/>
        <v/>
      </c>
      <c r="CR65" s="50" t="str">
        <f t="shared" si="150"/>
        <v/>
      </c>
      <c r="CS65" s="50" t="str">
        <f t="shared" si="150"/>
        <v/>
      </c>
      <c r="CT65" s="50" t="str">
        <f t="shared" si="150"/>
        <v/>
      </c>
      <c r="CU65" s="50" t="str">
        <f t="shared" si="150"/>
        <v/>
      </c>
      <c r="CV65" s="50" t="str">
        <f t="shared" si="150"/>
        <v/>
      </c>
      <c r="CW65" s="50" t="str">
        <f t="shared" si="150"/>
        <v/>
      </c>
      <c r="CX65" s="50" t="str">
        <f t="shared" si="150"/>
        <v/>
      </c>
      <c r="CY65" s="50" t="str">
        <f t="shared" si="150"/>
        <v/>
      </c>
      <c r="CZ65" s="50" t="str">
        <f t="shared" si="150"/>
        <v/>
      </c>
      <c r="DA65" s="50" t="str">
        <f t="shared" si="150"/>
        <v/>
      </c>
      <c r="DB65" s="50" t="str">
        <f t="shared" si="150"/>
        <v/>
      </c>
      <c r="DC65" s="50" t="str">
        <f t="shared" si="150"/>
        <v/>
      </c>
      <c r="DD65" s="50" t="str">
        <f t="shared" si="150"/>
        <v/>
      </c>
      <c r="DE65" s="50" t="str">
        <f t="shared" si="150"/>
        <v/>
      </c>
      <c r="DF65" s="50" t="str">
        <f t="shared" si="150"/>
        <v/>
      </c>
      <c r="DG65" s="50" t="str">
        <f t="shared" si="150"/>
        <v/>
      </c>
      <c r="DH65" s="50" t="str">
        <f t="shared" si="150"/>
        <v/>
      </c>
      <c r="DI65" s="50" t="str">
        <f t="shared" si="150"/>
        <v/>
      </c>
      <c r="DJ65" s="50" t="str">
        <f t="shared" si="150"/>
        <v/>
      </c>
      <c r="DK65" s="50" t="str">
        <f t="shared" si="150"/>
        <v/>
      </c>
      <c r="DL65" s="50" t="str">
        <f t="shared" si="150"/>
        <v/>
      </c>
      <c r="DM65" s="50" t="str">
        <f t="shared" si="150"/>
        <v/>
      </c>
      <c r="DN65" s="50" t="str">
        <f t="shared" si="150"/>
        <v/>
      </c>
      <c r="DO65" s="50" t="str">
        <f t="shared" si="150"/>
        <v/>
      </c>
      <c r="DP65" s="50" t="str">
        <f t="shared" si="150"/>
        <v/>
      </c>
      <c r="DQ65" s="50" t="str">
        <f t="shared" si="150"/>
        <v/>
      </c>
      <c r="DR65" s="50" t="str">
        <f t="shared" si="150"/>
        <v/>
      </c>
      <c r="DS65" s="50" t="str">
        <f t="shared" si="150"/>
        <v/>
      </c>
      <c r="DT65" s="50" t="str">
        <f t="shared" si="150"/>
        <v/>
      </c>
      <c r="DU65" s="50" t="str">
        <f t="shared" si="150"/>
        <v/>
      </c>
      <c r="DV65" s="50" t="str">
        <f t="shared" si="150"/>
        <v/>
      </c>
      <c r="DW65" s="50" t="str">
        <f t="shared" si="150"/>
        <v/>
      </c>
      <c r="DX65" s="50" t="str">
        <f t="shared" si="150"/>
        <v/>
      </c>
      <c r="DY65" s="50" t="str">
        <f t="shared" si="150"/>
        <v/>
      </c>
      <c r="DZ65" s="50" t="str">
        <f t="shared" si="150"/>
        <v/>
      </c>
      <c r="EA65" s="50" t="str">
        <f t="shared" si="150"/>
        <v/>
      </c>
      <c r="EB65" s="50" t="str">
        <f t="shared" si="150"/>
        <v/>
      </c>
      <c r="EC65" s="50" t="str">
        <f t="shared" ref="EC65:GM65" si="151">IF(
  AND(EC8&lt;&gt;"",COUNTA(EC57:EC64)&gt;0),
  AVERAGE(EC57:EC64)/5,
  ""
)</f>
        <v/>
      </c>
      <c r="ED65" s="50" t="str">
        <f t="shared" si="151"/>
        <v/>
      </c>
      <c r="EE65" s="50" t="str">
        <f t="shared" si="151"/>
        <v/>
      </c>
      <c r="EF65" s="50" t="str">
        <f t="shared" si="151"/>
        <v/>
      </c>
      <c r="EG65" s="50" t="str">
        <f t="shared" si="151"/>
        <v/>
      </c>
      <c r="EH65" s="50" t="str">
        <f t="shared" si="151"/>
        <v/>
      </c>
      <c r="EI65" s="50" t="str">
        <f t="shared" si="151"/>
        <v/>
      </c>
      <c r="EJ65" s="50" t="str">
        <f t="shared" si="151"/>
        <v/>
      </c>
      <c r="EK65" s="50" t="str">
        <f t="shared" si="151"/>
        <v/>
      </c>
      <c r="EL65" s="50" t="str">
        <f t="shared" si="151"/>
        <v/>
      </c>
      <c r="EM65" s="50" t="str">
        <f t="shared" si="151"/>
        <v/>
      </c>
      <c r="EN65" s="50" t="str">
        <f t="shared" si="151"/>
        <v/>
      </c>
      <c r="EO65" s="50" t="str">
        <f t="shared" si="151"/>
        <v/>
      </c>
      <c r="EP65" s="50" t="str">
        <f t="shared" si="151"/>
        <v/>
      </c>
      <c r="EQ65" s="50" t="str">
        <f t="shared" si="151"/>
        <v/>
      </c>
      <c r="ER65" s="50" t="str">
        <f t="shared" si="151"/>
        <v/>
      </c>
      <c r="ES65" s="50" t="str">
        <f t="shared" si="151"/>
        <v/>
      </c>
      <c r="ET65" s="50" t="str">
        <f t="shared" si="151"/>
        <v/>
      </c>
      <c r="EU65" s="50" t="str">
        <f t="shared" si="151"/>
        <v/>
      </c>
      <c r="EV65" s="50" t="str">
        <f t="shared" si="151"/>
        <v/>
      </c>
      <c r="EW65" s="50" t="str">
        <f t="shared" si="151"/>
        <v/>
      </c>
      <c r="EX65" s="50" t="str">
        <f t="shared" si="151"/>
        <v/>
      </c>
      <c r="EY65" s="50" t="str">
        <f t="shared" si="151"/>
        <v/>
      </c>
      <c r="EZ65" s="50" t="str">
        <f t="shared" si="151"/>
        <v/>
      </c>
      <c r="FA65" s="50" t="str">
        <f t="shared" si="151"/>
        <v/>
      </c>
      <c r="FB65" s="50" t="str">
        <f t="shared" si="151"/>
        <v/>
      </c>
      <c r="FC65" s="50" t="str">
        <f t="shared" si="151"/>
        <v/>
      </c>
      <c r="FD65" s="50" t="str">
        <f t="shared" si="151"/>
        <v/>
      </c>
      <c r="FE65" s="50" t="str">
        <f t="shared" si="151"/>
        <v/>
      </c>
      <c r="FF65" s="50" t="str">
        <f t="shared" si="151"/>
        <v/>
      </c>
      <c r="FG65" s="50" t="str">
        <f t="shared" si="151"/>
        <v/>
      </c>
      <c r="FH65" s="50" t="str">
        <f t="shared" si="151"/>
        <v/>
      </c>
      <c r="FI65" s="50" t="str">
        <f t="shared" si="151"/>
        <v/>
      </c>
      <c r="FJ65" s="50" t="str">
        <f t="shared" si="151"/>
        <v/>
      </c>
      <c r="FK65" s="50" t="str">
        <f t="shared" si="151"/>
        <v/>
      </c>
      <c r="FL65" s="50" t="str">
        <f t="shared" si="151"/>
        <v/>
      </c>
      <c r="FM65" s="50" t="str">
        <f t="shared" si="151"/>
        <v/>
      </c>
      <c r="FN65" s="50" t="str">
        <f t="shared" si="151"/>
        <v/>
      </c>
      <c r="FO65" s="50" t="str">
        <f t="shared" si="151"/>
        <v/>
      </c>
      <c r="FP65" s="50" t="str">
        <f t="shared" si="151"/>
        <v/>
      </c>
      <c r="FQ65" s="50" t="str">
        <f t="shared" si="151"/>
        <v/>
      </c>
      <c r="FR65" s="50" t="str">
        <f t="shared" si="151"/>
        <v/>
      </c>
      <c r="FS65" s="50" t="str">
        <f t="shared" si="151"/>
        <v/>
      </c>
      <c r="FT65" s="50" t="str">
        <f t="shared" si="151"/>
        <v/>
      </c>
      <c r="FU65" s="50" t="str">
        <f t="shared" si="151"/>
        <v/>
      </c>
      <c r="FV65" s="50" t="str">
        <f t="shared" si="151"/>
        <v/>
      </c>
      <c r="FW65" s="50" t="str">
        <f t="shared" si="151"/>
        <v/>
      </c>
      <c r="FX65" s="50" t="str">
        <f t="shared" si="151"/>
        <v/>
      </c>
      <c r="FY65" s="50" t="str">
        <f t="shared" si="151"/>
        <v/>
      </c>
      <c r="FZ65" s="50" t="str">
        <f t="shared" si="151"/>
        <v/>
      </c>
      <c r="GA65" s="50" t="str">
        <f t="shared" si="151"/>
        <v/>
      </c>
      <c r="GB65" s="50" t="str">
        <f t="shared" si="151"/>
        <v/>
      </c>
      <c r="GC65" s="50" t="str">
        <f t="shared" si="151"/>
        <v/>
      </c>
      <c r="GD65" s="50" t="str">
        <f t="shared" si="151"/>
        <v/>
      </c>
      <c r="GE65" s="50" t="str">
        <f t="shared" si="151"/>
        <v/>
      </c>
      <c r="GF65" s="50" t="str">
        <f t="shared" si="151"/>
        <v/>
      </c>
      <c r="GG65" s="50" t="str">
        <f t="shared" si="151"/>
        <v/>
      </c>
      <c r="GH65" s="50" t="str">
        <f t="shared" si="151"/>
        <v/>
      </c>
      <c r="GI65" s="50" t="str">
        <f t="shared" si="151"/>
        <v/>
      </c>
      <c r="GJ65" s="50" t="str">
        <f t="shared" si="151"/>
        <v/>
      </c>
      <c r="GK65" s="50" t="str">
        <f t="shared" si="151"/>
        <v/>
      </c>
      <c r="GL65" s="50" t="str">
        <f t="shared" si="151"/>
        <v/>
      </c>
      <c r="GM65" s="50" t="str">
        <f t="shared" si="151"/>
        <v/>
      </c>
    </row>
    <row r="66" spans="1:195" ht="30">
      <c r="A66" s="295" t="str">
        <f>Language!B960</f>
        <v>Total average by sector for all modules</v>
      </c>
      <c r="B66" s="296"/>
      <c r="C66" s="297"/>
      <c r="D66" s="10" t="str">
        <f>Language!$B$100</f>
        <v>Human health</v>
      </c>
      <c r="E66" s="10" t="str">
        <f>Language!$B$101</f>
        <v>Animal health</v>
      </c>
      <c r="F66" s="10" t="str">
        <f>Language!$B$102</f>
        <v>Environmental health</v>
      </c>
      <c r="G66" s="10" t="str">
        <f>Language!$B$103</f>
        <v>Other</v>
      </c>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c r="BL66" s="293"/>
      <c r="BM66" s="293"/>
      <c r="BN66" s="293"/>
      <c r="BO66" s="29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293"/>
      <c r="DI66" s="293"/>
      <c r="DJ66" s="293"/>
      <c r="DK66" s="293"/>
      <c r="DL66" s="293"/>
      <c r="DM66" s="293"/>
      <c r="DN66" s="293"/>
      <c r="DO66" s="293"/>
      <c r="DP66" s="293"/>
      <c r="DQ66" s="293"/>
      <c r="DR66" s="293"/>
      <c r="DS66" s="293"/>
      <c r="DT66" s="293"/>
      <c r="DU66" s="293"/>
      <c r="DV66" s="293"/>
      <c r="DW66" s="293"/>
      <c r="DX66" s="293"/>
      <c r="DY66" s="293"/>
      <c r="DZ66" s="293"/>
      <c r="EA66" s="293"/>
      <c r="EB66" s="293"/>
      <c r="EC66" s="293"/>
      <c r="ED66" s="293"/>
      <c r="EE66" s="293"/>
      <c r="EF66" s="293"/>
      <c r="EG66" s="293"/>
      <c r="EH66" s="293"/>
      <c r="EI66" s="293"/>
      <c r="EJ66" s="293"/>
      <c r="EK66" s="293"/>
      <c r="EL66" s="293"/>
      <c r="EM66" s="293"/>
      <c r="EN66" s="293"/>
      <c r="EO66" s="293"/>
      <c r="EP66" s="293"/>
      <c r="EQ66" s="293"/>
      <c r="ER66" s="293"/>
      <c r="ES66" s="293"/>
      <c r="ET66" s="293"/>
      <c r="EU66" s="293"/>
      <c r="EV66" s="293"/>
      <c r="EW66" s="293"/>
      <c r="EX66" s="293"/>
      <c r="EY66" s="293"/>
      <c r="EZ66" s="293"/>
      <c r="FA66" s="293"/>
      <c r="FB66" s="293"/>
      <c r="FC66" s="293"/>
      <c r="FD66" s="293"/>
      <c r="FE66" s="293"/>
      <c r="FF66" s="293"/>
      <c r="FG66" s="293"/>
      <c r="FH66" s="293"/>
      <c r="FI66" s="293"/>
      <c r="FJ66" s="293"/>
      <c r="FK66" s="293"/>
      <c r="FL66" s="293"/>
      <c r="FM66" s="293"/>
      <c r="FN66" s="293"/>
      <c r="FO66" s="293"/>
      <c r="FP66" s="293"/>
      <c r="FQ66" s="293"/>
      <c r="FR66" s="293"/>
      <c r="FS66" s="293"/>
      <c r="FT66" s="293"/>
      <c r="FU66" s="293"/>
      <c r="FV66" s="293"/>
      <c r="FW66" s="293"/>
      <c r="FX66" s="293"/>
      <c r="FY66" s="293"/>
      <c r="FZ66" s="293"/>
      <c r="GA66" s="293"/>
      <c r="GB66" s="293"/>
      <c r="GC66" s="293"/>
      <c r="GD66" s="293"/>
      <c r="GE66" s="293"/>
      <c r="GF66" s="293"/>
      <c r="GG66" s="293"/>
      <c r="GH66" s="293"/>
      <c r="GI66" s="293"/>
      <c r="GJ66" s="293"/>
      <c r="GK66" s="293"/>
      <c r="GL66" s="293"/>
      <c r="GM66" s="54"/>
    </row>
    <row r="67" spans="1:195">
      <c r="A67" s="298"/>
      <c r="B67" s="299"/>
      <c r="C67" s="300"/>
      <c r="D67" s="50" t="str">
        <f>IFERROR(AVERAGEIF(D7:GM7, D66, D65:GM65), "")</f>
        <v/>
      </c>
      <c r="E67" s="50" t="str">
        <f>IFERROR(AVERAGEIF(D7:GM7, E66, D65:GM65), "")</f>
        <v/>
      </c>
      <c r="F67" s="50" t="str">
        <f>IFERROR(AVERAGEIF(D7:GM7, F66, D65:GM65), "")</f>
        <v/>
      </c>
      <c r="G67" s="50" t="str">
        <f>IFERROR(AVERAGEIF(D7:GM7, G66, D65:GM65), "")</f>
        <v/>
      </c>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293"/>
      <c r="BD67" s="293"/>
      <c r="BE67" s="293"/>
      <c r="BF67" s="293"/>
      <c r="BG67" s="293"/>
      <c r="BH67" s="293"/>
      <c r="BI67" s="293"/>
      <c r="BJ67" s="293"/>
      <c r="BK67" s="293"/>
      <c r="BL67" s="293"/>
      <c r="BM67" s="293"/>
      <c r="BN67" s="293"/>
      <c r="BO67" s="29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293"/>
      <c r="DI67" s="293"/>
      <c r="DJ67" s="293"/>
      <c r="DK67" s="293"/>
      <c r="DL67" s="293"/>
      <c r="DM67" s="293"/>
      <c r="DN67" s="293"/>
      <c r="DO67" s="293"/>
      <c r="DP67" s="293"/>
      <c r="DQ67" s="293"/>
      <c r="DR67" s="293"/>
      <c r="DS67" s="293"/>
      <c r="DT67" s="293"/>
      <c r="DU67" s="293"/>
      <c r="DV67" s="293"/>
      <c r="DW67" s="293"/>
      <c r="DX67" s="293"/>
      <c r="DY67" s="293"/>
      <c r="DZ67" s="293"/>
      <c r="EA67" s="293"/>
      <c r="EB67" s="293"/>
      <c r="EC67" s="293"/>
      <c r="ED67" s="293"/>
      <c r="EE67" s="293"/>
      <c r="EF67" s="293"/>
      <c r="EG67" s="293"/>
      <c r="EH67" s="293"/>
      <c r="EI67" s="293"/>
      <c r="EJ67" s="293"/>
      <c r="EK67" s="293"/>
      <c r="EL67" s="293"/>
      <c r="EM67" s="293"/>
      <c r="EN67" s="293"/>
      <c r="EO67" s="293"/>
      <c r="EP67" s="293"/>
      <c r="EQ67" s="293"/>
      <c r="ER67" s="293"/>
      <c r="ES67" s="293"/>
      <c r="ET67" s="293"/>
      <c r="EU67" s="293"/>
      <c r="EV67" s="293"/>
      <c r="EW67" s="293"/>
      <c r="EX67" s="293"/>
      <c r="EY67" s="293"/>
      <c r="EZ67" s="293"/>
      <c r="FA67" s="293"/>
      <c r="FB67" s="293"/>
      <c r="FC67" s="293"/>
      <c r="FD67" s="293"/>
      <c r="FE67" s="293"/>
      <c r="FF67" s="293"/>
      <c r="FG67" s="293"/>
      <c r="FH67" s="293"/>
      <c r="FI67" s="293"/>
      <c r="FJ67" s="293"/>
      <c r="FK67" s="293"/>
      <c r="FL67" s="293"/>
      <c r="FM67" s="293"/>
      <c r="FN67" s="293"/>
      <c r="FO67" s="293"/>
      <c r="FP67" s="293"/>
      <c r="FQ67" s="293"/>
      <c r="FR67" s="293"/>
      <c r="FS67" s="293"/>
      <c r="FT67" s="293"/>
      <c r="FU67" s="293"/>
      <c r="FV67" s="293"/>
      <c r="FW67" s="293"/>
      <c r="FX67" s="293"/>
      <c r="FY67" s="293"/>
      <c r="FZ67" s="293"/>
      <c r="GA67" s="293"/>
      <c r="GB67" s="293"/>
      <c r="GC67" s="293"/>
      <c r="GD67" s="293"/>
      <c r="GE67" s="293"/>
      <c r="GF67" s="293"/>
      <c r="GG67" s="293"/>
      <c r="GH67" s="293"/>
      <c r="GI67" s="293"/>
      <c r="GJ67" s="293"/>
      <c r="GK67" s="293"/>
      <c r="GL67" s="293"/>
      <c r="GM67" s="54"/>
    </row>
    <row r="68" spans="1:195" ht="60">
      <c r="A68" s="295" t="str">
        <f>Language!B961</f>
        <v>Total average by mode for all modules</v>
      </c>
      <c r="B68" s="296"/>
      <c r="C68" s="297"/>
      <c r="D68" s="10" t="str">
        <f>'Drop-downs'!F25</f>
        <v>In-person</v>
      </c>
      <c r="E68" s="10" t="str">
        <f>'Drop-downs'!F26</f>
        <v>Online, instructor-led</v>
      </c>
      <c r="F68" s="10" t="str">
        <f>'Drop-downs'!F27</f>
        <v>Online, self-learning</v>
      </c>
      <c r="G68" s="10" t="str">
        <f>'Drop-downs'!F28</f>
        <v>Hybrid (online and in-person components)</v>
      </c>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row>
    <row r="69" spans="1:195">
      <c r="A69" s="298"/>
      <c r="B69" s="299"/>
      <c r="C69" s="300"/>
      <c r="D69" s="50" t="str">
        <f>IFERROR(AVERAGEIF(D6:GM6, D68, D65:GM65), "")</f>
        <v/>
      </c>
      <c r="E69" s="50" t="str">
        <f>IFERROR(AVERAGEIF(D6:GM6, E68, D65:GM65), "")</f>
        <v/>
      </c>
      <c r="F69" s="50" t="str">
        <f>IFERROR(AVERAGEIF(D6:GM6, F68, D65:GM65), "")</f>
        <v/>
      </c>
      <c r="G69" s="50" t="str">
        <f>IFERROR(AVERAGEIF(D6:GM6, G68, D65:GM65), "")</f>
        <v/>
      </c>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row>
    <row r="70" spans="1:195">
      <c r="A70" s="294" t="str">
        <f>Language!B962</f>
        <v>Average by module</v>
      </c>
      <c r="B70" s="294"/>
      <c r="C70" s="294"/>
      <c r="D70" s="287" t="str">
        <f>IFERROR(
(
IF(AND(D65&lt;&gt;"",D8&lt;&gt;""),D65*D8,0)+
IF(AND(E65&lt;&gt;"",E8&lt;&gt;""),E65*E8,0)+
IF(AND(F65&lt;&gt;"",F8&lt;&gt;""),F65*F8,0)+
IF(AND(G65&lt;&gt;"",G8&lt;&gt;""),G65*G8,0)
)
/
(
(
IF(AND(D65&lt;&gt;"",D8&lt;&gt;""),D8,0)+
IF(AND(E65&lt;&gt;"",E8&lt;&gt;""),E8,0)+
IF(AND(F65&lt;&gt;"",F8&lt;&gt;""),F8,0)+
IF(AND(G65&lt;&gt;"",G8&lt;&gt;""),G8,0)
)
),
"")</f>
        <v/>
      </c>
      <c r="E70" s="288"/>
      <c r="F70" s="288"/>
      <c r="G70" s="289"/>
      <c r="H70" s="287" t="str">
        <f t="shared" ref="H70" si="152">IFERROR(
(
IF(AND(H65&lt;&gt;"",H8&lt;&gt;""),H65*H8,0)+
IF(AND(I65&lt;&gt;"",I8&lt;&gt;""),I65*I8,0)+
IF(AND(J65&lt;&gt;"",J8&lt;&gt;""),J65*J8,0)+
IF(AND(K65&lt;&gt;"",K8&lt;&gt;""),K65*K8,0)
)
/
(
(
IF(AND(H65&lt;&gt;"",H8&lt;&gt;""),H8,0)+
IF(AND(I65&lt;&gt;"",I8&lt;&gt;""),I8,0)+
IF(AND(J65&lt;&gt;"",J8&lt;&gt;""),J8,0)+
IF(AND(K65&lt;&gt;"",K8&lt;&gt;""),K8,0)
)
),
"")</f>
        <v/>
      </c>
      <c r="I70" s="288"/>
      <c r="J70" s="288"/>
      <c r="K70" s="289"/>
      <c r="L70" s="287" t="str">
        <f t="shared" ref="L70" si="153">IFERROR(
(
IF(AND(L65&lt;&gt;"",L8&lt;&gt;""),L65*L8,0)+
IF(AND(M65&lt;&gt;"",M8&lt;&gt;""),M65*M8,0)+
IF(AND(N65&lt;&gt;"",N8&lt;&gt;""),N65*N8,0)+
IF(AND(O65&lt;&gt;"",O8&lt;&gt;""),O65*O8,0)
)
/
(
(
IF(AND(L65&lt;&gt;"",L8&lt;&gt;""),L8,0)+
IF(AND(M65&lt;&gt;"",M8&lt;&gt;""),M8,0)+
IF(AND(N65&lt;&gt;"",N8&lt;&gt;""),N8,0)+
IF(AND(O65&lt;&gt;"",O8&lt;&gt;""),O8,0)
)
),
"")</f>
        <v/>
      </c>
      <c r="M70" s="288"/>
      <c r="N70" s="288"/>
      <c r="O70" s="289"/>
      <c r="P70" s="287" t="str">
        <f t="shared" ref="P70" si="154">IFERROR(
(
IF(AND(P65&lt;&gt;"",P8&lt;&gt;""),P65*P8,0)+
IF(AND(Q65&lt;&gt;"",Q8&lt;&gt;""),Q65*Q8,0)+
IF(AND(R65&lt;&gt;"",R8&lt;&gt;""),R65*R8,0)+
IF(AND(S65&lt;&gt;"",S8&lt;&gt;""),S65*S8,0)
)
/
(
(
IF(AND(P65&lt;&gt;"",P8&lt;&gt;""),P8,0)+
IF(AND(Q65&lt;&gt;"",Q8&lt;&gt;""),Q8,0)+
IF(AND(R65&lt;&gt;"",R8&lt;&gt;""),R8,0)+
IF(AND(S65&lt;&gt;"",S8&lt;&gt;""),S8,0)
)
),
"")</f>
        <v/>
      </c>
      <c r="Q70" s="288"/>
      <c r="R70" s="288"/>
      <c r="S70" s="289"/>
      <c r="T70" s="287" t="str">
        <f t="shared" ref="T70" si="155">IFERROR(
(
IF(AND(T65&lt;&gt;"",T8&lt;&gt;""),T65*T8,0)+
IF(AND(U65&lt;&gt;"",U8&lt;&gt;""),U65*U8,0)+
IF(AND(V65&lt;&gt;"",V8&lt;&gt;""),V65*V8,0)+
IF(AND(W65&lt;&gt;"",W8&lt;&gt;""),W65*W8,0)
)
/
(
(
IF(AND(T65&lt;&gt;"",T8&lt;&gt;""),T8,0)+
IF(AND(U65&lt;&gt;"",U8&lt;&gt;""),U8,0)+
IF(AND(V65&lt;&gt;"",V8&lt;&gt;""),V8,0)+
IF(AND(W65&lt;&gt;"",W8&lt;&gt;""),W8,0)
)
),
"")</f>
        <v/>
      </c>
      <c r="U70" s="288"/>
      <c r="V70" s="288"/>
      <c r="W70" s="289"/>
      <c r="X70" s="287" t="str">
        <f t="shared" ref="X70" si="156">IFERROR(
(
IF(AND(X65&lt;&gt;"",X8&lt;&gt;""),X65*X8,0)+
IF(AND(Y65&lt;&gt;"",Y8&lt;&gt;""),Y65*Y8,0)+
IF(AND(Z65&lt;&gt;"",Z8&lt;&gt;""),Z65*Z8,0)+
IF(AND(AA65&lt;&gt;"",AA8&lt;&gt;""),AA65*AA8,0)
)
/
(
(
IF(AND(X65&lt;&gt;"",X8&lt;&gt;""),X8,0)+
IF(AND(Y65&lt;&gt;"",Y8&lt;&gt;""),Y8,0)+
IF(AND(Z65&lt;&gt;"",Z8&lt;&gt;""),Z8,0)+
IF(AND(AA65&lt;&gt;"",AA8&lt;&gt;""),AA8,0)
)
),
"")</f>
        <v/>
      </c>
      <c r="Y70" s="288"/>
      <c r="Z70" s="288"/>
      <c r="AA70" s="289"/>
      <c r="AB70" s="287" t="str">
        <f t="shared" ref="AB70" si="157">IFERROR(
(
IF(AND(AB65&lt;&gt;"",AB8&lt;&gt;""),AB65*AB8,0)+
IF(AND(AC65&lt;&gt;"",AC8&lt;&gt;""),AC65*AC8,0)+
IF(AND(AD65&lt;&gt;"",AD8&lt;&gt;""),AD65*AD8,0)+
IF(AND(AE65&lt;&gt;"",AE8&lt;&gt;""),AE65*AE8,0)
)
/
(
(
IF(AND(AB65&lt;&gt;"",AB8&lt;&gt;""),AB8,0)+
IF(AND(AC65&lt;&gt;"",AC8&lt;&gt;""),AC8,0)+
IF(AND(AD65&lt;&gt;"",AD8&lt;&gt;""),AD8,0)+
IF(AND(AE65&lt;&gt;"",AE8&lt;&gt;""),AE8,0)
)
),
"")</f>
        <v/>
      </c>
      <c r="AC70" s="288"/>
      <c r="AD70" s="288"/>
      <c r="AE70" s="289"/>
      <c r="AF70" s="287" t="str">
        <f t="shared" ref="AF70" si="158">IFERROR(
(
IF(AND(AF65&lt;&gt;"",AF8&lt;&gt;""),AF65*AF8,0)+
IF(AND(AG65&lt;&gt;"",AG8&lt;&gt;""),AG65*AG8,0)+
IF(AND(AH65&lt;&gt;"",AH8&lt;&gt;""),AH65*AH8,0)+
IF(AND(AI65&lt;&gt;"",AI8&lt;&gt;""),AI65*AI8,0)
)
/
(
(
IF(AND(AF65&lt;&gt;"",AF8&lt;&gt;""),AF8,0)+
IF(AND(AG65&lt;&gt;"",AG8&lt;&gt;""),AG8,0)+
IF(AND(AH65&lt;&gt;"",AH8&lt;&gt;""),AH8,0)+
IF(AND(AI65&lt;&gt;"",AI8&lt;&gt;""),AI8,0)
)
),
"")</f>
        <v/>
      </c>
      <c r="AG70" s="288"/>
      <c r="AH70" s="288"/>
      <c r="AI70" s="289"/>
      <c r="AJ70" s="287" t="str">
        <f t="shared" ref="AJ70" si="159">IFERROR(
(
IF(AND(AJ65&lt;&gt;"",AJ8&lt;&gt;""),AJ65*AJ8,0)+
IF(AND(AK65&lt;&gt;"",AK8&lt;&gt;""),AK65*AK8,0)+
IF(AND(AL65&lt;&gt;"",AL8&lt;&gt;""),AL65*AL8,0)+
IF(AND(AM65&lt;&gt;"",AM8&lt;&gt;""),AM65*AM8,0)
)
/
(
(
IF(AND(AJ65&lt;&gt;"",AJ8&lt;&gt;""),AJ8,0)+
IF(AND(AK65&lt;&gt;"",AK8&lt;&gt;""),AK8,0)+
IF(AND(AL65&lt;&gt;"",AL8&lt;&gt;""),AL8,0)+
IF(AND(AM65&lt;&gt;"",AM8&lt;&gt;""),AM8,0)
)
),
"")</f>
        <v/>
      </c>
      <c r="AK70" s="288"/>
      <c r="AL70" s="288"/>
      <c r="AM70" s="289"/>
      <c r="AN70" s="287" t="str">
        <f t="shared" ref="AN70" si="160">IFERROR(
(
IF(AND(AN65&lt;&gt;"",AN8&lt;&gt;""),AN65*AN8,0)+
IF(AND(AO65&lt;&gt;"",AO8&lt;&gt;""),AO65*AO8,0)+
IF(AND(AP65&lt;&gt;"",AP8&lt;&gt;""),AP65*AP8,0)+
IF(AND(AQ65&lt;&gt;"",AQ8&lt;&gt;""),AQ65*AQ8,0)
)
/
(
(
IF(AND(AN65&lt;&gt;"",AN8&lt;&gt;""),AN8,0)+
IF(AND(AO65&lt;&gt;"",AO8&lt;&gt;""),AO8,0)+
IF(AND(AP65&lt;&gt;"",AP8&lt;&gt;""),AP8,0)+
IF(AND(AQ65&lt;&gt;"",AQ8&lt;&gt;""),AQ8,0)
)
),
"")</f>
        <v/>
      </c>
      <c r="AO70" s="288"/>
      <c r="AP70" s="288"/>
      <c r="AQ70" s="289"/>
      <c r="AR70" s="287" t="str">
        <f t="shared" ref="AR70" si="161">IFERROR(
(
IF(AND(AR65&lt;&gt;"",AR8&lt;&gt;""),AR65*AR8,0)+
IF(AND(AS65&lt;&gt;"",AS8&lt;&gt;""),AS65*AS8,0)+
IF(AND(AT65&lt;&gt;"",AT8&lt;&gt;""),AT65*AT8,0)+
IF(AND(AU65&lt;&gt;"",AU8&lt;&gt;""),AU65*AU8,0)
)
/
(
(
IF(AND(AR65&lt;&gt;"",AR8&lt;&gt;""),AR8,0)+
IF(AND(AS65&lt;&gt;"",AS8&lt;&gt;""),AS8,0)+
IF(AND(AT65&lt;&gt;"",AT8&lt;&gt;""),AT8,0)+
IF(AND(AU65&lt;&gt;"",AU8&lt;&gt;""),AU8,0)
)
),
"")</f>
        <v/>
      </c>
      <c r="AS70" s="288"/>
      <c r="AT70" s="288"/>
      <c r="AU70" s="289"/>
      <c r="AV70" s="287" t="str">
        <f t="shared" ref="AV70" si="162">IFERROR(
(
IF(AND(AV65&lt;&gt;"",AV8&lt;&gt;""),AV65*AV8,0)+
IF(AND(AW65&lt;&gt;"",AW8&lt;&gt;""),AW65*AW8,0)+
IF(AND(AX65&lt;&gt;"",AX8&lt;&gt;""),AX65*AX8,0)+
IF(AND(AY65&lt;&gt;"",AY8&lt;&gt;""),AY65*AY8,0)
)
/
(
(
IF(AND(AV65&lt;&gt;"",AV8&lt;&gt;""),AV8,0)+
IF(AND(AW65&lt;&gt;"",AW8&lt;&gt;""),AW8,0)+
IF(AND(AX65&lt;&gt;"",AX8&lt;&gt;""),AX8,0)+
IF(AND(AY65&lt;&gt;"",AY8&lt;&gt;""),AY8,0)
)
),
"")</f>
        <v/>
      </c>
      <c r="AW70" s="288"/>
      <c r="AX70" s="288"/>
      <c r="AY70" s="289"/>
      <c r="AZ70" s="287" t="str">
        <f t="shared" ref="AZ70" si="163">IFERROR(
(
IF(AND(AZ65&lt;&gt;"",AZ8&lt;&gt;""),AZ65*AZ8,0)+
IF(AND(BA65&lt;&gt;"",BA8&lt;&gt;""),BA65*BA8,0)+
IF(AND(BB65&lt;&gt;"",BB8&lt;&gt;""),BB65*BB8,0)+
IF(AND(BC65&lt;&gt;"",BC8&lt;&gt;""),BC65*BC8,0)
)
/
(
(
IF(AND(AZ65&lt;&gt;"",AZ8&lt;&gt;""),AZ8,0)+
IF(AND(BA65&lt;&gt;"",BA8&lt;&gt;""),BA8,0)+
IF(AND(BB65&lt;&gt;"",BB8&lt;&gt;""),BB8,0)+
IF(AND(BC65&lt;&gt;"",BC8&lt;&gt;""),BC8,0)
)
),
"")</f>
        <v/>
      </c>
      <c r="BA70" s="288"/>
      <c r="BB70" s="288"/>
      <c r="BC70" s="289"/>
      <c r="BD70" s="287" t="str">
        <f t="shared" ref="BD70" si="164">IFERROR(
(
IF(AND(BD65&lt;&gt;"",BD8&lt;&gt;""),BD65*BD8,0)+
IF(AND(BE65&lt;&gt;"",BE8&lt;&gt;""),BE65*BE8,0)+
IF(AND(BF65&lt;&gt;"",BF8&lt;&gt;""),BF65*BF8,0)+
IF(AND(BG65&lt;&gt;"",BG8&lt;&gt;""),BG65*BG8,0)
)
/
(
(
IF(AND(BD65&lt;&gt;"",BD8&lt;&gt;""),BD8,0)+
IF(AND(BE65&lt;&gt;"",BE8&lt;&gt;""),BE8,0)+
IF(AND(BF65&lt;&gt;"",BF8&lt;&gt;""),BF8,0)+
IF(AND(BG65&lt;&gt;"",BG8&lt;&gt;""),BG8,0)
)
),
"")</f>
        <v/>
      </c>
      <c r="BE70" s="288"/>
      <c r="BF70" s="288"/>
      <c r="BG70" s="289"/>
      <c r="BH70" s="287" t="str">
        <f t="shared" ref="BH70" si="165">IFERROR(
(
IF(AND(BH65&lt;&gt;"",BH8&lt;&gt;""),BH65*BH8,0)+
IF(AND(BI65&lt;&gt;"",BI8&lt;&gt;""),BI65*BI8,0)+
IF(AND(BJ65&lt;&gt;"",BJ8&lt;&gt;""),BJ65*BJ8,0)+
IF(AND(BK65&lt;&gt;"",BK8&lt;&gt;""),BK65*BK8,0)
)
/
(
(
IF(AND(BH65&lt;&gt;"",BH8&lt;&gt;""),BH8,0)+
IF(AND(BI65&lt;&gt;"",BI8&lt;&gt;""),BI8,0)+
IF(AND(BJ65&lt;&gt;"",BJ8&lt;&gt;""),BJ8,0)+
IF(AND(BK65&lt;&gt;"",BK8&lt;&gt;""),BK8,0)
)
),
"")</f>
        <v/>
      </c>
      <c r="BI70" s="288"/>
      <c r="BJ70" s="288"/>
      <c r="BK70" s="289"/>
      <c r="BL70" s="287" t="str">
        <f t="shared" ref="BL70" si="166">IFERROR(
(
IF(AND(BL65&lt;&gt;"",BL8&lt;&gt;""),BL65*BL8,0)+
IF(AND(BM65&lt;&gt;"",BM8&lt;&gt;""),BM65*BM8,0)+
IF(AND(BN65&lt;&gt;"",BN8&lt;&gt;""),BN65*BN8,0)+
IF(AND(BO65&lt;&gt;"",BO8&lt;&gt;""),BO65*BO8,0)
)
/
(
(
IF(AND(BL65&lt;&gt;"",BL8&lt;&gt;""),BL8,0)+
IF(AND(BM65&lt;&gt;"",BM8&lt;&gt;""),BM8,0)+
IF(AND(BN65&lt;&gt;"",BN8&lt;&gt;""),BN8,0)+
IF(AND(BO65&lt;&gt;"",BO8&lt;&gt;""),BO8,0)
)
),
"")</f>
        <v/>
      </c>
      <c r="BM70" s="288"/>
      <c r="BN70" s="288"/>
      <c r="BO70" s="289"/>
      <c r="BP70" s="287" t="str">
        <f t="shared" ref="BP70" si="167">IFERROR(
(
IF(AND(BP65&lt;&gt;"",BP8&lt;&gt;""),BP65*BP8,0)+
IF(AND(BQ65&lt;&gt;"",BQ8&lt;&gt;""),BQ65*BQ8,0)+
IF(AND(BR65&lt;&gt;"",BR8&lt;&gt;""),BR65*BR8,0)+
IF(AND(BS65&lt;&gt;"",BS8&lt;&gt;""),BS65*BS8,0)
)
/
(
(
IF(AND(BP65&lt;&gt;"",BP8&lt;&gt;""),BP8,0)+
IF(AND(BQ65&lt;&gt;"",BQ8&lt;&gt;""),BQ8,0)+
IF(AND(BR65&lt;&gt;"",BR8&lt;&gt;""),BR8,0)+
IF(AND(BS65&lt;&gt;"",BS8&lt;&gt;""),BS8,0)
)
),
"")</f>
        <v/>
      </c>
      <c r="BQ70" s="288"/>
      <c r="BR70" s="288"/>
      <c r="BS70" s="289"/>
      <c r="BT70" s="287" t="str">
        <f t="shared" ref="BT70" si="168">IFERROR(
(
IF(AND(BT65&lt;&gt;"",BT8&lt;&gt;""),BT65*BT8,0)+
IF(AND(BU65&lt;&gt;"",BU8&lt;&gt;""),BU65*BU8,0)+
IF(AND(BV65&lt;&gt;"",BV8&lt;&gt;""),BV65*BV8,0)+
IF(AND(BW65&lt;&gt;"",BW8&lt;&gt;""),BW65*BW8,0)
)
/
(
(
IF(AND(BT65&lt;&gt;"",BT8&lt;&gt;""),BT8,0)+
IF(AND(BU65&lt;&gt;"",BU8&lt;&gt;""),BU8,0)+
IF(AND(BV65&lt;&gt;"",BV8&lt;&gt;""),BV8,0)+
IF(AND(BW65&lt;&gt;"",BW8&lt;&gt;""),BW8,0)
)
),
"")</f>
        <v/>
      </c>
      <c r="BU70" s="288"/>
      <c r="BV70" s="288"/>
      <c r="BW70" s="289"/>
      <c r="BX70" s="287" t="str">
        <f t="shared" ref="BX70" si="169">IFERROR(
(
IF(AND(BX65&lt;&gt;"",BX8&lt;&gt;""),BX65*BX8,0)+
IF(AND(BY65&lt;&gt;"",BY8&lt;&gt;""),BY65*BY8,0)+
IF(AND(BZ65&lt;&gt;"",BZ8&lt;&gt;""),BZ65*BZ8,0)+
IF(AND(CA65&lt;&gt;"",CA8&lt;&gt;""),CA65*CA8,0)
)
/
(
(
IF(AND(BX65&lt;&gt;"",BX8&lt;&gt;""),BX8,0)+
IF(AND(BY65&lt;&gt;"",BY8&lt;&gt;""),BY8,0)+
IF(AND(BZ65&lt;&gt;"",BZ8&lt;&gt;""),BZ8,0)+
IF(AND(CA65&lt;&gt;"",CA8&lt;&gt;""),CA8,0)
)
),
"")</f>
        <v/>
      </c>
      <c r="BY70" s="288"/>
      <c r="BZ70" s="288"/>
      <c r="CA70" s="289"/>
      <c r="CB70" s="287" t="str">
        <f t="shared" ref="CB70" si="170">IFERROR(
(
IF(AND(CB65&lt;&gt;"",CB8&lt;&gt;""),CB65*CB8,0)+
IF(AND(CC65&lt;&gt;"",CC8&lt;&gt;""),CC65*CC8,0)+
IF(AND(CD65&lt;&gt;"",CD8&lt;&gt;""),CD65*CD8,0)+
IF(AND(CE65&lt;&gt;"",CE8&lt;&gt;""),CE65*CE8,0)
)
/
(
(
IF(AND(CB65&lt;&gt;"",CB8&lt;&gt;""),CB8,0)+
IF(AND(CC65&lt;&gt;"",CC8&lt;&gt;""),CC8,0)+
IF(AND(CD65&lt;&gt;"",CD8&lt;&gt;""),CD8,0)+
IF(AND(CE65&lt;&gt;"",CE8&lt;&gt;""),CE8,0)
)
),
"")</f>
        <v/>
      </c>
      <c r="CC70" s="288"/>
      <c r="CD70" s="288"/>
      <c r="CE70" s="289"/>
      <c r="CF70" s="287" t="str">
        <f t="shared" ref="CF70" si="171">IFERROR(
(
IF(AND(CF65&lt;&gt;"",CF8&lt;&gt;""),CF65*CF8,0)+
IF(AND(CG65&lt;&gt;"",CG8&lt;&gt;""),CG65*CG8,0)+
IF(AND(CH65&lt;&gt;"",CH8&lt;&gt;""),CH65*CH8,0)+
IF(AND(CI65&lt;&gt;"",CI8&lt;&gt;""),CI65*CI8,0)
)
/
(
(
IF(AND(CF65&lt;&gt;"",CF8&lt;&gt;""),CF8,0)+
IF(AND(CG65&lt;&gt;"",CG8&lt;&gt;""),CG8,0)+
IF(AND(CH65&lt;&gt;"",CH8&lt;&gt;""),CH8,0)+
IF(AND(CI65&lt;&gt;"",CI8&lt;&gt;""),CI8,0)
)
),
"")</f>
        <v/>
      </c>
      <c r="CG70" s="288"/>
      <c r="CH70" s="288"/>
      <c r="CI70" s="289"/>
      <c r="CJ70" s="287" t="str">
        <f t="shared" ref="CJ70" si="172">IFERROR(
(
IF(AND(CJ65&lt;&gt;"",CJ8&lt;&gt;""),CJ65*CJ8,0)+
IF(AND(CK65&lt;&gt;"",CK8&lt;&gt;""),CK65*CK8,0)+
IF(AND(CL65&lt;&gt;"",CL8&lt;&gt;""),CL65*CL8,0)+
IF(AND(CM65&lt;&gt;"",CM8&lt;&gt;""),CM65*CM8,0)
)
/
(
(
IF(AND(CJ65&lt;&gt;"",CJ8&lt;&gt;""),CJ8,0)+
IF(AND(CK65&lt;&gt;"",CK8&lt;&gt;""),CK8,0)+
IF(AND(CL65&lt;&gt;"",CL8&lt;&gt;""),CL8,0)+
IF(AND(CM65&lt;&gt;"",CM8&lt;&gt;""),CM8,0)
)
),
"")</f>
        <v/>
      </c>
      <c r="CK70" s="288"/>
      <c r="CL70" s="288"/>
      <c r="CM70" s="289"/>
      <c r="CN70" s="287" t="str">
        <f t="shared" ref="CN70" si="173">IFERROR(
(
IF(AND(CN65&lt;&gt;"",CN8&lt;&gt;""),CN65*CN8,0)+
IF(AND(CO65&lt;&gt;"",CO8&lt;&gt;""),CO65*CO8,0)+
IF(AND(CP65&lt;&gt;"",CP8&lt;&gt;""),CP65*CP8,0)+
IF(AND(CQ65&lt;&gt;"",CQ8&lt;&gt;""),CQ65*CQ8,0)
)
/
(
(
IF(AND(CN65&lt;&gt;"",CN8&lt;&gt;""),CN8,0)+
IF(AND(CO65&lt;&gt;"",CO8&lt;&gt;""),CO8,0)+
IF(AND(CP65&lt;&gt;"",CP8&lt;&gt;""),CP8,0)+
IF(AND(CQ65&lt;&gt;"",CQ8&lt;&gt;""),CQ8,0)
)
),
"")</f>
        <v/>
      </c>
      <c r="CO70" s="288"/>
      <c r="CP70" s="288"/>
      <c r="CQ70" s="289"/>
      <c r="CR70" s="287" t="str">
        <f t="shared" ref="CR70" si="174">IFERROR(
(
IF(AND(CR65&lt;&gt;"",CR8&lt;&gt;""),CR65*CR8,0)+
IF(AND(CS65&lt;&gt;"",CS8&lt;&gt;""),CS65*CS8,0)+
IF(AND(CT65&lt;&gt;"",CT8&lt;&gt;""),CT65*CT8,0)+
IF(AND(CU65&lt;&gt;"",CU8&lt;&gt;""),CU65*CU8,0)
)
/
(
(
IF(AND(CR65&lt;&gt;"",CR8&lt;&gt;""),CR8,0)+
IF(AND(CS65&lt;&gt;"",CS8&lt;&gt;""),CS8,0)+
IF(AND(CT65&lt;&gt;"",CT8&lt;&gt;""),CT8,0)+
IF(AND(CU65&lt;&gt;"",CU8&lt;&gt;""),CU8,0)
)
),
"")</f>
        <v/>
      </c>
      <c r="CS70" s="288"/>
      <c r="CT70" s="288"/>
      <c r="CU70" s="289"/>
      <c r="CV70" s="287" t="str">
        <f t="shared" ref="CV70" si="175">IFERROR(
(
IF(AND(CV65&lt;&gt;"",CV8&lt;&gt;""),CV65*CV8,0)+
IF(AND(CW65&lt;&gt;"",CW8&lt;&gt;""),CW65*CW8,0)+
IF(AND(CX65&lt;&gt;"",CX8&lt;&gt;""),CX65*CX8,0)+
IF(AND(CY65&lt;&gt;"",CY8&lt;&gt;""),CY65*CY8,0)
)
/
(
(
IF(AND(CV65&lt;&gt;"",CV8&lt;&gt;""),CV8,0)+
IF(AND(CW65&lt;&gt;"",CW8&lt;&gt;""),CW8,0)+
IF(AND(CX65&lt;&gt;"",CX8&lt;&gt;""),CX8,0)+
IF(AND(CY65&lt;&gt;"",CY8&lt;&gt;""),CY8,0)
)
),
"")</f>
        <v/>
      </c>
      <c r="CW70" s="288"/>
      <c r="CX70" s="288"/>
      <c r="CY70" s="289"/>
      <c r="CZ70" s="287" t="str">
        <f t="shared" ref="CZ70" si="176">IFERROR(
(
IF(AND(CZ65&lt;&gt;"",CZ8&lt;&gt;""),CZ65*CZ8,0)+
IF(AND(DA65&lt;&gt;"",DA8&lt;&gt;""),DA65*DA8,0)+
IF(AND(DB65&lt;&gt;"",DB8&lt;&gt;""),DB65*DB8,0)+
IF(AND(DC65&lt;&gt;"",DC8&lt;&gt;""),DC65*DC8,0)
)
/
(
(
IF(AND(CZ65&lt;&gt;"",CZ8&lt;&gt;""),CZ8,0)+
IF(AND(DA65&lt;&gt;"",DA8&lt;&gt;""),DA8,0)+
IF(AND(DB65&lt;&gt;"",DB8&lt;&gt;""),DB8,0)+
IF(AND(DC65&lt;&gt;"",DC8&lt;&gt;""),DC8,0)
)
),
"")</f>
        <v/>
      </c>
      <c r="DA70" s="288"/>
      <c r="DB70" s="288"/>
      <c r="DC70" s="289"/>
      <c r="DD70" s="287" t="str">
        <f t="shared" ref="DD70" si="177">IFERROR(
(
IF(AND(DD65&lt;&gt;"",DD8&lt;&gt;""),DD65*DD8,0)+
IF(AND(DE65&lt;&gt;"",DE8&lt;&gt;""),DE65*DE8,0)+
IF(AND(DF65&lt;&gt;"",DF8&lt;&gt;""),DF65*DF8,0)+
IF(AND(DG65&lt;&gt;"",DG8&lt;&gt;""),DG65*DG8,0)
)
/
(
(
IF(AND(DD65&lt;&gt;"",DD8&lt;&gt;""),DD8,0)+
IF(AND(DE65&lt;&gt;"",DE8&lt;&gt;""),DE8,0)+
IF(AND(DF65&lt;&gt;"",DF8&lt;&gt;""),DF8,0)+
IF(AND(DG65&lt;&gt;"",DG8&lt;&gt;""),DG8,0)
)
),
"")</f>
        <v/>
      </c>
      <c r="DE70" s="288"/>
      <c r="DF70" s="288"/>
      <c r="DG70" s="289"/>
      <c r="DH70" s="287" t="str">
        <f t="shared" ref="DH70" si="178">IFERROR(
(
IF(AND(DH65&lt;&gt;"",DH8&lt;&gt;""),DH65*DH8,0)+
IF(AND(DI65&lt;&gt;"",DI8&lt;&gt;""),DI65*DI8,0)+
IF(AND(DJ65&lt;&gt;"",DJ8&lt;&gt;""),DJ65*DJ8,0)+
IF(AND(DK65&lt;&gt;"",DK8&lt;&gt;""),DK65*DK8,0)
)
/
(
(
IF(AND(DH65&lt;&gt;"",DH8&lt;&gt;""),DH8,0)+
IF(AND(DI65&lt;&gt;"",DI8&lt;&gt;""),DI8,0)+
IF(AND(DJ65&lt;&gt;"",DJ8&lt;&gt;""),DJ8,0)+
IF(AND(DK65&lt;&gt;"",DK8&lt;&gt;""),DK8,0)
)
),
"")</f>
        <v/>
      </c>
      <c r="DI70" s="288"/>
      <c r="DJ70" s="288"/>
      <c r="DK70" s="289"/>
      <c r="DL70" s="287" t="str">
        <f t="shared" ref="DL70" si="179">IFERROR(
(
IF(AND(DL65&lt;&gt;"",DL8&lt;&gt;""),DL65*DL8,0)+
IF(AND(DM65&lt;&gt;"",DM8&lt;&gt;""),DM65*DM8,0)+
IF(AND(DN65&lt;&gt;"",DN8&lt;&gt;""),DN65*DN8,0)+
IF(AND(DO65&lt;&gt;"",DO8&lt;&gt;""),DO65*DO8,0)
)
/
(
(
IF(AND(DL65&lt;&gt;"",DL8&lt;&gt;""),DL8,0)+
IF(AND(DM65&lt;&gt;"",DM8&lt;&gt;""),DM8,0)+
IF(AND(DN65&lt;&gt;"",DN8&lt;&gt;""),DN8,0)+
IF(AND(DO65&lt;&gt;"",DO8&lt;&gt;""),DO8,0)
)
),
"")</f>
        <v/>
      </c>
      <c r="DM70" s="288"/>
      <c r="DN70" s="288"/>
      <c r="DO70" s="289"/>
      <c r="DP70" s="287" t="str">
        <f t="shared" ref="DP70" si="180">IFERROR(
(
IF(AND(DP65&lt;&gt;"",DP8&lt;&gt;""),DP65*DP8,0)+
IF(AND(DQ65&lt;&gt;"",DQ8&lt;&gt;""),DQ65*DQ8,0)+
IF(AND(DR65&lt;&gt;"",DR8&lt;&gt;""),DR65*DR8,0)+
IF(AND(DS65&lt;&gt;"",DS8&lt;&gt;""),DS65*DS8,0)
)
/
(
(
IF(AND(DP65&lt;&gt;"",DP8&lt;&gt;""),DP8,0)+
IF(AND(DQ65&lt;&gt;"",DQ8&lt;&gt;""),DQ8,0)+
IF(AND(DR65&lt;&gt;"",DR8&lt;&gt;""),DR8,0)+
IF(AND(DS65&lt;&gt;"",DS8&lt;&gt;""),DS8,0)
)
),
"")</f>
        <v/>
      </c>
      <c r="DQ70" s="288"/>
      <c r="DR70" s="288"/>
      <c r="DS70" s="289"/>
      <c r="DT70" s="287" t="str">
        <f t="shared" ref="DT70" si="181">IFERROR(
(
IF(AND(DT65&lt;&gt;"",DT8&lt;&gt;""),DT65*DT8,0)+
IF(AND(DU65&lt;&gt;"",DU8&lt;&gt;""),DU65*DU8,0)+
IF(AND(DV65&lt;&gt;"",DV8&lt;&gt;""),DV65*DV8,0)+
IF(AND(DW65&lt;&gt;"",DW8&lt;&gt;""),DW65*DW8,0)
)
/
(
(
IF(AND(DT65&lt;&gt;"",DT8&lt;&gt;""),DT8,0)+
IF(AND(DU65&lt;&gt;"",DU8&lt;&gt;""),DU8,0)+
IF(AND(DV65&lt;&gt;"",DV8&lt;&gt;""),DV8,0)+
IF(AND(DW65&lt;&gt;"",DW8&lt;&gt;""),DW8,0)
)
),
"")</f>
        <v/>
      </c>
      <c r="DU70" s="288"/>
      <c r="DV70" s="288"/>
      <c r="DW70" s="289"/>
      <c r="DX70" s="287" t="str">
        <f t="shared" ref="DX70" si="182">IFERROR(
(
IF(AND(DX65&lt;&gt;"",DX8&lt;&gt;""),DX65*DX8,0)+
IF(AND(DY65&lt;&gt;"",DY8&lt;&gt;""),DY65*DY8,0)+
IF(AND(DZ65&lt;&gt;"",DZ8&lt;&gt;""),DZ65*DZ8,0)+
IF(AND(EA65&lt;&gt;"",EA8&lt;&gt;""),EA65*EA8,0)
)
/
(
(
IF(AND(DX65&lt;&gt;"",DX8&lt;&gt;""),DX8,0)+
IF(AND(DY65&lt;&gt;"",DY8&lt;&gt;""),DY8,0)+
IF(AND(DZ65&lt;&gt;"",DZ8&lt;&gt;""),DZ8,0)+
IF(AND(EA65&lt;&gt;"",EA8&lt;&gt;""),EA8,0)
)
),
"")</f>
        <v/>
      </c>
      <c r="DY70" s="288"/>
      <c r="DZ70" s="288"/>
      <c r="EA70" s="289"/>
      <c r="EB70" s="287" t="str">
        <f t="shared" ref="EB70" si="183">IFERROR(
(
IF(AND(EB65&lt;&gt;"",EB8&lt;&gt;""),EB65*EB8,0)+
IF(AND(EC65&lt;&gt;"",EC8&lt;&gt;""),EC65*EC8,0)+
IF(AND(ED65&lt;&gt;"",ED8&lt;&gt;""),ED65*ED8,0)+
IF(AND(EE65&lt;&gt;"",EE8&lt;&gt;""),EE65*EE8,0)
)
/
(
(
IF(AND(EB65&lt;&gt;"",EB8&lt;&gt;""),EB8,0)+
IF(AND(EC65&lt;&gt;"",EC8&lt;&gt;""),EC8,0)+
IF(AND(ED65&lt;&gt;"",ED8&lt;&gt;""),ED8,0)+
IF(AND(EE65&lt;&gt;"",EE8&lt;&gt;""),EE8,0)
)
),
"")</f>
        <v/>
      </c>
      <c r="EC70" s="288"/>
      <c r="ED70" s="288"/>
      <c r="EE70" s="289"/>
      <c r="EF70" s="287" t="str">
        <f t="shared" ref="EF70" si="184">IFERROR(
(
IF(AND(EF65&lt;&gt;"",EF8&lt;&gt;""),EF65*EF8,0)+
IF(AND(EG65&lt;&gt;"",EG8&lt;&gt;""),EG65*EG8,0)+
IF(AND(EH65&lt;&gt;"",EH8&lt;&gt;""),EH65*EH8,0)+
IF(AND(EI65&lt;&gt;"",EI8&lt;&gt;""),EI65*EI8,0)
)
/
(
(
IF(AND(EF65&lt;&gt;"",EF8&lt;&gt;""),EF8,0)+
IF(AND(EG65&lt;&gt;"",EG8&lt;&gt;""),EG8,0)+
IF(AND(EH65&lt;&gt;"",EH8&lt;&gt;""),EH8,0)+
IF(AND(EI65&lt;&gt;"",EI8&lt;&gt;""),EI8,0)
)
),
"")</f>
        <v/>
      </c>
      <c r="EG70" s="288"/>
      <c r="EH70" s="288"/>
      <c r="EI70" s="289"/>
      <c r="EJ70" s="287" t="str">
        <f t="shared" ref="EJ70" si="185">IFERROR(
(
IF(AND(EJ65&lt;&gt;"",EJ8&lt;&gt;""),EJ65*EJ8,0)+
IF(AND(EK65&lt;&gt;"",EK8&lt;&gt;""),EK65*EK8,0)+
IF(AND(EL65&lt;&gt;"",EL8&lt;&gt;""),EL65*EL8,0)+
IF(AND(EM65&lt;&gt;"",EM8&lt;&gt;""),EM65*EM8,0)
)
/
(
(
IF(AND(EJ65&lt;&gt;"",EJ8&lt;&gt;""),EJ8,0)+
IF(AND(EK65&lt;&gt;"",EK8&lt;&gt;""),EK8,0)+
IF(AND(EL65&lt;&gt;"",EL8&lt;&gt;""),EL8,0)+
IF(AND(EM65&lt;&gt;"",EM8&lt;&gt;""),EM8,0)
)
),
"")</f>
        <v/>
      </c>
      <c r="EK70" s="288"/>
      <c r="EL70" s="288"/>
      <c r="EM70" s="289"/>
      <c r="EN70" s="287" t="str">
        <f t="shared" ref="EN70" si="186">IFERROR(
(
IF(AND(EN65&lt;&gt;"",EN8&lt;&gt;""),EN65*EN8,0)+
IF(AND(EO65&lt;&gt;"",EO8&lt;&gt;""),EO65*EO8,0)+
IF(AND(EP65&lt;&gt;"",EP8&lt;&gt;""),EP65*EP8,0)+
IF(AND(EQ65&lt;&gt;"",EQ8&lt;&gt;""),EQ65*EQ8,0)
)
/
(
(
IF(AND(EN65&lt;&gt;"",EN8&lt;&gt;""),EN8,0)+
IF(AND(EO65&lt;&gt;"",EO8&lt;&gt;""),EO8,0)+
IF(AND(EP65&lt;&gt;"",EP8&lt;&gt;""),EP8,0)+
IF(AND(EQ65&lt;&gt;"",EQ8&lt;&gt;""),EQ8,0)
)
),
"")</f>
        <v/>
      </c>
      <c r="EO70" s="288"/>
      <c r="EP70" s="288"/>
      <c r="EQ70" s="289"/>
      <c r="ER70" s="287" t="str">
        <f t="shared" ref="ER70" si="187">IFERROR(
(
IF(AND(ER65&lt;&gt;"",ER8&lt;&gt;""),ER65*ER8,0)+
IF(AND(ES65&lt;&gt;"",ES8&lt;&gt;""),ES65*ES8,0)+
IF(AND(ET65&lt;&gt;"",ET8&lt;&gt;""),ET65*ET8,0)+
IF(AND(EU65&lt;&gt;"",EU8&lt;&gt;""),EU65*EU8,0)
)
/
(
(
IF(AND(ER65&lt;&gt;"",ER8&lt;&gt;""),ER8,0)+
IF(AND(ES65&lt;&gt;"",ES8&lt;&gt;""),ES8,0)+
IF(AND(ET65&lt;&gt;"",ET8&lt;&gt;""),ET8,0)+
IF(AND(EU65&lt;&gt;"",EU8&lt;&gt;""),EU8,0)
)
),
"")</f>
        <v/>
      </c>
      <c r="ES70" s="288"/>
      <c r="ET70" s="288"/>
      <c r="EU70" s="289"/>
      <c r="EV70" s="287" t="str">
        <f t="shared" ref="EV70" si="188">IFERROR(
(
IF(AND(EV65&lt;&gt;"",EV8&lt;&gt;""),EV65*EV8,0)+
IF(AND(EW65&lt;&gt;"",EW8&lt;&gt;""),EW65*EW8,0)+
IF(AND(EX65&lt;&gt;"",EX8&lt;&gt;""),EX65*EX8,0)+
IF(AND(EY65&lt;&gt;"",EY8&lt;&gt;""),EY65*EY8,0)
)
/
(
(
IF(AND(EV65&lt;&gt;"",EV8&lt;&gt;""),EV8,0)+
IF(AND(EW65&lt;&gt;"",EW8&lt;&gt;""),EW8,0)+
IF(AND(EX65&lt;&gt;"",EX8&lt;&gt;""),EX8,0)+
IF(AND(EY65&lt;&gt;"",EY8&lt;&gt;""),EY8,0)
)
),
"")</f>
        <v/>
      </c>
      <c r="EW70" s="288"/>
      <c r="EX70" s="288"/>
      <c r="EY70" s="289"/>
      <c r="EZ70" s="287" t="str">
        <f t="shared" ref="EZ70" si="189">IFERROR(
(
IF(AND(EZ65&lt;&gt;"",EZ8&lt;&gt;""),EZ65*EZ8,0)+
IF(AND(FA65&lt;&gt;"",FA8&lt;&gt;""),FA65*FA8,0)+
IF(AND(FB65&lt;&gt;"",FB8&lt;&gt;""),FB65*FB8,0)+
IF(AND(FC65&lt;&gt;"",FC8&lt;&gt;""),FC65*FC8,0)
)
/
(
(
IF(AND(EZ65&lt;&gt;"",EZ8&lt;&gt;""),EZ8,0)+
IF(AND(FA65&lt;&gt;"",FA8&lt;&gt;""),FA8,0)+
IF(AND(FB65&lt;&gt;"",FB8&lt;&gt;""),FB8,0)+
IF(AND(FC65&lt;&gt;"",FC8&lt;&gt;""),FC8,0)
)
),
"")</f>
        <v/>
      </c>
      <c r="FA70" s="288"/>
      <c r="FB70" s="288"/>
      <c r="FC70" s="289"/>
      <c r="FD70" s="287" t="str">
        <f t="shared" ref="FD70" si="190">IFERROR(
(
IF(AND(FD65&lt;&gt;"",FD8&lt;&gt;""),FD65*FD8,0)+
IF(AND(FE65&lt;&gt;"",FE8&lt;&gt;""),FE65*FE8,0)+
IF(AND(FF65&lt;&gt;"",FF8&lt;&gt;""),FF65*FF8,0)+
IF(AND(FG65&lt;&gt;"",FG8&lt;&gt;""),FG65*FG8,0)
)
/
(
(
IF(AND(FD65&lt;&gt;"",FD8&lt;&gt;""),FD8,0)+
IF(AND(FE65&lt;&gt;"",FE8&lt;&gt;""),FE8,0)+
IF(AND(FF65&lt;&gt;"",FF8&lt;&gt;""),FF8,0)+
IF(AND(FG65&lt;&gt;"",FG8&lt;&gt;""),FG8,0)
)
),
"")</f>
        <v/>
      </c>
      <c r="FE70" s="288"/>
      <c r="FF70" s="288"/>
      <c r="FG70" s="289"/>
      <c r="FH70" s="287" t="str">
        <f t="shared" ref="FH70" si="191">IFERROR(
(
IF(AND(FH65&lt;&gt;"",FH8&lt;&gt;""),FH65*FH8,0)+
IF(AND(FI65&lt;&gt;"",FI8&lt;&gt;""),FI65*FI8,0)+
IF(AND(FJ65&lt;&gt;"",FJ8&lt;&gt;""),FJ65*FJ8,0)+
IF(AND(FK65&lt;&gt;"",FK8&lt;&gt;""),FK65*FK8,0)
)
/
(
(
IF(AND(FH65&lt;&gt;"",FH8&lt;&gt;""),FH8,0)+
IF(AND(FI65&lt;&gt;"",FI8&lt;&gt;""),FI8,0)+
IF(AND(FJ65&lt;&gt;"",FJ8&lt;&gt;""),FJ8,0)+
IF(AND(FK65&lt;&gt;"",FK8&lt;&gt;""),FK8,0)
)
),
"")</f>
        <v/>
      </c>
      <c r="FI70" s="288"/>
      <c r="FJ70" s="288"/>
      <c r="FK70" s="289"/>
      <c r="FL70" s="287" t="str">
        <f t="shared" ref="FL70" si="192">IFERROR(
(
IF(AND(FL65&lt;&gt;"",FL8&lt;&gt;""),FL65*FL8,0)+
IF(AND(FM65&lt;&gt;"",FM8&lt;&gt;""),FM65*FM8,0)+
IF(AND(FN65&lt;&gt;"",FN8&lt;&gt;""),FN65*FN8,0)+
IF(AND(FO65&lt;&gt;"",FO8&lt;&gt;""),FO65*FO8,0)
)
/
(
(
IF(AND(FL65&lt;&gt;"",FL8&lt;&gt;""),FL8,0)+
IF(AND(FM65&lt;&gt;"",FM8&lt;&gt;""),FM8,0)+
IF(AND(FN65&lt;&gt;"",FN8&lt;&gt;""),FN8,0)+
IF(AND(FO65&lt;&gt;"",FO8&lt;&gt;""),FO8,0)
)
),
"")</f>
        <v/>
      </c>
      <c r="FM70" s="288"/>
      <c r="FN70" s="288"/>
      <c r="FO70" s="289"/>
      <c r="FP70" s="287" t="str">
        <f t="shared" ref="FP70" si="193">IFERROR(
(
IF(AND(FP65&lt;&gt;"",FP8&lt;&gt;""),FP65*FP8,0)+
IF(AND(FQ65&lt;&gt;"",FQ8&lt;&gt;""),FQ65*FQ8,0)+
IF(AND(FR65&lt;&gt;"",FR8&lt;&gt;""),FR65*FR8,0)+
IF(AND(FS65&lt;&gt;"",FS8&lt;&gt;""),FS65*FS8,0)
)
/
(
(
IF(AND(FP65&lt;&gt;"",FP8&lt;&gt;""),FP8,0)+
IF(AND(FQ65&lt;&gt;"",FQ8&lt;&gt;""),FQ8,0)+
IF(AND(FR65&lt;&gt;"",FR8&lt;&gt;""),FR8,0)+
IF(AND(FS65&lt;&gt;"",FS8&lt;&gt;""),FS8,0)
)
),
"")</f>
        <v/>
      </c>
      <c r="FQ70" s="288"/>
      <c r="FR70" s="288"/>
      <c r="FS70" s="289"/>
      <c r="FT70" s="287" t="str">
        <f t="shared" ref="FT70" si="194">IFERROR(
(
IF(AND(FT65&lt;&gt;"",FT8&lt;&gt;""),FT65*FT8,0)+
IF(AND(FU65&lt;&gt;"",FU8&lt;&gt;""),FU65*FU8,0)+
IF(AND(FV65&lt;&gt;"",FV8&lt;&gt;""),FV65*FV8,0)+
IF(AND(FW65&lt;&gt;"",FW8&lt;&gt;""),FW65*FW8,0)
)
/
(
(
IF(AND(FT65&lt;&gt;"",FT8&lt;&gt;""),FT8,0)+
IF(AND(FU65&lt;&gt;"",FU8&lt;&gt;""),FU8,0)+
IF(AND(FV65&lt;&gt;"",FV8&lt;&gt;""),FV8,0)+
IF(AND(FW65&lt;&gt;"",FW8&lt;&gt;""),FW8,0)
)
),
"")</f>
        <v/>
      </c>
      <c r="FU70" s="288"/>
      <c r="FV70" s="288"/>
      <c r="FW70" s="289"/>
      <c r="FX70" s="287" t="str">
        <f t="shared" ref="FX70" si="195">IFERROR(
(
IF(AND(FX65&lt;&gt;"",FX8&lt;&gt;""),FX65*FX8,0)+
IF(AND(FY65&lt;&gt;"",FY8&lt;&gt;""),FY65*FY8,0)+
IF(AND(FZ65&lt;&gt;"",FZ8&lt;&gt;""),FZ65*FZ8,0)+
IF(AND(GA65&lt;&gt;"",GA8&lt;&gt;""),GA65*GA8,0)
)
/
(
(
IF(AND(FX65&lt;&gt;"",FX8&lt;&gt;""),FX8,0)+
IF(AND(FY65&lt;&gt;"",FY8&lt;&gt;""),FY8,0)+
IF(AND(FZ65&lt;&gt;"",FZ8&lt;&gt;""),FZ8,0)+
IF(AND(GA65&lt;&gt;"",GA8&lt;&gt;""),GA8,0)
)
),
"")</f>
        <v/>
      </c>
      <c r="FY70" s="288"/>
      <c r="FZ70" s="288"/>
      <c r="GA70" s="289"/>
      <c r="GB70" s="287" t="str">
        <f t="shared" ref="GB70" si="196">IFERROR(
(
IF(AND(GB65&lt;&gt;"",GB8&lt;&gt;""),GB65*GB8,0)+
IF(AND(GC65&lt;&gt;"",GC8&lt;&gt;""),GC65*GC8,0)+
IF(AND(GD65&lt;&gt;"",GD8&lt;&gt;""),GD65*GD8,0)+
IF(AND(GE65&lt;&gt;"",GE8&lt;&gt;""),GE65*GE8,0)
)
/
(
(
IF(AND(GB65&lt;&gt;"",GB8&lt;&gt;""),GB8,0)+
IF(AND(GC65&lt;&gt;"",GC8&lt;&gt;""),GC8,0)+
IF(AND(GD65&lt;&gt;"",GD8&lt;&gt;""),GD8,0)+
IF(AND(GE65&lt;&gt;"",GE8&lt;&gt;""),GE8,0)
)
),
"")</f>
        <v/>
      </c>
      <c r="GC70" s="288"/>
      <c r="GD70" s="288"/>
      <c r="GE70" s="289"/>
      <c r="GF70" s="287" t="str">
        <f t="shared" ref="GF70" si="197">IFERROR(
(
IF(AND(GF65&lt;&gt;"",GF8&lt;&gt;""),GF65*GF8,0)+
IF(AND(GG65&lt;&gt;"",GG8&lt;&gt;""),GG65*GG8,0)+
IF(AND(GH65&lt;&gt;"",GH8&lt;&gt;""),GH65*GH8,0)+
IF(AND(GI65&lt;&gt;"",GI8&lt;&gt;""),GI65*GI8,0)
)
/
(
(
IF(AND(GF65&lt;&gt;"",GF8&lt;&gt;""),GF8,0)+
IF(AND(GG65&lt;&gt;"",GG8&lt;&gt;""),GG8,0)+
IF(AND(GH65&lt;&gt;"",GH8&lt;&gt;""),GH8,0)+
IF(AND(GI65&lt;&gt;"",GI8&lt;&gt;""),GI8,0)
)
),
"")</f>
        <v/>
      </c>
      <c r="GG70" s="288"/>
      <c r="GH70" s="288"/>
      <c r="GI70" s="289"/>
      <c r="GJ70" s="287" t="str">
        <f t="shared" ref="GJ70" si="198">IFERROR(
(
IF(AND(GJ65&lt;&gt;"",GJ8&lt;&gt;""),GJ65*GJ8,0)+
IF(AND(GK65&lt;&gt;"",GK8&lt;&gt;""),GK65*GK8,0)+
IF(AND(GL65&lt;&gt;"",GL8&lt;&gt;""),GL65*GL8,0)+
IF(AND(GM65&lt;&gt;"",GM8&lt;&gt;""),GM65*GM8,0)
)
/
(
(
IF(AND(GJ65&lt;&gt;"",GJ8&lt;&gt;""),GJ8,0)+
IF(AND(GK65&lt;&gt;"",GK8&lt;&gt;""),GK8,0)+
IF(AND(GL65&lt;&gt;"",GL8&lt;&gt;""),GL8,0)+
IF(AND(GM65&lt;&gt;"",GM8&lt;&gt;""),GM8,0)
)
),
"")</f>
        <v/>
      </c>
      <c r="GK70" s="288"/>
      <c r="GL70" s="288"/>
      <c r="GM70" s="289"/>
    </row>
    <row r="71" spans="1:195">
      <c r="A71" s="301" t="str">
        <f>Language!B965</f>
        <v>B. Instructor and delivery methods - INSTRUCTOR 4</v>
      </c>
      <c r="B71" s="302"/>
      <c r="C71" s="52"/>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93"/>
      <c r="BC71" s="293"/>
      <c r="BD71" s="293"/>
      <c r="BE71" s="293"/>
      <c r="BF71" s="293"/>
      <c r="BG71" s="293"/>
      <c r="BH71" s="293"/>
      <c r="BI71" s="293"/>
      <c r="BJ71" s="293"/>
      <c r="BK71" s="293"/>
      <c r="BL71" s="293"/>
      <c r="BM71" s="293"/>
      <c r="BN71" s="293"/>
      <c r="BO71" s="293"/>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293"/>
      <c r="DI71" s="293"/>
      <c r="DJ71" s="293"/>
      <c r="DK71" s="293"/>
      <c r="DL71" s="293"/>
      <c r="DM71" s="293"/>
      <c r="DN71" s="293"/>
      <c r="DO71" s="293"/>
      <c r="DP71" s="293"/>
      <c r="DQ71" s="293"/>
      <c r="DR71" s="293"/>
      <c r="DS71" s="293"/>
      <c r="DT71" s="293"/>
      <c r="DU71" s="293"/>
      <c r="DV71" s="293"/>
      <c r="DW71" s="293"/>
      <c r="DX71" s="293"/>
      <c r="DY71" s="293"/>
      <c r="DZ71" s="293"/>
      <c r="EA71" s="293"/>
      <c r="EB71" s="293"/>
      <c r="EC71" s="293"/>
      <c r="ED71" s="293"/>
      <c r="EE71" s="293"/>
      <c r="EF71" s="293"/>
      <c r="EG71" s="293"/>
      <c r="EH71" s="293"/>
      <c r="EI71" s="293"/>
      <c r="EJ71" s="293"/>
      <c r="EK71" s="293"/>
      <c r="EL71" s="293"/>
      <c r="EM71" s="293"/>
      <c r="EN71" s="293"/>
      <c r="EO71" s="293"/>
      <c r="EP71" s="293"/>
      <c r="EQ71" s="293"/>
      <c r="ER71" s="293"/>
      <c r="ES71" s="293"/>
      <c r="ET71" s="293"/>
      <c r="EU71" s="293"/>
      <c r="EV71" s="293"/>
      <c r="EW71" s="293"/>
      <c r="EX71" s="293"/>
      <c r="EY71" s="293"/>
      <c r="EZ71" s="293"/>
      <c r="FA71" s="293"/>
      <c r="FB71" s="293"/>
      <c r="FC71" s="293"/>
      <c r="FD71" s="293"/>
      <c r="FE71" s="293"/>
      <c r="FF71" s="293"/>
      <c r="FG71" s="293"/>
      <c r="FH71" s="293"/>
      <c r="FI71" s="293"/>
      <c r="FJ71" s="293"/>
      <c r="FK71" s="293"/>
      <c r="FL71" s="293"/>
      <c r="FM71" s="293"/>
      <c r="FN71" s="293"/>
      <c r="FO71" s="293"/>
      <c r="FP71" s="293"/>
      <c r="FQ71" s="293"/>
      <c r="FR71" s="293"/>
      <c r="FS71" s="293"/>
      <c r="FT71" s="293"/>
      <c r="FU71" s="293"/>
      <c r="FV71" s="293"/>
      <c r="FW71" s="293"/>
      <c r="FX71" s="293"/>
      <c r="FY71" s="293"/>
      <c r="FZ71" s="293"/>
      <c r="GA71" s="293"/>
      <c r="GB71" s="293"/>
      <c r="GC71" s="293"/>
      <c r="GD71" s="293"/>
      <c r="GE71" s="293"/>
      <c r="GF71" s="293"/>
      <c r="GG71" s="293"/>
      <c r="GH71" s="293"/>
      <c r="GI71" s="293"/>
      <c r="GJ71" s="293"/>
      <c r="GK71" s="293"/>
      <c r="GL71" s="293"/>
      <c r="GM71" s="54"/>
    </row>
    <row r="72" spans="1:195">
      <c r="A72" s="6" t="s">
        <v>125</v>
      </c>
      <c r="B72" s="303" t="str">
        <f>Language!B951</f>
        <v>The instructor was knowledgeable about the subject matter</v>
      </c>
      <c r="C72" s="304"/>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20"/>
      <c r="BE72" s="120"/>
      <c r="BF72" s="120"/>
      <c r="BG72" s="120"/>
      <c r="BH72" s="120"/>
      <c r="BI72" s="120"/>
      <c r="BJ72" s="120"/>
      <c r="BK72" s="120"/>
      <c r="BL72" s="120"/>
      <c r="BM72" s="120"/>
      <c r="BN72" s="120"/>
      <c r="BO72" s="120"/>
      <c r="BP72" s="120"/>
      <c r="BQ72" s="120"/>
      <c r="BR72" s="120"/>
      <c r="BS72" s="120"/>
      <c r="BT72" s="120"/>
      <c r="BU72" s="120"/>
      <c r="BV72" s="120"/>
      <c r="BW72" s="120"/>
      <c r="BX72" s="120"/>
      <c r="BY72" s="120"/>
      <c r="BZ72" s="120"/>
      <c r="CA72" s="120"/>
      <c r="CB72" s="120"/>
      <c r="CC72" s="120"/>
      <c r="CD72" s="120"/>
      <c r="CE72" s="120"/>
      <c r="CF72" s="120"/>
      <c r="CG72" s="120"/>
      <c r="CH72" s="120"/>
      <c r="CI72" s="120"/>
      <c r="CJ72" s="120"/>
      <c r="CK72" s="120"/>
      <c r="CL72" s="120"/>
      <c r="CM72" s="120"/>
      <c r="CN72" s="120"/>
      <c r="CO72" s="120"/>
      <c r="CP72" s="120"/>
      <c r="CQ72" s="120"/>
      <c r="CR72" s="120"/>
      <c r="CS72" s="120"/>
      <c r="CT72" s="120"/>
      <c r="CU72" s="120"/>
      <c r="CV72" s="120"/>
      <c r="CW72" s="120"/>
      <c r="CX72" s="120"/>
      <c r="CY72" s="120"/>
      <c r="CZ72" s="120"/>
      <c r="DA72" s="120"/>
      <c r="DB72" s="120"/>
      <c r="DC72" s="120"/>
      <c r="DD72" s="120"/>
      <c r="DE72" s="120"/>
      <c r="DF72" s="120"/>
      <c r="DG72" s="120"/>
      <c r="DH72" s="120"/>
      <c r="DI72" s="120"/>
      <c r="DJ72" s="120"/>
      <c r="DK72" s="120"/>
      <c r="DL72" s="120"/>
      <c r="DM72" s="120"/>
      <c r="DN72" s="120"/>
      <c r="DO72" s="120"/>
      <c r="DP72" s="120"/>
      <c r="DQ72" s="120"/>
      <c r="DR72" s="120"/>
      <c r="DS72" s="120"/>
      <c r="DT72" s="120"/>
      <c r="DU72" s="120"/>
      <c r="DV72" s="120"/>
      <c r="DW72" s="120"/>
      <c r="DX72" s="120"/>
      <c r="DY72" s="120"/>
      <c r="DZ72" s="120"/>
      <c r="EA72" s="120"/>
      <c r="EB72" s="120"/>
      <c r="EC72" s="120"/>
      <c r="ED72" s="120"/>
      <c r="EE72" s="120"/>
      <c r="EF72" s="120"/>
      <c r="EG72" s="120"/>
      <c r="EH72" s="120"/>
      <c r="EI72" s="120"/>
      <c r="EJ72" s="120"/>
      <c r="EK72" s="120"/>
      <c r="EL72" s="120"/>
      <c r="EM72" s="120"/>
      <c r="EN72" s="120"/>
      <c r="EO72" s="120"/>
      <c r="EP72" s="120"/>
      <c r="EQ72" s="120"/>
      <c r="ER72" s="120"/>
      <c r="ES72" s="120"/>
      <c r="ET72" s="120"/>
      <c r="EU72" s="120"/>
      <c r="EV72" s="120"/>
      <c r="EW72" s="120"/>
      <c r="EX72" s="120"/>
      <c r="EY72" s="120"/>
      <c r="EZ72" s="120"/>
      <c r="FA72" s="120"/>
      <c r="FB72" s="120"/>
      <c r="FC72" s="120"/>
      <c r="FD72" s="120"/>
      <c r="FE72" s="120"/>
      <c r="FF72" s="120"/>
      <c r="FG72" s="120"/>
      <c r="FH72" s="120"/>
      <c r="FI72" s="120"/>
      <c r="FJ72" s="120"/>
      <c r="FK72" s="120"/>
      <c r="FL72" s="120"/>
      <c r="FM72" s="120"/>
      <c r="FN72" s="120"/>
      <c r="FO72" s="120"/>
      <c r="FP72" s="120"/>
      <c r="FQ72" s="120"/>
      <c r="FR72" s="120"/>
      <c r="FS72" s="120"/>
      <c r="FT72" s="120"/>
      <c r="FU72" s="120"/>
      <c r="FV72" s="120"/>
      <c r="FW72" s="120"/>
      <c r="FX72" s="120"/>
      <c r="FY72" s="120"/>
      <c r="FZ72" s="120"/>
      <c r="GA72" s="120"/>
      <c r="GB72" s="120"/>
      <c r="GC72" s="120"/>
      <c r="GD72" s="120"/>
      <c r="GE72" s="120"/>
      <c r="GF72" s="120"/>
      <c r="GG72" s="120"/>
      <c r="GH72" s="120"/>
      <c r="GI72" s="120"/>
      <c r="GJ72" s="120"/>
      <c r="GK72" s="120"/>
      <c r="GL72" s="120"/>
      <c r="GM72" s="120"/>
    </row>
    <row r="73" spans="1:195">
      <c r="A73" s="6" t="s">
        <v>126</v>
      </c>
      <c r="B73" s="303" t="str">
        <f>Language!B952</f>
        <v>The instructor was prepared and well organized</v>
      </c>
      <c r="C73" s="304"/>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row>
    <row r="74" spans="1:195">
      <c r="A74" s="6" t="s">
        <v>127</v>
      </c>
      <c r="B74" s="303" t="str">
        <f>Language!B953</f>
        <v>The instructor presented the information clearly</v>
      </c>
      <c r="C74" s="304"/>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row>
    <row r="75" spans="1:195">
      <c r="A75" s="6" t="s">
        <v>128</v>
      </c>
      <c r="B75" s="303" t="str">
        <f>Language!B954</f>
        <v>The instructor was responsive and encouraged class participation</v>
      </c>
      <c r="C75" s="304"/>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20"/>
      <c r="BZ75" s="120"/>
      <c r="CA75" s="120"/>
      <c r="CB75" s="120"/>
      <c r="CC75" s="120"/>
      <c r="CD75" s="120"/>
      <c r="CE75" s="120"/>
      <c r="CF75" s="120"/>
      <c r="CG75" s="120"/>
      <c r="CH75" s="120"/>
      <c r="CI75" s="120"/>
      <c r="CJ75" s="120"/>
      <c r="CK75" s="120"/>
      <c r="CL75" s="120"/>
      <c r="CM75" s="120"/>
      <c r="CN75" s="120"/>
      <c r="CO75" s="120"/>
      <c r="CP75" s="120"/>
      <c r="CQ75" s="120"/>
      <c r="CR75" s="120"/>
      <c r="CS75" s="120"/>
      <c r="CT75" s="120"/>
      <c r="CU75" s="120"/>
      <c r="CV75" s="120"/>
      <c r="CW75" s="120"/>
      <c r="CX75" s="120"/>
      <c r="CY75" s="120"/>
      <c r="CZ75" s="120"/>
      <c r="DA75" s="120"/>
      <c r="DB75" s="120"/>
      <c r="DC75" s="120"/>
      <c r="DD75" s="120"/>
      <c r="DE75" s="120"/>
      <c r="DF75" s="120"/>
      <c r="DG75" s="120"/>
      <c r="DH75" s="120"/>
      <c r="DI75" s="120"/>
      <c r="DJ75" s="120"/>
      <c r="DK75" s="120"/>
      <c r="DL75" s="120"/>
      <c r="DM75" s="120"/>
      <c r="DN75" s="120"/>
      <c r="DO75" s="120"/>
      <c r="DP75" s="120"/>
      <c r="DQ75" s="120"/>
      <c r="DR75" s="120"/>
      <c r="DS75" s="120"/>
      <c r="DT75" s="120"/>
      <c r="DU75" s="120"/>
      <c r="DV75" s="120"/>
      <c r="DW75" s="120"/>
      <c r="DX75" s="120"/>
      <c r="DY75" s="120"/>
      <c r="DZ75" s="120"/>
      <c r="EA75" s="120"/>
      <c r="EB75" s="120"/>
      <c r="EC75" s="120"/>
      <c r="ED75" s="120"/>
      <c r="EE75" s="120"/>
      <c r="EF75" s="120"/>
      <c r="EG75" s="120"/>
      <c r="EH75" s="120"/>
      <c r="EI75" s="120"/>
      <c r="EJ75" s="120"/>
      <c r="EK75" s="120"/>
      <c r="EL75" s="120"/>
      <c r="EM75" s="120"/>
      <c r="EN75" s="120"/>
      <c r="EO75" s="120"/>
      <c r="EP75" s="120"/>
      <c r="EQ75" s="120"/>
      <c r="ER75" s="120"/>
      <c r="ES75" s="120"/>
      <c r="ET75" s="120"/>
      <c r="EU75" s="120"/>
      <c r="EV75" s="120"/>
      <c r="EW75" s="120"/>
      <c r="EX75" s="120"/>
      <c r="EY75" s="120"/>
      <c r="EZ75" s="120"/>
      <c r="FA75" s="120"/>
      <c r="FB75" s="120"/>
      <c r="FC75" s="120"/>
      <c r="FD75" s="120"/>
      <c r="FE75" s="120"/>
      <c r="FF75" s="120"/>
      <c r="FG75" s="120"/>
      <c r="FH75" s="120"/>
      <c r="FI75" s="120"/>
      <c r="FJ75" s="120"/>
      <c r="FK75" s="120"/>
      <c r="FL75" s="120"/>
      <c r="FM75" s="120"/>
      <c r="FN75" s="120"/>
      <c r="FO75" s="120"/>
      <c r="FP75" s="120"/>
      <c r="FQ75" s="120"/>
      <c r="FR75" s="120"/>
      <c r="FS75" s="120"/>
      <c r="FT75" s="120"/>
      <c r="FU75" s="120"/>
      <c r="FV75" s="120"/>
      <c r="FW75" s="120"/>
      <c r="FX75" s="120"/>
      <c r="FY75" s="120"/>
      <c r="FZ75" s="120"/>
      <c r="GA75" s="120"/>
      <c r="GB75" s="120"/>
      <c r="GC75" s="120"/>
      <c r="GD75" s="120"/>
      <c r="GE75" s="120"/>
      <c r="GF75" s="120"/>
      <c r="GG75" s="120"/>
      <c r="GH75" s="120"/>
      <c r="GI75" s="120"/>
      <c r="GJ75" s="120"/>
      <c r="GK75" s="120"/>
      <c r="GL75" s="120"/>
      <c r="GM75" s="120"/>
    </row>
    <row r="76" spans="1:195">
      <c r="A76" s="6" t="s">
        <v>129</v>
      </c>
      <c r="B76" s="303" t="str">
        <f>Language!B955</f>
        <v>The materials were adapted to national context, when relevant.</v>
      </c>
      <c r="C76" s="304"/>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20"/>
      <c r="AI76" s="120"/>
      <c r="AJ76" s="120"/>
      <c r="AK76" s="120"/>
      <c r="AL76" s="120"/>
      <c r="AM76" s="120"/>
      <c r="AN76" s="120"/>
      <c r="AO76" s="120"/>
      <c r="AP76" s="120"/>
      <c r="AQ76" s="120"/>
      <c r="AR76" s="120"/>
      <c r="AS76" s="120"/>
      <c r="AT76" s="120"/>
      <c r="AU76" s="120"/>
      <c r="AV76" s="120"/>
      <c r="AW76" s="120"/>
      <c r="AX76" s="120"/>
      <c r="AY76" s="120"/>
      <c r="AZ76" s="120"/>
      <c r="BA76" s="120"/>
      <c r="BB76" s="120"/>
      <c r="BC76" s="120"/>
      <c r="BD76" s="120"/>
      <c r="BE76" s="120"/>
      <c r="BF76" s="120"/>
      <c r="BG76" s="120"/>
      <c r="BH76" s="120"/>
      <c r="BI76" s="120"/>
      <c r="BJ76" s="120"/>
      <c r="BK76" s="120"/>
      <c r="BL76" s="120"/>
      <c r="BM76" s="120"/>
      <c r="BN76" s="120"/>
      <c r="BO76" s="120"/>
      <c r="BP76" s="120"/>
      <c r="BQ76" s="120"/>
      <c r="BR76" s="120"/>
      <c r="BS76" s="120"/>
      <c r="BT76" s="120"/>
      <c r="BU76" s="120"/>
      <c r="BV76" s="120"/>
      <c r="BW76" s="120"/>
      <c r="BX76" s="120"/>
      <c r="BY76" s="120"/>
      <c r="BZ76" s="120"/>
      <c r="CA76" s="120"/>
      <c r="CB76" s="120"/>
      <c r="CC76" s="120"/>
      <c r="CD76" s="120"/>
      <c r="CE76" s="120"/>
      <c r="CF76" s="120"/>
      <c r="CG76" s="120"/>
      <c r="CH76" s="120"/>
      <c r="CI76" s="120"/>
      <c r="CJ76" s="120"/>
      <c r="CK76" s="120"/>
      <c r="CL76" s="120"/>
      <c r="CM76" s="120"/>
      <c r="CN76" s="120"/>
      <c r="CO76" s="120"/>
      <c r="CP76" s="120"/>
      <c r="CQ76" s="120"/>
      <c r="CR76" s="120"/>
      <c r="CS76" s="120"/>
      <c r="CT76" s="120"/>
      <c r="CU76" s="120"/>
      <c r="CV76" s="120"/>
      <c r="CW76" s="120"/>
      <c r="CX76" s="120"/>
      <c r="CY76" s="120"/>
      <c r="CZ76" s="120"/>
      <c r="DA76" s="120"/>
      <c r="DB76" s="120"/>
      <c r="DC76" s="120"/>
      <c r="DD76" s="120"/>
      <c r="DE76" s="120"/>
      <c r="DF76" s="120"/>
      <c r="DG76" s="120"/>
      <c r="DH76" s="120"/>
      <c r="DI76" s="120"/>
      <c r="DJ76" s="120"/>
      <c r="DK76" s="120"/>
      <c r="DL76" s="120"/>
      <c r="DM76" s="120"/>
      <c r="DN76" s="120"/>
      <c r="DO76" s="120"/>
      <c r="DP76" s="120"/>
      <c r="DQ76" s="120"/>
      <c r="DR76" s="120"/>
      <c r="DS76" s="120"/>
      <c r="DT76" s="120"/>
      <c r="DU76" s="120"/>
      <c r="DV76" s="120"/>
      <c r="DW76" s="120"/>
      <c r="DX76" s="120"/>
      <c r="DY76" s="120"/>
      <c r="DZ76" s="120"/>
      <c r="EA76" s="120"/>
      <c r="EB76" s="120"/>
      <c r="EC76" s="120"/>
      <c r="ED76" s="120"/>
      <c r="EE76" s="120"/>
      <c r="EF76" s="120"/>
      <c r="EG76" s="120"/>
      <c r="EH76" s="120"/>
      <c r="EI76" s="120"/>
      <c r="EJ76" s="120"/>
      <c r="EK76" s="120"/>
      <c r="EL76" s="120"/>
      <c r="EM76" s="120"/>
      <c r="EN76" s="120"/>
      <c r="EO76" s="120"/>
      <c r="EP76" s="120"/>
      <c r="EQ76" s="120"/>
      <c r="ER76" s="120"/>
      <c r="ES76" s="120"/>
      <c r="ET76" s="120"/>
      <c r="EU76" s="120"/>
      <c r="EV76" s="120"/>
      <c r="EW76" s="120"/>
      <c r="EX76" s="120"/>
      <c r="EY76" s="120"/>
      <c r="EZ76" s="120"/>
      <c r="FA76" s="120"/>
      <c r="FB76" s="120"/>
      <c r="FC76" s="120"/>
      <c r="FD76" s="120"/>
      <c r="FE76" s="120"/>
      <c r="FF76" s="120"/>
      <c r="FG76" s="120"/>
      <c r="FH76" s="120"/>
      <c r="FI76" s="120"/>
      <c r="FJ76" s="120"/>
      <c r="FK76" s="120"/>
      <c r="FL76" s="120"/>
      <c r="FM76" s="120"/>
      <c r="FN76" s="120"/>
      <c r="FO76" s="120"/>
      <c r="FP76" s="120"/>
      <c r="FQ76" s="120"/>
      <c r="FR76" s="120"/>
      <c r="FS76" s="120"/>
      <c r="FT76" s="120"/>
      <c r="FU76" s="120"/>
      <c r="FV76" s="120"/>
      <c r="FW76" s="120"/>
      <c r="FX76" s="120"/>
      <c r="FY76" s="120"/>
      <c r="FZ76" s="120"/>
      <c r="GA76" s="120"/>
      <c r="GB76" s="120"/>
      <c r="GC76" s="120"/>
      <c r="GD76" s="120"/>
      <c r="GE76" s="120"/>
      <c r="GF76" s="120"/>
      <c r="GG76" s="120"/>
      <c r="GH76" s="120"/>
      <c r="GI76" s="120"/>
      <c r="GJ76" s="120"/>
      <c r="GK76" s="120"/>
      <c r="GL76" s="120"/>
      <c r="GM76" s="120"/>
    </row>
    <row r="77" spans="1:195" ht="15" customHeight="1">
      <c r="A77" s="6" t="s">
        <v>130</v>
      </c>
      <c r="B77" s="303" t="str">
        <f>Language!B956</f>
        <v>The delivery methods used by the instructor were effective in facilitating learning</v>
      </c>
      <c r="C77" s="304"/>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0"/>
      <c r="AP77" s="120"/>
      <c r="AQ77" s="120"/>
      <c r="AR77" s="120"/>
      <c r="AS77" s="120"/>
      <c r="AT77" s="120"/>
      <c r="AU77" s="120"/>
      <c r="AV77" s="120"/>
      <c r="AW77" s="120"/>
      <c r="AX77" s="120"/>
      <c r="AY77" s="120"/>
      <c r="AZ77" s="120"/>
      <c r="BA77" s="120"/>
      <c r="BB77" s="120"/>
      <c r="BC77" s="120"/>
      <c r="BD77" s="120"/>
      <c r="BE77" s="120"/>
      <c r="BF77" s="120"/>
      <c r="BG77" s="120"/>
      <c r="BH77" s="120"/>
      <c r="BI77" s="120"/>
      <c r="BJ77" s="120"/>
      <c r="BK77" s="120"/>
      <c r="BL77" s="120"/>
      <c r="BM77" s="120"/>
      <c r="BN77" s="120"/>
      <c r="BO77" s="120"/>
      <c r="BP77" s="120"/>
      <c r="BQ77" s="120"/>
      <c r="BR77" s="120"/>
      <c r="BS77" s="120"/>
      <c r="BT77" s="120"/>
      <c r="BU77" s="120"/>
      <c r="BV77" s="120"/>
      <c r="BW77" s="120"/>
      <c r="BX77" s="120"/>
      <c r="BY77" s="120"/>
      <c r="BZ77" s="120"/>
      <c r="CA77" s="120"/>
      <c r="CB77" s="120"/>
      <c r="CC77" s="120"/>
      <c r="CD77" s="120"/>
      <c r="CE77" s="120"/>
      <c r="CF77" s="120"/>
      <c r="CG77" s="120"/>
      <c r="CH77" s="120"/>
      <c r="CI77" s="120"/>
      <c r="CJ77" s="120"/>
      <c r="CK77" s="120"/>
      <c r="CL77" s="120"/>
      <c r="CM77" s="120"/>
      <c r="CN77" s="120"/>
      <c r="CO77" s="120"/>
      <c r="CP77" s="120"/>
      <c r="CQ77" s="120"/>
      <c r="CR77" s="120"/>
      <c r="CS77" s="120"/>
      <c r="CT77" s="120"/>
      <c r="CU77" s="120"/>
      <c r="CV77" s="120"/>
      <c r="CW77" s="120"/>
      <c r="CX77" s="120"/>
      <c r="CY77" s="120"/>
      <c r="CZ77" s="120"/>
      <c r="DA77" s="120"/>
      <c r="DB77" s="120"/>
      <c r="DC77" s="120"/>
      <c r="DD77" s="120"/>
      <c r="DE77" s="120"/>
      <c r="DF77" s="120"/>
      <c r="DG77" s="120"/>
      <c r="DH77" s="120"/>
      <c r="DI77" s="120"/>
      <c r="DJ77" s="120"/>
      <c r="DK77" s="120"/>
      <c r="DL77" s="120"/>
      <c r="DM77" s="120"/>
      <c r="DN77" s="120"/>
      <c r="DO77" s="120"/>
      <c r="DP77" s="120"/>
      <c r="DQ77" s="120"/>
      <c r="DR77" s="120"/>
      <c r="DS77" s="120"/>
      <c r="DT77" s="120"/>
      <c r="DU77" s="120"/>
      <c r="DV77" s="120"/>
      <c r="DW77" s="120"/>
      <c r="DX77" s="120"/>
      <c r="DY77" s="120"/>
      <c r="DZ77" s="120"/>
      <c r="EA77" s="120"/>
      <c r="EB77" s="120"/>
      <c r="EC77" s="120"/>
      <c r="ED77" s="120"/>
      <c r="EE77" s="120"/>
      <c r="EF77" s="120"/>
      <c r="EG77" s="120"/>
      <c r="EH77" s="120"/>
      <c r="EI77" s="120"/>
      <c r="EJ77" s="120"/>
      <c r="EK77" s="120"/>
      <c r="EL77" s="120"/>
      <c r="EM77" s="120"/>
      <c r="EN77" s="120"/>
      <c r="EO77" s="120"/>
      <c r="EP77" s="120"/>
      <c r="EQ77" s="120"/>
      <c r="ER77" s="120"/>
      <c r="ES77" s="120"/>
      <c r="ET77" s="120"/>
      <c r="EU77" s="120"/>
      <c r="EV77" s="120"/>
      <c r="EW77" s="120"/>
      <c r="EX77" s="120"/>
      <c r="EY77" s="120"/>
      <c r="EZ77" s="120"/>
      <c r="FA77" s="120"/>
      <c r="FB77" s="120"/>
      <c r="FC77" s="120"/>
      <c r="FD77" s="120"/>
      <c r="FE77" s="120"/>
      <c r="FF77" s="120"/>
      <c r="FG77" s="120"/>
      <c r="FH77" s="120"/>
      <c r="FI77" s="120"/>
      <c r="FJ77" s="120"/>
      <c r="FK77" s="120"/>
      <c r="FL77" s="120"/>
      <c r="FM77" s="120"/>
      <c r="FN77" s="120"/>
      <c r="FO77" s="120"/>
      <c r="FP77" s="120"/>
      <c r="FQ77" s="120"/>
      <c r="FR77" s="120"/>
      <c r="FS77" s="120"/>
      <c r="FT77" s="120"/>
      <c r="FU77" s="120"/>
      <c r="FV77" s="120"/>
      <c r="FW77" s="120"/>
      <c r="FX77" s="120"/>
      <c r="FY77" s="120"/>
      <c r="FZ77" s="120"/>
      <c r="GA77" s="120"/>
      <c r="GB77" s="120"/>
      <c r="GC77" s="120"/>
      <c r="GD77" s="120"/>
      <c r="GE77" s="120"/>
      <c r="GF77" s="120"/>
      <c r="GG77" s="120"/>
      <c r="GH77" s="120"/>
      <c r="GI77" s="120"/>
      <c r="GJ77" s="120"/>
      <c r="GK77" s="120"/>
      <c r="GL77" s="120"/>
      <c r="GM77" s="120"/>
    </row>
    <row r="78" spans="1:195">
      <c r="A78" s="6" t="s">
        <v>131</v>
      </c>
      <c r="B78" s="303" t="str">
        <f>Language!B957</f>
        <v>The feedback provided by the instructor was constructive and helpful</v>
      </c>
      <c r="C78" s="304"/>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20"/>
      <c r="AI78" s="120"/>
      <c r="AJ78" s="120"/>
      <c r="AK78" s="120"/>
      <c r="AL78" s="120"/>
      <c r="AM78" s="120"/>
      <c r="AN78" s="120"/>
      <c r="AO78" s="120"/>
      <c r="AP78" s="120"/>
      <c r="AQ78" s="120"/>
      <c r="AR78" s="120"/>
      <c r="AS78" s="120"/>
      <c r="AT78" s="120"/>
      <c r="AU78" s="120"/>
      <c r="AV78" s="120"/>
      <c r="AW78" s="120"/>
      <c r="AX78" s="120"/>
      <c r="AY78" s="120"/>
      <c r="AZ78" s="120"/>
      <c r="BA78" s="120"/>
      <c r="BB78" s="120"/>
      <c r="BC78" s="120"/>
      <c r="BD78" s="120"/>
      <c r="BE78" s="120"/>
      <c r="BF78" s="120"/>
      <c r="BG78" s="120"/>
      <c r="BH78" s="120"/>
      <c r="BI78" s="120"/>
      <c r="BJ78" s="120"/>
      <c r="BK78" s="120"/>
      <c r="BL78" s="120"/>
      <c r="BM78" s="120"/>
      <c r="BN78" s="120"/>
      <c r="BO78" s="120"/>
      <c r="BP78" s="120"/>
      <c r="BQ78" s="120"/>
      <c r="BR78" s="120"/>
      <c r="BS78" s="120"/>
      <c r="BT78" s="120"/>
      <c r="BU78" s="120"/>
      <c r="BV78" s="120"/>
      <c r="BW78" s="120"/>
      <c r="BX78" s="120"/>
      <c r="BY78" s="120"/>
      <c r="BZ78" s="120"/>
      <c r="CA78" s="120"/>
      <c r="CB78" s="120"/>
      <c r="CC78" s="120"/>
      <c r="CD78" s="120"/>
      <c r="CE78" s="120"/>
      <c r="CF78" s="120"/>
      <c r="CG78" s="120"/>
      <c r="CH78" s="120"/>
      <c r="CI78" s="120"/>
      <c r="CJ78" s="120"/>
      <c r="CK78" s="120"/>
      <c r="CL78" s="120"/>
      <c r="CM78" s="120"/>
      <c r="CN78" s="120"/>
      <c r="CO78" s="120"/>
      <c r="CP78" s="120"/>
      <c r="CQ78" s="120"/>
      <c r="CR78" s="120"/>
      <c r="CS78" s="120"/>
      <c r="CT78" s="120"/>
      <c r="CU78" s="120"/>
      <c r="CV78" s="120"/>
      <c r="CW78" s="120"/>
      <c r="CX78" s="120"/>
      <c r="CY78" s="120"/>
      <c r="CZ78" s="120"/>
      <c r="DA78" s="120"/>
      <c r="DB78" s="120"/>
      <c r="DC78" s="120"/>
      <c r="DD78" s="120"/>
      <c r="DE78" s="120"/>
      <c r="DF78" s="120"/>
      <c r="DG78" s="120"/>
      <c r="DH78" s="120"/>
      <c r="DI78" s="120"/>
      <c r="DJ78" s="120"/>
      <c r="DK78" s="120"/>
      <c r="DL78" s="120"/>
      <c r="DM78" s="120"/>
      <c r="DN78" s="120"/>
      <c r="DO78" s="120"/>
      <c r="DP78" s="120"/>
      <c r="DQ78" s="120"/>
      <c r="DR78" s="120"/>
      <c r="DS78" s="120"/>
      <c r="DT78" s="120"/>
      <c r="DU78" s="120"/>
      <c r="DV78" s="120"/>
      <c r="DW78" s="120"/>
      <c r="DX78" s="120"/>
      <c r="DY78" s="120"/>
      <c r="DZ78" s="120"/>
      <c r="EA78" s="120"/>
      <c r="EB78" s="120"/>
      <c r="EC78" s="120"/>
      <c r="ED78" s="120"/>
      <c r="EE78" s="120"/>
      <c r="EF78" s="120"/>
      <c r="EG78" s="120"/>
      <c r="EH78" s="120"/>
      <c r="EI78" s="120"/>
      <c r="EJ78" s="120"/>
      <c r="EK78" s="120"/>
      <c r="EL78" s="120"/>
      <c r="EM78" s="120"/>
      <c r="EN78" s="120"/>
      <c r="EO78" s="120"/>
      <c r="EP78" s="120"/>
      <c r="EQ78" s="120"/>
      <c r="ER78" s="120"/>
      <c r="ES78" s="120"/>
      <c r="ET78" s="120"/>
      <c r="EU78" s="120"/>
      <c r="EV78" s="120"/>
      <c r="EW78" s="120"/>
      <c r="EX78" s="120"/>
      <c r="EY78" s="120"/>
      <c r="EZ78" s="120"/>
      <c r="FA78" s="120"/>
      <c r="FB78" s="120"/>
      <c r="FC78" s="120"/>
      <c r="FD78" s="120"/>
      <c r="FE78" s="120"/>
      <c r="FF78" s="120"/>
      <c r="FG78" s="120"/>
      <c r="FH78" s="120"/>
      <c r="FI78" s="120"/>
      <c r="FJ78" s="120"/>
      <c r="FK78" s="120"/>
      <c r="FL78" s="120"/>
      <c r="FM78" s="120"/>
      <c r="FN78" s="120"/>
      <c r="FO78" s="120"/>
      <c r="FP78" s="120"/>
      <c r="FQ78" s="120"/>
      <c r="FR78" s="120"/>
      <c r="FS78" s="120"/>
      <c r="FT78" s="120"/>
      <c r="FU78" s="120"/>
      <c r="FV78" s="120"/>
      <c r="FW78" s="120"/>
      <c r="FX78" s="120"/>
      <c r="FY78" s="120"/>
      <c r="FZ78" s="120"/>
      <c r="GA78" s="120"/>
      <c r="GB78" s="120"/>
      <c r="GC78" s="120"/>
      <c r="GD78" s="120"/>
      <c r="GE78" s="120"/>
      <c r="GF78" s="120"/>
      <c r="GG78" s="120"/>
      <c r="GH78" s="120"/>
      <c r="GI78" s="120"/>
      <c r="GJ78" s="120"/>
      <c r="GK78" s="120"/>
      <c r="GL78" s="120"/>
      <c r="GM78" s="120"/>
    </row>
    <row r="79" spans="1:195" ht="15" customHeight="1">
      <c r="A79" s="6" t="s">
        <v>132</v>
      </c>
      <c r="B79" s="303" t="str">
        <f>Language!B958</f>
        <v>The instructor created an environment conducive to learning and professional growth</v>
      </c>
      <c r="C79" s="304"/>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20"/>
      <c r="EO79" s="120"/>
      <c r="EP79" s="120"/>
      <c r="EQ79" s="120"/>
      <c r="ER79" s="120"/>
      <c r="ES79" s="120"/>
      <c r="ET79" s="120"/>
      <c r="EU79" s="120"/>
      <c r="EV79" s="120"/>
      <c r="EW79" s="120"/>
      <c r="EX79" s="120"/>
      <c r="EY79" s="120"/>
      <c r="EZ79" s="120"/>
      <c r="FA79" s="120"/>
      <c r="FB79" s="120"/>
      <c r="FC79" s="120"/>
      <c r="FD79" s="120"/>
      <c r="FE79" s="120"/>
      <c r="FF79" s="120"/>
      <c r="FG79" s="120"/>
      <c r="FH79" s="120"/>
      <c r="FI79" s="120"/>
      <c r="FJ79" s="120"/>
      <c r="FK79" s="120"/>
      <c r="FL79" s="120"/>
      <c r="FM79" s="120"/>
      <c r="FN79" s="120"/>
      <c r="FO79" s="120"/>
      <c r="FP79" s="120"/>
      <c r="FQ79" s="120"/>
      <c r="FR79" s="120"/>
      <c r="FS79" s="120"/>
      <c r="FT79" s="120"/>
      <c r="FU79" s="120"/>
      <c r="FV79" s="120"/>
      <c r="FW79" s="120"/>
      <c r="FX79" s="120"/>
      <c r="FY79" s="120"/>
      <c r="FZ79" s="120"/>
      <c r="GA79" s="120"/>
      <c r="GB79" s="120"/>
      <c r="GC79" s="120"/>
      <c r="GD79" s="120"/>
      <c r="GE79" s="120"/>
      <c r="GF79" s="120"/>
      <c r="GG79" s="120"/>
      <c r="GH79" s="120"/>
      <c r="GI79" s="120"/>
      <c r="GJ79" s="120"/>
      <c r="GK79" s="120"/>
      <c r="GL79" s="120"/>
      <c r="GM79" s="120"/>
    </row>
    <row r="80" spans="1:195">
      <c r="A80" s="305" t="str">
        <f>Language!B959</f>
        <v>Average by sector by module</v>
      </c>
      <c r="B80" s="306"/>
      <c r="C80" s="307"/>
      <c r="D80" s="50" t="str">
        <f>IF(
  AND(D8&lt;&gt;"",COUNTA(D72:D79)&gt;0),
  AVERAGE(D72:D79)/5,
  ""
)</f>
        <v/>
      </c>
      <c r="E80" s="50" t="str">
        <f t="shared" ref="E80:BP80" si="199">IF(
  AND(E8&lt;&gt;"",COUNTA(E72:E79)&gt;0),
  AVERAGE(E72:E79)/5,
  ""
)</f>
        <v/>
      </c>
      <c r="F80" s="50" t="str">
        <f t="shared" si="199"/>
        <v/>
      </c>
      <c r="G80" s="50" t="str">
        <f t="shared" si="199"/>
        <v/>
      </c>
      <c r="H80" s="50" t="str">
        <f t="shared" si="199"/>
        <v/>
      </c>
      <c r="I80" s="50" t="str">
        <f t="shared" si="199"/>
        <v/>
      </c>
      <c r="J80" s="50" t="str">
        <f t="shared" si="199"/>
        <v/>
      </c>
      <c r="K80" s="50" t="str">
        <f t="shared" si="199"/>
        <v/>
      </c>
      <c r="L80" s="50" t="str">
        <f t="shared" si="199"/>
        <v/>
      </c>
      <c r="M80" s="50" t="str">
        <f t="shared" si="199"/>
        <v/>
      </c>
      <c r="N80" s="50" t="str">
        <f t="shared" si="199"/>
        <v/>
      </c>
      <c r="O80" s="50" t="str">
        <f t="shared" si="199"/>
        <v/>
      </c>
      <c r="P80" s="50" t="str">
        <f t="shared" si="199"/>
        <v/>
      </c>
      <c r="Q80" s="50" t="str">
        <f t="shared" si="199"/>
        <v/>
      </c>
      <c r="R80" s="50" t="str">
        <f t="shared" si="199"/>
        <v/>
      </c>
      <c r="S80" s="50" t="str">
        <f t="shared" si="199"/>
        <v/>
      </c>
      <c r="T80" s="50" t="str">
        <f t="shared" si="199"/>
        <v/>
      </c>
      <c r="U80" s="50" t="str">
        <f t="shared" si="199"/>
        <v/>
      </c>
      <c r="V80" s="50" t="str">
        <f t="shared" si="199"/>
        <v/>
      </c>
      <c r="W80" s="50" t="str">
        <f t="shared" si="199"/>
        <v/>
      </c>
      <c r="X80" s="50" t="str">
        <f t="shared" si="199"/>
        <v/>
      </c>
      <c r="Y80" s="50" t="str">
        <f t="shared" si="199"/>
        <v/>
      </c>
      <c r="Z80" s="50" t="str">
        <f t="shared" si="199"/>
        <v/>
      </c>
      <c r="AA80" s="50" t="str">
        <f t="shared" si="199"/>
        <v/>
      </c>
      <c r="AB80" s="50" t="str">
        <f t="shared" si="199"/>
        <v/>
      </c>
      <c r="AC80" s="50" t="str">
        <f t="shared" si="199"/>
        <v/>
      </c>
      <c r="AD80" s="50" t="str">
        <f t="shared" si="199"/>
        <v/>
      </c>
      <c r="AE80" s="50" t="str">
        <f t="shared" si="199"/>
        <v/>
      </c>
      <c r="AF80" s="50" t="str">
        <f t="shared" si="199"/>
        <v/>
      </c>
      <c r="AG80" s="50" t="str">
        <f t="shared" si="199"/>
        <v/>
      </c>
      <c r="AH80" s="50" t="str">
        <f t="shared" si="199"/>
        <v/>
      </c>
      <c r="AI80" s="50" t="str">
        <f t="shared" si="199"/>
        <v/>
      </c>
      <c r="AJ80" s="50" t="str">
        <f t="shared" si="199"/>
        <v/>
      </c>
      <c r="AK80" s="50" t="str">
        <f t="shared" si="199"/>
        <v/>
      </c>
      <c r="AL80" s="50" t="str">
        <f t="shared" si="199"/>
        <v/>
      </c>
      <c r="AM80" s="50" t="str">
        <f t="shared" si="199"/>
        <v/>
      </c>
      <c r="AN80" s="50" t="str">
        <f t="shared" si="199"/>
        <v/>
      </c>
      <c r="AO80" s="50" t="str">
        <f t="shared" si="199"/>
        <v/>
      </c>
      <c r="AP80" s="50" t="str">
        <f t="shared" si="199"/>
        <v/>
      </c>
      <c r="AQ80" s="50" t="str">
        <f t="shared" si="199"/>
        <v/>
      </c>
      <c r="AR80" s="50" t="str">
        <f t="shared" si="199"/>
        <v/>
      </c>
      <c r="AS80" s="50" t="str">
        <f t="shared" si="199"/>
        <v/>
      </c>
      <c r="AT80" s="50" t="str">
        <f t="shared" si="199"/>
        <v/>
      </c>
      <c r="AU80" s="50" t="str">
        <f t="shared" si="199"/>
        <v/>
      </c>
      <c r="AV80" s="50" t="str">
        <f t="shared" si="199"/>
        <v/>
      </c>
      <c r="AW80" s="50" t="str">
        <f t="shared" si="199"/>
        <v/>
      </c>
      <c r="AX80" s="50" t="str">
        <f t="shared" si="199"/>
        <v/>
      </c>
      <c r="AY80" s="50" t="str">
        <f t="shared" si="199"/>
        <v/>
      </c>
      <c r="AZ80" s="50" t="str">
        <f t="shared" si="199"/>
        <v/>
      </c>
      <c r="BA80" s="50" t="str">
        <f t="shared" si="199"/>
        <v/>
      </c>
      <c r="BB80" s="50" t="str">
        <f t="shared" si="199"/>
        <v/>
      </c>
      <c r="BC80" s="50" t="str">
        <f t="shared" si="199"/>
        <v/>
      </c>
      <c r="BD80" s="50" t="str">
        <f t="shared" si="199"/>
        <v/>
      </c>
      <c r="BE80" s="50" t="str">
        <f t="shared" si="199"/>
        <v/>
      </c>
      <c r="BF80" s="50" t="str">
        <f t="shared" si="199"/>
        <v/>
      </c>
      <c r="BG80" s="50" t="str">
        <f t="shared" si="199"/>
        <v/>
      </c>
      <c r="BH80" s="50" t="str">
        <f t="shared" si="199"/>
        <v/>
      </c>
      <c r="BI80" s="50" t="str">
        <f t="shared" si="199"/>
        <v/>
      </c>
      <c r="BJ80" s="50" t="str">
        <f t="shared" si="199"/>
        <v/>
      </c>
      <c r="BK80" s="50" t="str">
        <f t="shared" si="199"/>
        <v/>
      </c>
      <c r="BL80" s="50" t="str">
        <f t="shared" si="199"/>
        <v/>
      </c>
      <c r="BM80" s="50" t="str">
        <f t="shared" si="199"/>
        <v/>
      </c>
      <c r="BN80" s="50" t="str">
        <f t="shared" si="199"/>
        <v/>
      </c>
      <c r="BO80" s="50" t="str">
        <f t="shared" si="199"/>
        <v/>
      </c>
      <c r="BP80" s="50" t="str">
        <f t="shared" si="199"/>
        <v/>
      </c>
      <c r="BQ80" s="50" t="str">
        <f t="shared" ref="BQ80:EB80" si="200">IF(
  AND(BQ8&lt;&gt;"",COUNTA(BQ72:BQ79)&gt;0),
  AVERAGE(BQ72:BQ79)/5,
  ""
)</f>
        <v/>
      </c>
      <c r="BR80" s="50" t="str">
        <f t="shared" si="200"/>
        <v/>
      </c>
      <c r="BS80" s="50" t="str">
        <f t="shared" si="200"/>
        <v/>
      </c>
      <c r="BT80" s="50" t="str">
        <f t="shared" si="200"/>
        <v/>
      </c>
      <c r="BU80" s="50" t="str">
        <f t="shared" si="200"/>
        <v/>
      </c>
      <c r="BV80" s="50" t="str">
        <f t="shared" si="200"/>
        <v/>
      </c>
      <c r="BW80" s="50" t="str">
        <f t="shared" si="200"/>
        <v/>
      </c>
      <c r="BX80" s="50" t="str">
        <f t="shared" si="200"/>
        <v/>
      </c>
      <c r="BY80" s="50" t="str">
        <f t="shared" si="200"/>
        <v/>
      </c>
      <c r="BZ80" s="50" t="str">
        <f t="shared" si="200"/>
        <v/>
      </c>
      <c r="CA80" s="50" t="str">
        <f t="shared" si="200"/>
        <v/>
      </c>
      <c r="CB80" s="50" t="str">
        <f t="shared" si="200"/>
        <v/>
      </c>
      <c r="CC80" s="50" t="str">
        <f t="shared" si="200"/>
        <v/>
      </c>
      <c r="CD80" s="50" t="str">
        <f t="shared" si="200"/>
        <v/>
      </c>
      <c r="CE80" s="50" t="str">
        <f t="shared" si="200"/>
        <v/>
      </c>
      <c r="CF80" s="50" t="str">
        <f t="shared" si="200"/>
        <v/>
      </c>
      <c r="CG80" s="50" t="str">
        <f t="shared" si="200"/>
        <v/>
      </c>
      <c r="CH80" s="50" t="str">
        <f t="shared" si="200"/>
        <v/>
      </c>
      <c r="CI80" s="50" t="str">
        <f t="shared" si="200"/>
        <v/>
      </c>
      <c r="CJ80" s="50" t="str">
        <f t="shared" si="200"/>
        <v/>
      </c>
      <c r="CK80" s="50" t="str">
        <f t="shared" si="200"/>
        <v/>
      </c>
      <c r="CL80" s="50" t="str">
        <f t="shared" si="200"/>
        <v/>
      </c>
      <c r="CM80" s="50" t="str">
        <f t="shared" si="200"/>
        <v/>
      </c>
      <c r="CN80" s="50" t="str">
        <f t="shared" si="200"/>
        <v/>
      </c>
      <c r="CO80" s="50" t="str">
        <f t="shared" si="200"/>
        <v/>
      </c>
      <c r="CP80" s="50" t="str">
        <f t="shared" si="200"/>
        <v/>
      </c>
      <c r="CQ80" s="50" t="str">
        <f t="shared" si="200"/>
        <v/>
      </c>
      <c r="CR80" s="50" t="str">
        <f t="shared" si="200"/>
        <v/>
      </c>
      <c r="CS80" s="50" t="str">
        <f t="shared" si="200"/>
        <v/>
      </c>
      <c r="CT80" s="50" t="str">
        <f t="shared" si="200"/>
        <v/>
      </c>
      <c r="CU80" s="50" t="str">
        <f t="shared" si="200"/>
        <v/>
      </c>
      <c r="CV80" s="50" t="str">
        <f t="shared" si="200"/>
        <v/>
      </c>
      <c r="CW80" s="50" t="str">
        <f t="shared" si="200"/>
        <v/>
      </c>
      <c r="CX80" s="50" t="str">
        <f t="shared" si="200"/>
        <v/>
      </c>
      <c r="CY80" s="50" t="str">
        <f t="shared" si="200"/>
        <v/>
      </c>
      <c r="CZ80" s="50" t="str">
        <f t="shared" si="200"/>
        <v/>
      </c>
      <c r="DA80" s="50" t="str">
        <f t="shared" si="200"/>
        <v/>
      </c>
      <c r="DB80" s="50" t="str">
        <f t="shared" si="200"/>
        <v/>
      </c>
      <c r="DC80" s="50" t="str">
        <f t="shared" si="200"/>
        <v/>
      </c>
      <c r="DD80" s="50" t="str">
        <f t="shared" si="200"/>
        <v/>
      </c>
      <c r="DE80" s="50" t="str">
        <f t="shared" si="200"/>
        <v/>
      </c>
      <c r="DF80" s="50" t="str">
        <f t="shared" si="200"/>
        <v/>
      </c>
      <c r="DG80" s="50" t="str">
        <f t="shared" si="200"/>
        <v/>
      </c>
      <c r="DH80" s="50" t="str">
        <f t="shared" si="200"/>
        <v/>
      </c>
      <c r="DI80" s="50" t="str">
        <f t="shared" si="200"/>
        <v/>
      </c>
      <c r="DJ80" s="50" t="str">
        <f t="shared" si="200"/>
        <v/>
      </c>
      <c r="DK80" s="50" t="str">
        <f t="shared" si="200"/>
        <v/>
      </c>
      <c r="DL80" s="50" t="str">
        <f t="shared" si="200"/>
        <v/>
      </c>
      <c r="DM80" s="50" t="str">
        <f t="shared" si="200"/>
        <v/>
      </c>
      <c r="DN80" s="50" t="str">
        <f t="shared" si="200"/>
        <v/>
      </c>
      <c r="DO80" s="50" t="str">
        <f t="shared" si="200"/>
        <v/>
      </c>
      <c r="DP80" s="50" t="str">
        <f t="shared" si="200"/>
        <v/>
      </c>
      <c r="DQ80" s="50" t="str">
        <f t="shared" si="200"/>
        <v/>
      </c>
      <c r="DR80" s="50" t="str">
        <f t="shared" si="200"/>
        <v/>
      </c>
      <c r="DS80" s="50" t="str">
        <f t="shared" si="200"/>
        <v/>
      </c>
      <c r="DT80" s="50" t="str">
        <f t="shared" si="200"/>
        <v/>
      </c>
      <c r="DU80" s="50" t="str">
        <f t="shared" si="200"/>
        <v/>
      </c>
      <c r="DV80" s="50" t="str">
        <f t="shared" si="200"/>
        <v/>
      </c>
      <c r="DW80" s="50" t="str">
        <f t="shared" si="200"/>
        <v/>
      </c>
      <c r="DX80" s="50" t="str">
        <f t="shared" si="200"/>
        <v/>
      </c>
      <c r="DY80" s="50" t="str">
        <f t="shared" si="200"/>
        <v/>
      </c>
      <c r="DZ80" s="50" t="str">
        <f t="shared" si="200"/>
        <v/>
      </c>
      <c r="EA80" s="50" t="str">
        <f t="shared" si="200"/>
        <v/>
      </c>
      <c r="EB80" s="50" t="str">
        <f t="shared" si="200"/>
        <v/>
      </c>
      <c r="EC80" s="50" t="str">
        <f t="shared" ref="EC80:GM80" si="201">IF(
  AND(EC8&lt;&gt;"",COUNTA(EC72:EC79)&gt;0),
  AVERAGE(EC72:EC79)/5,
  ""
)</f>
        <v/>
      </c>
      <c r="ED80" s="50" t="str">
        <f t="shared" si="201"/>
        <v/>
      </c>
      <c r="EE80" s="50" t="str">
        <f t="shared" si="201"/>
        <v/>
      </c>
      <c r="EF80" s="50" t="str">
        <f t="shared" si="201"/>
        <v/>
      </c>
      <c r="EG80" s="50" t="str">
        <f t="shared" si="201"/>
        <v/>
      </c>
      <c r="EH80" s="50" t="str">
        <f t="shared" si="201"/>
        <v/>
      </c>
      <c r="EI80" s="50" t="str">
        <f t="shared" si="201"/>
        <v/>
      </c>
      <c r="EJ80" s="50" t="str">
        <f t="shared" si="201"/>
        <v/>
      </c>
      <c r="EK80" s="50" t="str">
        <f t="shared" si="201"/>
        <v/>
      </c>
      <c r="EL80" s="50" t="str">
        <f t="shared" si="201"/>
        <v/>
      </c>
      <c r="EM80" s="50" t="str">
        <f t="shared" si="201"/>
        <v/>
      </c>
      <c r="EN80" s="50" t="str">
        <f t="shared" si="201"/>
        <v/>
      </c>
      <c r="EO80" s="50" t="str">
        <f t="shared" si="201"/>
        <v/>
      </c>
      <c r="EP80" s="50" t="str">
        <f t="shared" si="201"/>
        <v/>
      </c>
      <c r="EQ80" s="50" t="str">
        <f t="shared" si="201"/>
        <v/>
      </c>
      <c r="ER80" s="50" t="str">
        <f t="shared" si="201"/>
        <v/>
      </c>
      <c r="ES80" s="50" t="str">
        <f t="shared" si="201"/>
        <v/>
      </c>
      <c r="ET80" s="50" t="str">
        <f t="shared" si="201"/>
        <v/>
      </c>
      <c r="EU80" s="50" t="str">
        <f t="shared" si="201"/>
        <v/>
      </c>
      <c r="EV80" s="50" t="str">
        <f t="shared" si="201"/>
        <v/>
      </c>
      <c r="EW80" s="50" t="str">
        <f t="shared" si="201"/>
        <v/>
      </c>
      <c r="EX80" s="50" t="str">
        <f t="shared" si="201"/>
        <v/>
      </c>
      <c r="EY80" s="50" t="str">
        <f t="shared" si="201"/>
        <v/>
      </c>
      <c r="EZ80" s="50" t="str">
        <f t="shared" si="201"/>
        <v/>
      </c>
      <c r="FA80" s="50" t="str">
        <f t="shared" si="201"/>
        <v/>
      </c>
      <c r="FB80" s="50" t="str">
        <f t="shared" si="201"/>
        <v/>
      </c>
      <c r="FC80" s="50" t="str">
        <f t="shared" si="201"/>
        <v/>
      </c>
      <c r="FD80" s="50" t="str">
        <f t="shared" si="201"/>
        <v/>
      </c>
      <c r="FE80" s="50" t="str">
        <f t="shared" si="201"/>
        <v/>
      </c>
      <c r="FF80" s="50" t="str">
        <f t="shared" si="201"/>
        <v/>
      </c>
      <c r="FG80" s="50" t="str">
        <f t="shared" si="201"/>
        <v/>
      </c>
      <c r="FH80" s="50" t="str">
        <f t="shared" si="201"/>
        <v/>
      </c>
      <c r="FI80" s="50" t="str">
        <f t="shared" si="201"/>
        <v/>
      </c>
      <c r="FJ80" s="50" t="str">
        <f t="shared" si="201"/>
        <v/>
      </c>
      <c r="FK80" s="50" t="str">
        <f t="shared" si="201"/>
        <v/>
      </c>
      <c r="FL80" s="50" t="str">
        <f t="shared" si="201"/>
        <v/>
      </c>
      <c r="FM80" s="50" t="str">
        <f t="shared" si="201"/>
        <v/>
      </c>
      <c r="FN80" s="50" t="str">
        <f t="shared" si="201"/>
        <v/>
      </c>
      <c r="FO80" s="50" t="str">
        <f t="shared" si="201"/>
        <v/>
      </c>
      <c r="FP80" s="50" t="str">
        <f t="shared" si="201"/>
        <v/>
      </c>
      <c r="FQ80" s="50" t="str">
        <f t="shared" si="201"/>
        <v/>
      </c>
      <c r="FR80" s="50" t="str">
        <f t="shared" si="201"/>
        <v/>
      </c>
      <c r="FS80" s="50" t="str">
        <f t="shared" si="201"/>
        <v/>
      </c>
      <c r="FT80" s="50" t="str">
        <f t="shared" si="201"/>
        <v/>
      </c>
      <c r="FU80" s="50" t="str">
        <f t="shared" si="201"/>
        <v/>
      </c>
      <c r="FV80" s="50" t="str">
        <f t="shared" si="201"/>
        <v/>
      </c>
      <c r="FW80" s="50" t="str">
        <f t="shared" si="201"/>
        <v/>
      </c>
      <c r="FX80" s="50" t="str">
        <f t="shared" si="201"/>
        <v/>
      </c>
      <c r="FY80" s="50" t="str">
        <f t="shared" si="201"/>
        <v/>
      </c>
      <c r="FZ80" s="50" t="str">
        <f t="shared" si="201"/>
        <v/>
      </c>
      <c r="GA80" s="50" t="str">
        <f t="shared" si="201"/>
        <v/>
      </c>
      <c r="GB80" s="50" t="str">
        <f t="shared" si="201"/>
        <v/>
      </c>
      <c r="GC80" s="50" t="str">
        <f t="shared" si="201"/>
        <v/>
      </c>
      <c r="GD80" s="50" t="str">
        <f t="shared" si="201"/>
        <v/>
      </c>
      <c r="GE80" s="50" t="str">
        <f t="shared" si="201"/>
        <v/>
      </c>
      <c r="GF80" s="50" t="str">
        <f t="shared" si="201"/>
        <v/>
      </c>
      <c r="GG80" s="50" t="str">
        <f t="shared" si="201"/>
        <v/>
      </c>
      <c r="GH80" s="50" t="str">
        <f t="shared" si="201"/>
        <v/>
      </c>
      <c r="GI80" s="50" t="str">
        <f t="shared" si="201"/>
        <v/>
      </c>
      <c r="GJ80" s="50" t="str">
        <f t="shared" si="201"/>
        <v/>
      </c>
      <c r="GK80" s="50" t="str">
        <f t="shared" si="201"/>
        <v/>
      </c>
      <c r="GL80" s="50" t="str">
        <f t="shared" si="201"/>
        <v/>
      </c>
      <c r="GM80" s="50" t="str">
        <f t="shared" si="201"/>
        <v/>
      </c>
    </row>
    <row r="81" spans="1:195" ht="30">
      <c r="A81" s="295" t="str">
        <f>Language!B960</f>
        <v>Total average by sector for all modules</v>
      </c>
      <c r="B81" s="296"/>
      <c r="C81" s="297"/>
      <c r="D81" s="10" t="str">
        <f>Language!$B$100</f>
        <v>Human health</v>
      </c>
      <c r="E81" s="10" t="str">
        <f>Language!$B$101</f>
        <v>Animal health</v>
      </c>
      <c r="F81" s="10" t="str">
        <f>Language!$B$102</f>
        <v>Environmental health</v>
      </c>
      <c r="G81" s="10" t="str">
        <f>Language!$B$103</f>
        <v>Other</v>
      </c>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c r="AG81" s="293"/>
      <c r="AH81" s="293"/>
      <c r="AI81" s="293"/>
      <c r="AJ81" s="293"/>
      <c r="AK81" s="293"/>
      <c r="AL81" s="293"/>
      <c r="AM81" s="293"/>
      <c r="AN81" s="293"/>
      <c r="AO81" s="293"/>
      <c r="AP81" s="293"/>
      <c r="AQ81" s="293"/>
      <c r="AR81" s="293"/>
      <c r="AS81" s="293"/>
      <c r="AT81" s="293"/>
      <c r="AU81" s="293"/>
      <c r="AV81" s="293"/>
      <c r="AW81" s="293"/>
      <c r="AX81" s="293"/>
      <c r="AY81" s="293"/>
      <c r="AZ81" s="293"/>
      <c r="BA81" s="293"/>
      <c r="BB81" s="293"/>
      <c r="BC81" s="293"/>
      <c r="BD81" s="293"/>
      <c r="BE81" s="293"/>
      <c r="BF81" s="293"/>
      <c r="BG81" s="293"/>
      <c r="BH81" s="293"/>
      <c r="BI81" s="293"/>
      <c r="BJ81" s="293"/>
      <c r="BK81" s="293"/>
      <c r="BL81" s="293"/>
      <c r="BM81" s="293"/>
      <c r="BN81" s="293"/>
      <c r="BO81" s="293"/>
      <c r="BP81" s="293"/>
      <c r="BQ81" s="293"/>
      <c r="BR81" s="293"/>
      <c r="BS81" s="293"/>
      <c r="BT81" s="293"/>
      <c r="BU81" s="293"/>
      <c r="BV81" s="293"/>
      <c r="BW81" s="293"/>
      <c r="BX81" s="293"/>
      <c r="BY81" s="293"/>
      <c r="BZ81" s="293"/>
      <c r="CA81" s="293"/>
      <c r="CB81" s="293"/>
      <c r="CC81" s="293"/>
      <c r="CD81" s="293"/>
      <c r="CE81" s="293"/>
      <c r="CF81" s="293"/>
      <c r="CG81" s="293"/>
      <c r="CH81" s="293"/>
      <c r="CI81" s="293"/>
      <c r="CJ81" s="293"/>
      <c r="CK81" s="293"/>
      <c r="CL81" s="293"/>
      <c r="CM81" s="293"/>
      <c r="CN81" s="293"/>
      <c r="CO81" s="293"/>
      <c r="CP81" s="293"/>
      <c r="CQ81" s="293"/>
      <c r="CR81" s="293"/>
      <c r="CS81" s="293"/>
      <c r="CT81" s="293"/>
      <c r="CU81" s="293"/>
      <c r="CV81" s="293"/>
      <c r="CW81" s="293"/>
      <c r="CX81" s="293"/>
      <c r="CY81" s="293"/>
      <c r="CZ81" s="293"/>
      <c r="DA81" s="293"/>
      <c r="DB81" s="293"/>
      <c r="DC81" s="293"/>
      <c r="DD81" s="293"/>
      <c r="DE81" s="293"/>
      <c r="DF81" s="293"/>
      <c r="DG81" s="293"/>
      <c r="DH81" s="293"/>
      <c r="DI81" s="293"/>
      <c r="DJ81" s="293"/>
      <c r="DK81" s="293"/>
      <c r="DL81" s="293"/>
      <c r="DM81" s="293"/>
      <c r="DN81" s="293"/>
      <c r="DO81" s="293"/>
      <c r="DP81" s="293"/>
      <c r="DQ81" s="293"/>
      <c r="DR81" s="293"/>
      <c r="DS81" s="293"/>
      <c r="DT81" s="293"/>
      <c r="DU81" s="293"/>
      <c r="DV81" s="293"/>
      <c r="DW81" s="293"/>
      <c r="DX81" s="293"/>
      <c r="DY81" s="293"/>
      <c r="DZ81" s="293"/>
      <c r="EA81" s="293"/>
      <c r="EB81" s="293"/>
      <c r="EC81" s="293"/>
      <c r="ED81" s="293"/>
      <c r="EE81" s="293"/>
      <c r="EF81" s="293"/>
      <c r="EG81" s="293"/>
      <c r="EH81" s="293"/>
      <c r="EI81" s="293"/>
      <c r="EJ81" s="293"/>
      <c r="EK81" s="293"/>
      <c r="EL81" s="293"/>
      <c r="EM81" s="293"/>
      <c r="EN81" s="293"/>
      <c r="EO81" s="293"/>
      <c r="EP81" s="293"/>
      <c r="EQ81" s="293"/>
      <c r="ER81" s="293"/>
      <c r="ES81" s="293"/>
      <c r="ET81" s="293"/>
      <c r="EU81" s="293"/>
      <c r="EV81" s="293"/>
      <c r="EW81" s="293"/>
      <c r="EX81" s="293"/>
      <c r="EY81" s="293"/>
      <c r="EZ81" s="293"/>
      <c r="FA81" s="293"/>
      <c r="FB81" s="293"/>
      <c r="FC81" s="293"/>
      <c r="FD81" s="293"/>
      <c r="FE81" s="293"/>
      <c r="FF81" s="293"/>
      <c r="FG81" s="293"/>
      <c r="FH81" s="293"/>
      <c r="FI81" s="293"/>
      <c r="FJ81" s="293"/>
      <c r="FK81" s="293"/>
      <c r="FL81" s="293"/>
      <c r="FM81" s="293"/>
      <c r="FN81" s="293"/>
      <c r="FO81" s="293"/>
      <c r="FP81" s="293"/>
      <c r="FQ81" s="293"/>
      <c r="FR81" s="293"/>
      <c r="FS81" s="293"/>
      <c r="FT81" s="293"/>
      <c r="FU81" s="293"/>
      <c r="FV81" s="293"/>
      <c r="FW81" s="293"/>
      <c r="FX81" s="293"/>
      <c r="FY81" s="293"/>
      <c r="FZ81" s="293"/>
      <c r="GA81" s="293"/>
      <c r="GB81" s="293"/>
      <c r="GC81" s="293"/>
      <c r="GD81" s="293"/>
      <c r="GE81" s="293"/>
      <c r="GF81" s="293"/>
      <c r="GG81" s="293"/>
      <c r="GH81" s="293"/>
      <c r="GI81" s="293"/>
      <c r="GJ81" s="293"/>
      <c r="GK81" s="293"/>
      <c r="GL81" s="293"/>
      <c r="GM81" s="54"/>
    </row>
    <row r="82" spans="1:195">
      <c r="A82" s="298"/>
      <c r="B82" s="299"/>
      <c r="C82" s="300"/>
      <c r="D82" s="50" t="str">
        <f>IFERROR(AVERAGEIF(D7:GM7, D81, D80:GM80), "")</f>
        <v/>
      </c>
      <c r="E82" s="50" t="str">
        <f>IFERROR(AVERAGEIF(D7:GM7, E81, D80:GM80), "")</f>
        <v/>
      </c>
      <c r="F82" s="50" t="str">
        <f>IFERROR(AVERAGEIF(D7:GM7, F81, D80:GM80), "")</f>
        <v/>
      </c>
      <c r="G82" s="50" t="str">
        <f>IFERROR(AVERAGEIF(D7:GM7, G81, D80:GM80), "")</f>
        <v/>
      </c>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c r="AG82" s="293"/>
      <c r="AH82" s="293"/>
      <c r="AI82" s="293"/>
      <c r="AJ82" s="293"/>
      <c r="AK82" s="293"/>
      <c r="AL82" s="293"/>
      <c r="AM82" s="293"/>
      <c r="AN82" s="293"/>
      <c r="AO82" s="293"/>
      <c r="AP82" s="293"/>
      <c r="AQ82" s="293"/>
      <c r="AR82" s="293"/>
      <c r="AS82" s="293"/>
      <c r="AT82" s="293"/>
      <c r="AU82" s="293"/>
      <c r="AV82" s="293"/>
      <c r="AW82" s="293"/>
      <c r="AX82" s="293"/>
      <c r="AY82" s="293"/>
      <c r="AZ82" s="293"/>
      <c r="BA82" s="293"/>
      <c r="BB82" s="293"/>
      <c r="BC82" s="293"/>
      <c r="BD82" s="293"/>
      <c r="BE82" s="293"/>
      <c r="BF82" s="293"/>
      <c r="BG82" s="293"/>
      <c r="BH82" s="293"/>
      <c r="BI82" s="293"/>
      <c r="BJ82" s="293"/>
      <c r="BK82" s="293"/>
      <c r="BL82" s="293"/>
      <c r="BM82" s="293"/>
      <c r="BN82" s="293"/>
      <c r="BO82" s="293"/>
      <c r="BP82" s="293"/>
      <c r="BQ82" s="293"/>
      <c r="BR82" s="293"/>
      <c r="BS82" s="293"/>
      <c r="BT82" s="293"/>
      <c r="BU82" s="293"/>
      <c r="BV82" s="293"/>
      <c r="BW82" s="293"/>
      <c r="BX82" s="293"/>
      <c r="BY82" s="293"/>
      <c r="BZ82" s="293"/>
      <c r="CA82" s="293"/>
      <c r="CB82" s="293"/>
      <c r="CC82" s="293"/>
      <c r="CD82" s="293"/>
      <c r="CE82" s="293"/>
      <c r="CF82" s="293"/>
      <c r="CG82" s="293"/>
      <c r="CH82" s="293"/>
      <c r="CI82" s="293"/>
      <c r="CJ82" s="293"/>
      <c r="CK82" s="293"/>
      <c r="CL82" s="293"/>
      <c r="CM82" s="293"/>
      <c r="CN82" s="293"/>
      <c r="CO82" s="293"/>
      <c r="CP82" s="293"/>
      <c r="CQ82" s="293"/>
      <c r="CR82" s="293"/>
      <c r="CS82" s="293"/>
      <c r="CT82" s="293"/>
      <c r="CU82" s="293"/>
      <c r="CV82" s="293"/>
      <c r="CW82" s="293"/>
      <c r="CX82" s="293"/>
      <c r="CY82" s="293"/>
      <c r="CZ82" s="293"/>
      <c r="DA82" s="293"/>
      <c r="DB82" s="293"/>
      <c r="DC82" s="293"/>
      <c r="DD82" s="293"/>
      <c r="DE82" s="293"/>
      <c r="DF82" s="293"/>
      <c r="DG82" s="293"/>
      <c r="DH82" s="293"/>
      <c r="DI82" s="293"/>
      <c r="DJ82" s="293"/>
      <c r="DK82" s="293"/>
      <c r="DL82" s="293"/>
      <c r="DM82" s="293"/>
      <c r="DN82" s="293"/>
      <c r="DO82" s="293"/>
      <c r="DP82" s="293"/>
      <c r="DQ82" s="293"/>
      <c r="DR82" s="293"/>
      <c r="DS82" s="293"/>
      <c r="DT82" s="293"/>
      <c r="DU82" s="293"/>
      <c r="DV82" s="293"/>
      <c r="DW82" s="293"/>
      <c r="DX82" s="293"/>
      <c r="DY82" s="293"/>
      <c r="DZ82" s="293"/>
      <c r="EA82" s="293"/>
      <c r="EB82" s="293"/>
      <c r="EC82" s="293"/>
      <c r="ED82" s="293"/>
      <c r="EE82" s="293"/>
      <c r="EF82" s="293"/>
      <c r="EG82" s="293"/>
      <c r="EH82" s="293"/>
      <c r="EI82" s="293"/>
      <c r="EJ82" s="293"/>
      <c r="EK82" s="293"/>
      <c r="EL82" s="293"/>
      <c r="EM82" s="293"/>
      <c r="EN82" s="293"/>
      <c r="EO82" s="293"/>
      <c r="EP82" s="293"/>
      <c r="EQ82" s="293"/>
      <c r="ER82" s="293"/>
      <c r="ES82" s="293"/>
      <c r="ET82" s="293"/>
      <c r="EU82" s="293"/>
      <c r="EV82" s="293"/>
      <c r="EW82" s="293"/>
      <c r="EX82" s="293"/>
      <c r="EY82" s="293"/>
      <c r="EZ82" s="293"/>
      <c r="FA82" s="293"/>
      <c r="FB82" s="293"/>
      <c r="FC82" s="293"/>
      <c r="FD82" s="293"/>
      <c r="FE82" s="293"/>
      <c r="FF82" s="293"/>
      <c r="FG82" s="293"/>
      <c r="FH82" s="293"/>
      <c r="FI82" s="293"/>
      <c r="FJ82" s="293"/>
      <c r="FK82" s="293"/>
      <c r="FL82" s="293"/>
      <c r="FM82" s="293"/>
      <c r="FN82" s="293"/>
      <c r="FO82" s="293"/>
      <c r="FP82" s="293"/>
      <c r="FQ82" s="293"/>
      <c r="FR82" s="293"/>
      <c r="FS82" s="293"/>
      <c r="FT82" s="293"/>
      <c r="FU82" s="293"/>
      <c r="FV82" s="293"/>
      <c r="FW82" s="293"/>
      <c r="FX82" s="293"/>
      <c r="FY82" s="293"/>
      <c r="FZ82" s="293"/>
      <c r="GA82" s="293"/>
      <c r="GB82" s="293"/>
      <c r="GC82" s="293"/>
      <c r="GD82" s="293"/>
      <c r="GE82" s="293"/>
      <c r="GF82" s="293"/>
      <c r="GG82" s="293"/>
      <c r="GH82" s="293"/>
      <c r="GI82" s="293"/>
      <c r="GJ82" s="293"/>
      <c r="GK82" s="293"/>
      <c r="GL82" s="293"/>
      <c r="GM82" s="54"/>
    </row>
    <row r="83" spans="1:195" ht="60">
      <c r="A83" s="295" t="str">
        <f>Language!B961</f>
        <v>Total average by mode for all modules</v>
      </c>
      <c r="B83" s="296"/>
      <c r="C83" s="297"/>
      <c r="D83" s="10" t="str">
        <f>'Drop-downs'!F25</f>
        <v>In-person</v>
      </c>
      <c r="E83" s="10" t="str">
        <f>'Drop-downs'!F26</f>
        <v>Online, instructor-led</v>
      </c>
      <c r="F83" s="10" t="str">
        <f>'Drop-downs'!F27</f>
        <v>Online, self-learning</v>
      </c>
      <c r="G83" s="10" t="str">
        <f>'Drop-downs'!F28</f>
        <v>Hybrid (online and in-person components)</v>
      </c>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row>
    <row r="84" spans="1:195">
      <c r="A84" s="298"/>
      <c r="B84" s="299"/>
      <c r="C84" s="300"/>
      <c r="D84" s="50" t="str">
        <f>IFERROR(AVERAGEIF(D6:GM6, D83, D80:GM80), "")</f>
        <v/>
      </c>
      <c r="E84" s="50" t="str">
        <f>IFERROR(AVERAGEIF(D6:GM6, E83, D80:GM80), "")</f>
        <v/>
      </c>
      <c r="F84" s="50" t="str">
        <f>IFERROR(AVERAGEIF(D6:GM6, F83, D80:GM80), "")</f>
        <v/>
      </c>
      <c r="G84" s="50" t="str">
        <f>IFERROR(AVERAGEIF(D6:GM6, G83, D80:GM80), "")</f>
        <v/>
      </c>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row>
    <row r="85" spans="1:195">
      <c r="A85" s="294" t="str">
        <f>Language!B962</f>
        <v>Average by module</v>
      </c>
      <c r="B85" s="294"/>
      <c r="C85" s="294"/>
      <c r="D85" s="287" t="str">
        <f>IFERROR(
(
IF(AND(D80&lt;&gt;"",D8&lt;&gt;""),D80*D8,0)+
IF(AND(E80&lt;&gt;"",E8&lt;&gt;""),E80*E8,0)+
IF(AND(F80&lt;&gt;"",F8&lt;&gt;""),F80*F8,0)+
IF(AND(G80&lt;&gt;"",G8&lt;&gt;""),G80*G8,0)
)
/
(
(
IF(AND(D80&lt;&gt;"",D8&lt;&gt;""),D8,0)+
IF(AND(E80&lt;&gt;"",E8&lt;&gt;""),E8,0)+
IF(AND(F80&lt;&gt;"",F8&lt;&gt;""),F8,0)+
IF(AND(G80&lt;&gt;"",G8&lt;&gt;""),G8,0)
)
),
"")</f>
        <v/>
      </c>
      <c r="E85" s="288"/>
      <c r="F85" s="288"/>
      <c r="G85" s="289"/>
      <c r="H85" s="287" t="str">
        <f t="shared" ref="H85" si="202">IFERROR(
(
IF(AND(H80&lt;&gt;"",H8&lt;&gt;""),H80*H8,0)+
IF(AND(I80&lt;&gt;"",I8&lt;&gt;""),I80*I8,0)+
IF(AND(J80&lt;&gt;"",J8&lt;&gt;""),J80*J8,0)+
IF(AND(K80&lt;&gt;"",K8&lt;&gt;""),K80*K8,0)
)
/
(
(
IF(AND(H80&lt;&gt;"",H8&lt;&gt;""),H8,0)+
IF(AND(I80&lt;&gt;"",I8&lt;&gt;""),I8,0)+
IF(AND(J80&lt;&gt;"",J8&lt;&gt;""),J8,0)+
IF(AND(K80&lt;&gt;"",K8&lt;&gt;""),K8,0)
)
),
"")</f>
        <v/>
      </c>
      <c r="I85" s="288"/>
      <c r="J85" s="288"/>
      <c r="K85" s="289"/>
      <c r="L85" s="287" t="str">
        <f t="shared" ref="L85" si="203">IFERROR(
(
IF(AND(L80&lt;&gt;"",L8&lt;&gt;""),L80*L8,0)+
IF(AND(M80&lt;&gt;"",M8&lt;&gt;""),M80*M8,0)+
IF(AND(N80&lt;&gt;"",N8&lt;&gt;""),N80*N8,0)+
IF(AND(O80&lt;&gt;"",O8&lt;&gt;""),O80*O8,0)
)
/
(
(
IF(AND(L80&lt;&gt;"",L8&lt;&gt;""),L8,0)+
IF(AND(M80&lt;&gt;"",M8&lt;&gt;""),M8,0)+
IF(AND(N80&lt;&gt;"",N8&lt;&gt;""),N8,0)+
IF(AND(O80&lt;&gt;"",O8&lt;&gt;""),O8,0)
)
),
"")</f>
        <v/>
      </c>
      <c r="M85" s="288"/>
      <c r="N85" s="288"/>
      <c r="O85" s="289"/>
      <c r="P85" s="287" t="str">
        <f t="shared" ref="P85" si="204">IFERROR(
(
IF(AND(P80&lt;&gt;"",P8&lt;&gt;""),P80*P8,0)+
IF(AND(Q80&lt;&gt;"",Q8&lt;&gt;""),Q80*Q8,0)+
IF(AND(R80&lt;&gt;"",R8&lt;&gt;""),R80*R8,0)+
IF(AND(S80&lt;&gt;"",S8&lt;&gt;""),S80*S8,0)
)
/
(
(
IF(AND(P80&lt;&gt;"",P8&lt;&gt;""),P8,0)+
IF(AND(Q80&lt;&gt;"",Q8&lt;&gt;""),Q8,0)+
IF(AND(R80&lt;&gt;"",R8&lt;&gt;""),R8,0)+
IF(AND(S80&lt;&gt;"",S8&lt;&gt;""),S8,0)
)
),
"")</f>
        <v/>
      </c>
      <c r="Q85" s="288"/>
      <c r="R85" s="288"/>
      <c r="S85" s="289"/>
      <c r="T85" s="287" t="str">
        <f t="shared" ref="T85" si="205">IFERROR(
(
IF(AND(T80&lt;&gt;"",T8&lt;&gt;""),T80*T8,0)+
IF(AND(U80&lt;&gt;"",U8&lt;&gt;""),U80*U8,0)+
IF(AND(V80&lt;&gt;"",V8&lt;&gt;""),V80*V8,0)+
IF(AND(W80&lt;&gt;"",W8&lt;&gt;""),W80*W8,0)
)
/
(
(
IF(AND(T80&lt;&gt;"",T8&lt;&gt;""),T8,0)+
IF(AND(U80&lt;&gt;"",U8&lt;&gt;""),U8,0)+
IF(AND(V80&lt;&gt;"",V8&lt;&gt;""),V8,0)+
IF(AND(W80&lt;&gt;"",W8&lt;&gt;""),W8,0)
)
),
"")</f>
        <v/>
      </c>
      <c r="U85" s="288"/>
      <c r="V85" s="288"/>
      <c r="W85" s="289"/>
      <c r="X85" s="287" t="str">
        <f t="shared" ref="X85" si="206">IFERROR(
(
IF(AND(X80&lt;&gt;"",X8&lt;&gt;""),X80*X8,0)+
IF(AND(Y80&lt;&gt;"",Y8&lt;&gt;""),Y80*Y8,0)+
IF(AND(Z80&lt;&gt;"",Z8&lt;&gt;""),Z80*Z8,0)+
IF(AND(AA80&lt;&gt;"",AA8&lt;&gt;""),AA80*AA8,0)
)
/
(
(
IF(AND(X80&lt;&gt;"",X8&lt;&gt;""),X8,0)+
IF(AND(Y80&lt;&gt;"",Y8&lt;&gt;""),Y8,0)+
IF(AND(Z80&lt;&gt;"",Z8&lt;&gt;""),Z8,0)+
IF(AND(AA80&lt;&gt;"",AA8&lt;&gt;""),AA8,0)
)
),
"")</f>
        <v/>
      </c>
      <c r="Y85" s="288"/>
      <c r="Z85" s="288"/>
      <c r="AA85" s="289"/>
      <c r="AB85" s="287" t="str">
        <f t="shared" ref="AB85" si="207">IFERROR(
(
IF(AND(AB80&lt;&gt;"",AB8&lt;&gt;""),AB80*AB8,0)+
IF(AND(AC80&lt;&gt;"",AC8&lt;&gt;""),AC80*AC8,0)+
IF(AND(AD80&lt;&gt;"",AD8&lt;&gt;""),AD80*AD8,0)+
IF(AND(AE80&lt;&gt;"",AE8&lt;&gt;""),AE80*AE8,0)
)
/
(
(
IF(AND(AB80&lt;&gt;"",AB8&lt;&gt;""),AB8,0)+
IF(AND(AC80&lt;&gt;"",AC8&lt;&gt;""),AC8,0)+
IF(AND(AD80&lt;&gt;"",AD8&lt;&gt;""),AD8,0)+
IF(AND(AE80&lt;&gt;"",AE8&lt;&gt;""),AE8,0)
)
),
"")</f>
        <v/>
      </c>
      <c r="AC85" s="288"/>
      <c r="AD85" s="288"/>
      <c r="AE85" s="289"/>
      <c r="AF85" s="287" t="str">
        <f t="shared" ref="AF85" si="208">IFERROR(
(
IF(AND(AF80&lt;&gt;"",AF8&lt;&gt;""),AF80*AF8,0)+
IF(AND(AG80&lt;&gt;"",AG8&lt;&gt;""),AG80*AG8,0)+
IF(AND(AH80&lt;&gt;"",AH8&lt;&gt;""),AH80*AH8,0)+
IF(AND(AI80&lt;&gt;"",AI8&lt;&gt;""),AI80*AI8,0)
)
/
(
(
IF(AND(AF80&lt;&gt;"",AF8&lt;&gt;""),AF8,0)+
IF(AND(AG80&lt;&gt;"",AG8&lt;&gt;""),AG8,0)+
IF(AND(AH80&lt;&gt;"",AH8&lt;&gt;""),AH8,0)+
IF(AND(AI80&lt;&gt;"",AI8&lt;&gt;""),AI8,0)
)
),
"")</f>
        <v/>
      </c>
      <c r="AG85" s="288"/>
      <c r="AH85" s="288"/>
      <c r="AI85" s="289"/>
      <c r="AJ85" s="287" t="str">
        <f t="shared" ref="AJ85" si="209">IFERROR(
(
IF(AND(AJ80&lt;&gt;"",AJ8&lt;&gt;""),AJ80*AJ8,0)+
IF(AND(AK80&lt;&gt;"",AK8&lt;&gt;""),AK80*AK8,0)+
IF(AND(AL80&lt;&gt;"",AL8&lt;&gt;""),AL80*AL8,0)+
IF(AND(AM80&lt;&gt;"",AM8&lt;&gt;""),AM80*AM8,0)
)
/
(
(
IF(AND(AJ80&lt;&gt;"",AJ8&lt;&gt;""),AJ8,0)+
IF(AND(AK80&lt;&gt;"",AK8&lt;&gt;""),AK8,0)+
IF(AND(AL80&lt;&gt;"",AL8&lt;&gt;""),AL8,0)+
IF(AND(AM80&lt;&gt;"",AM8&lt;&gt;""),AM8,0)
)
),
"")</f>
        <v/>
      </c>
      <c r="AK85" s="288"/>
      <c r="AL85" s="288"/>
      <c r="AM85" s="289"/>
      <c r="AN85" s="287" t="str">
        <f t="shared" ref="AN85" si="210">IFERROR(
(
IF(AND(AN80&lt;&gt;"",AN8&lt;&gt;""),AN80*AN8,0)+
IF(AND(AO80&lt;&gt;"",AO8&lt;&gt;""),AO80*AO8,0)+
IF(AND(AP80&lt;&gt;"",AP8&lt;&gt;""),AP80*AP8,0)+
IF(AND(AQ80&lt;&gt;"",AQ8&lt;&gt;""),AQ80*AQ8,0)
)
/
(
(
IF(AND(AN80&lt;&gt;"",AN8&lt;&gt;""),AN8,0)+
IF(AND(AO80&lt;&gt;"",AO8&lt;&gt;""),AO8,0)+
IF(AND(AP80&lt;&gt;"",AP8&lt;&gt;""),AP8,0)+
IF(AND(AQ80&lt;&gt;"",AQ8&lt;&gt;""),AQ8,0)
)
),
"")</f>
        <v/>
      </c>
      <c r="AO85" s="288"/>
      <c r="AP85" s="288"/>
      <c r="AQ85" s="289"/>
      <c r="AR85" s="287" t="str">
        <f t="shared" ref="AR85" si="211">IFERROR(
(
IF(AND(AR80&lt;&gt;"",AR8&lt;&gt;""),AR80*AR8,0)+
IF(AND(AS80&lt;&gt;"",AS8&lt;&gt;""),AS80*AS8,0)+
IF(AND(AT80&lt;&gt;"",AT8&lt;&gt;""),AT80*AT8,0)+
IF(AND(AU80&lt;&gt;"",AU8&lt;&gt;""),AU80*AU8,0)
)
/
(
(
IF(AND(AR80&lt;&gt;"",AR8&lt;&gt;""),AR8,0)+
IF(AND(AS80&lt;&gt;"",AS8&lt;&gt;""),AS8,0)+
IF(AND(AT80&lt;&gt;"",AT8&lt;&gt;""),AT8,0)+
IF(AND(AU80&lt;&gt;"",AU8&lt;&gt;""),AU8,0)
)
),
"")</f>
        <v/>
      </c>
      <c r="AS85" s="288"/>
      <c r="AT85" s="288"/>
      <c r="AU85" s="289"/>
      <c r="AV85" s="287" t="str">
        <f t="shared" ref="AV85" si="212">IFERROR(
(
IF(AND(AV80&lt;&gt;"",AV8&lt;&gt;""),AV80*AV8,0)+
IF(AND(AW80&lt;&gt;"",AW8&lt;&gt;""),AW80*AW8,0)+
IF(AND(AX80&lt;&gt;"",AX8&lt;&gt;""),AX80*AX8,0)+
IF(AND(AY80&lt;&gt;"",AY8&lt;&gt;""),AY80*AY8,0)
)
/
(
(
IF(AND(AV80&lt;&gt;"",AV8&lt;&gt;""),AV8,0)+
IF(AND(AW80&lt;&gt;"",AW8&lt;&gt;""),AW8,0)+
IF(AND(AX80&lt;&gt;"",AX8&lt;&gt;""),AX8,0)+
IF(AND(AY80&lt;&gt;"",AY8&lt;&gt;""),AY8,0)
)
),
"")</f>
        <v/>
      </c>
      <c r="AW85" s="288"/>
      <c r="AX85" s="288"/>
      <c r="AY85" s="289"/>
      <c r="AZ85" s="287" t="str">
        <f t="shared" ref="AZ85" si="213">IFERROR(
(
IF(AND(AZ80&lt;&gt;"",AZ8&lt;&gt;""),AZ80*AZ8,0)+
IF(AND(BA80&lt;&gt;"",BA8&lt;&gt;""),BA80*BA8,0)+
IF(AND(BB80&lt;&gt;"",BB8&lt;&gt;""),BB80*BB8,0)+
IF(AND(BC80&lt;&gt;"",BC8&lt;&gt;""),BC80*BC8,0)
)
/
(
(
IF(AND(AZ80&lt;&gt;"",AZ8&lt;&gt;""),AZ8,0)+
IF(AND(BA80&lt;&gt;"",BA8&lt;&gt;""),BA8,0)+
IF(AND(BB80&lt;&gt;"",BB8&lt;&gt;""),BB8,0)+
IF(AND(BC80&lt;&gt;"",BC8&lt;&gt;""),BC8,0)
)
),
"")</f>
        <v/>
      </c>
      <c r="BA85" s="288"/>
      <c r="BB85" s="288"/>
      <c r="BC85" s="289"/>
      <c r="BD85" s="287" t="str">
        <f t="shared" ref="BD85" si="214">IFERROR(
(
IF(AND(BD80&lt;&gt;"",BD8&lt;&gt;""),BD80*BD8,0)+
IF(AND(BE80&lt;&gt;"",BE8&lt;&gt;""),BE80*BE8,0)+
IF(AND(BF80&lt;&gt;"",BF8&lt;&gt;""),BF80*BF8,0)+
IF(AND(BG80&lt;&gt;"",BG8&lt;&gt;""),BG80*BG8,0)
)
/
(
(
IF(AND(BD80&lt;&gt;"",BD8&lt;&gt;""),BD8,0)+
IF(AND(BE80&lt;&gt;"",BE8&lt;&gt;""),BE8,0)+
IF(AND(BF80&lt;&gt;"",BF8&lt;&gt;""),BF8,0)+
IF(AND(BG80&lt;&gt;"",BG8&lt;&gt;""),BG8,0)
)
),
"")</f>
        <v/>
      </c>
      <c r="BE85" s="288"/>
      <c r="BF85" s="288"/>
      <c r="BG85" s="289"/>
      <c r="BH85" s="287" t="str">
        <f t="shared" ref="BH85" si="215">IFERROR(
(
IF(AND(BH80&lt;&gt;"",BH8&lt;&gt;""),BH80*BH8,0)+
IF(AND(BI80&lt;&gt;"",BI8&lt;&gt;""),BI80*BI8,0)+
IF(AND(BJ80&lt;&gt;"",BJ8&lt;&gt;""),BJ80*BJ8,0)+
IF(AND(BK80&lt;&gt;"",BK8&lt;&gt;""),BK80*BK8,0)
)
/
(
(
IF(AND(BH80&lt;&gt;"",BH8&lt;&gt;""),BH8,0)+
IF(AND(BI80&lt;&gt;"",BI8&lt;&gt;""),BI8,0)+
IF(AND(BJ80&lt;&gt;"",BJ8&lt;&gt;""),BJ8,0)+
IF(AND(BK80&lt;&gt;"",BK8&lt;&gt;""),BK8,0)
)
),
"")</f>
        <v/>
      </c>
      <c r="BI85" s="288"/>
      <c r="BJ85" s="288"/>
      <c r="BK85" s="289"/>
      <c r="BL85" s="287" t="str">
        <f t="shared" ref="BL85" si="216">IFERROR(
(
IF(AND(BL80&lt;&gt;"",BL8&lt;&gt;""),BL80*BL8,0)+
IF(AND(BM80&lt;&gt;"",BM8&lt;&gt;""),BM80*BM8,0)+
IF(AND(BN80&lt;&gt;"",BN8&lt;&gt;""),BN80*BN8,0)+
IF(AND(BO80&lt;&gt;"",BO8&lt;&gt;""),BO80*BO8,0)
)
/
(
(
IF(AND(BL80&lt;&gt;"",BL8&lt;&gt;""),BL8,0)+
IF(AND(BM80&lt;&gt;"",BM8&lt;&gt;""),BM8,0)+
IF(AND(BN80&lt;&gt;"",BN8&lt;&gt;""),BN8,0)+
IF(AND(BO80&lt;&gt;"",BO8&lt;&gt;""),BO8,0)
)
),
"")</f>
        <v/>
      </c>
      <c r="BM85" s="288"/>
      <c r="BN85" s="288"/>
      <c r="BO85" s="289"/>
      <c r="BP85" s="287" t="str">
        <f t="shared" ref="BP85" si="217">IFERROR(
(
IF(AND(BP80&lt;&gt;"",BP8&lt;&gt;""),BP80*BP8,0)+
IF(AND(BQ80&lt;&gt;"",BQ8&lt;&gt;""),BQ80*BQ8,0)+
IF(AND(BR80&lt;&gt;"",BR8&lt;&gt;""),BR80*BR8,0)+
IF(AND(BS80&lt;&gt;"",BS8&lt;&gt;""),BS80*BS8,0)
)
/
(
(
IF(AND(BP80&lt;&gt;"",BP8&lt;&gt;""),BP8,0)+
IF(AND(BQ80&lt;&gt;"",BQ8&lt;&gt;""),BQ8,0)+
IF(AND(BR80&lt;&gt;"",BR8&lt;&gt;""),BR8,0)+
IF(AND(BS80&lt;&gt;"",BS8&lt;&gt;""),BS8,0)
)
),
"")</f>
        <v/>
      </c>
      <c r="BQ85" s="288"/>
      <c r="BR85" s="288"/>
      <c r="BS85" s="289"/>
      <c r="BT85" s="287" t="str">
        <f t="shared" ref="BT85" si="218">IFERROR(
(
IF(AND(BT80&lt;&gt;"",BT8&lt;&gt;""),BT80*BT8,0)+
IF(AND(BU80&lt;&gt;"",BU8&lt;&gt;""),BU80*BU8,0)+
IF(AND(BV80&lt;&gt;"",BV8&lt;&gt;""),BV80*BV8,0)+
IF(AND(BW80&lt;&gt;"",BW8&lt;&gt;""),BW80*BW8,0)
)
/
(
(
IF(AND(BT80&lt;&gt;"",BT8&lt;&gt;""),BT8,0)+
IF(AND(BU80&lt;&gt;"",BU8&lt;&gt;""),BU8,0)+
IF(AND(BV80&lt;&gt;"",BV8&lt;&gt;""),BV8,0)+
IF(AND(BW80&lt;&gt;"",BW8&lt;&gt;""),BW8,0)
)
),
"")</f>
        <v/>
      </c>
      <c r="BU85" s="288"/>
      <c r="BV85" s="288"/>
      <c r="BW85" s="289"/>
      <c r="BX85" s="287" t="str">
        <f t="shared" ref="BX85" si="219">IFERROR(
(
IF(AND(BX80&lt;&gt;"",BX8&lt;&gt;""),BX80*BX8,0)+
IF(AND(BY80&lt;&gt;"",BY8&lt;&gt;""),BY80*BY8,0)+
IF(AND(BZ80&lt;&gt;"",BZ8&lt;&gt;""),BZ80*BZ8,0)+
IF(AND(CA80&lt;&gt;"",CA8&lt;&gt;""),CA80*CA8,0)
)
/
(
(
IF(AND(BX80&lt;&gt;"",BX8&lt;&gt;""),BX8,0)+
IF(AND(BY80&lt;&gt;"",BY8&lt;&gt;""),BY8,0)+
IF(AND(BZ80&lt;&gt;"",BZ8&lt;&gt;""),BZ8,0)+
IF(AND(CA80&lt;&gt;"",CA8&lt;&gt;""),CA8,0)
)
),
"")</f>
        <v/>
      </c>
      <c r="BY85" s="288"/>
      <c r="BZ85" s="288"/>
      <c r="CA85" s="289"/>
      <c r="CB85" s="287" t="str">
        <f t="shared" ref="CB85" si="220">IFERROR(
(
IF(AND(CB80&lt;&gt;"",CB8&lt;&gt;""),CB80*CB8,0)+
IF(AND(CC80&lt;&gt;"",CC8&lt;&gt;""),CC80*CC8,0)+
IF(AND(CD80&lt;&gt;"",CD8&lt;&gt;""),CD80*CD8,0)+
IF(AND(CE80&lt;&gt;"",CE8&lt;&gt;""),CE80*CE8,0)
)
/
(
(
IF(AND(CB80&lt;&gt;"",CB8&lt;&gt;""),CB8,0)+
IF(AND(CC80&lt;&gt;"",CC8&lt;&gt;""),CC8,0)+
IF(AND(CD80&lt;&gt;"",CD8&lt;&gt;""),CD8,0)+
IF(AND(CE80&lt;&gt;"",CE8&lt;&gt;""),CE8,0)
)
),
"")</f>
        <v/>
      </c>
      <c r="CC85" s="288"/>
      <c r="CD85" s="288"/>
      <c r="CE85" s="289"/>
      <c r="CF85" s="287" t="str">
        <f t="shared" ref="CF85" si="221">IFERROR(
(
IF(AND(CF80&lt;&gt;"",CF8&lt;&gt;""),CF80*CF8,0)+
IF(AND(CG80&lt;&gt;"",CG8&lt;&gt;""),CG80*CG8,0)+
IF(AND(CH80&lt;&gt;"",CH8&lt;&gt;""),CH80*CH8,0)+
IF(AND(CI80&lt;&gt;"",CI8&lt;&gt;""),CI80*CI8,0)
)
/
(
(
IF(AND(CF80&lt;&gt;"",CF8&lt;&gt;""),CF8,0)+
IF(AND(CG80&lt;&gt;"",CG8&lt;&gt;""),CG8,0)+
IF(AND(CH80&lt;&gt;"",CH8&lt;&gt;""),CH8,0)+
IF(AND(CI80&lt;&gt;"",CI8&lt;&gt;""),CI8,0)
)
),
"")</f>
        <v/>
      </c>
      <c r="CG85" s="288"/>
      <c r="CH85" s="288"/>
      <c r="CI85" s="289"/>
      <c r="CJ85" s="287" t="str">
        <f t="shared" ref="CJ85" si="222">IFERROR(
(
IF(AND(CJ80&lt;&gt;"",CJ8&lt;&gt;""),CJ80*CJ8,0)+
IF(AND(CK80&lt;&gt;"",CK8&lt;&gt;""),CK80*CK8,0)+
IF(AND(CL80&lt;&gt;"",CL8&lt;&gt;""),CL80*CL8,0)+
IF(AND(CM80&lt;&gt;"",CM8&lt;&gt;""),CM80*CM8,0)
)
/
(
(
IF(AND(CJ80&lt;&gt;"",CJ8&lt;&gt;""),CJ8,0)+
IF(AND(CK80&lt;&gt;"",CK8&lt;&gt;""),CK8,0)+
IF(AND(CL80&lt;&gt;"",CL8&lt;&gt;""),CL8,0)+
IF(AND(CM80&lt;&gt;"",CM8&lt;&gt;""),CM8,0)
)
),
"")</f>
        <v/>
      </c>
      <c r="CK85" s="288"/>
      <c r="CL85" s="288"/>
      <c r="CM85" s="289"/>
      <c r="CN85" s="287" t="str">
        <f t="shared" ref="CN85" si="223">IFERROR(
(
IF(AND(CN80&lt;&gt;"",CN8&lt;&gt;""),CN80*CN8,0)+
IF(AND(CO80&lt;&gt;"",CO8&lt;&gt;""),CO80*CO8,0)+
IF(AND(CP80&lt;&gt;"",CP8&lt;&gt;""),CP80*CP8,0)+
IF(AND(CQ80&lt;&gt;"",CQ8&lt;&gt;""),CQ80*CQ8,0)
)
/
(
(
IF(AND(CN80&lt;&gt;"",CN8&lt;&gt;""),CN8,0)+
IF(AND(CO80&lt;&gt;"",CO8&lt;&gt;""),CO8,0)+
IF(AND(CP80&lt;&gt;"",CP8&lt;&gt;""),CP8,0)+
IF(AND(CQ80&lt;&gt;"",CQ8&lt;&gt;""),CQ8,0)
)
),
"")</f>
        <v/>
      </c>
      <c r="CO85" s="288"/>
      <c r="CP85" s="288"/>
      <c r="CQ85" s="289"/>
      <c r="CR85" s="287" t="str">
        <f t="shared" ref="CR85" si="224">IFERROR(
(
IF(AND(CR80&lt;&gt;"",CR8&lt;&gt;""),CR80*CR8,0)+
IF(AND(CS80&lt;&gt;"",CS8&lt;&gt;""),CS80*CS8,0)+
IF(AND(CT80&lt;&gt;"",CT8&lt;&gt;""),CT80*CT8,0)+
IF(AND(CU80&lt;&gt;"",CU8&lt;&gt;""),CU80*CU8,0)
)
/
(
(
IF(AND(CR80&lt;&gt;"",CR8&lt;&gt;""),CR8,0)+
IF(AND(CS80&lt;&gt;"",CS8&lt;&gt;""),CS8,0)+
IF(AND(CT80&lt;&gt;"",CT8&lt;&gt;""),CT8,0)+
IF(AND(CU80&lt;&gt;"",CU8&lt;&gt;""),CU8,0)
)
),
"")</f>
        <v/>
      </c>
      <c r="CS85" s="288"/>
      <c r="CT85" s="288"/>
      <c r="CU85" s="289"/>
      <c r="CV85" s="287" t="str">
        <f t="shared" ref="CV85" si="225">IFERROR(
(
IF(AND(CV80&lt;&gt;"",CV8&lt;&gt;""),CV80*CV8,0)+
IF(AND(CW80&lt;&gt;"",CW8&lt;&gt;""),CW80*CW8,0)+
IF(AND(CX80&lt;&gt;"",CX8&lt;&gt;""),CX80*CX8,0)+
IF(AND(CY80&lt;&gt;"",CY8&lt;&gt;""),CY80*CY8,0)
)
/
(
(
IF(AND(CV80&lt;&gt;"",CV8&lt;&gt;""),CV8,0)+
IF(AND(CW80&lt;&gt;"",CW8&lt;&gt;""),CW8,0)+
IF(AND(CX80&lt;&gt;"",CX8&lt;&gt;""),CX8,0)+
IF(AND(CY80&lt;&gt;"",CY8&lt;&gt;""),CY8,0)
)
),
"")</f>
        <v/>
      </c>
      <c r="CW85" s="288"/>
      <c r="CX85" s="288"/>
      <c r="CY85" s="289"/>
      <c r="CZ85" s="287" t="str">
        <f t="shared" ref="CZ85" si="226">IFERROR(
(
IF(AND(CZ80&lt;&gt;"",CZ8&lt;&gt;""),CZ80*CZ8,0)+
IF(AND(DA80&lt;&gt;"",DA8&lt;&gt;""),DA80*DA8,0)+
IF(AND(DB80&lt;&gt;"",DB8&lt;&gt;""),DB80*DB8,0)+
IF(AND(DC80&lt;&gt;"",DC8&lt;&gt;""),DC80*DC8,0)
)
/
(
(
IF(AND(CZ80&lt;&gt;"",CZ8&lt;&gt;""),CZ8,0)+
IF(AND(DA80&lt;&gt;"",DA8&lt;&gt;""),DA8,0)+
IF(AND(DB80&lt;&gt;"",DB8&lt;&gt;""),DB8,0)+
IF(AND(DC80&lt;&gt;"",DC8&lt;&gt;""),DC8,0)
)
),
"")</f>
        <v/>
      </c>
      <c r="DA85" s="288"/>
      <c r="DB85" s="288"/>
      <c r="DC85" s="289"/>
      <c r="DD85" s="287" t="str">
        <f t="shared" ref="DD85" si="227">IFERROR(
(
IF(AND(DD80&lt;&gt;"",DD8&lt;&gt;""),DD80*DD8,0)+
IF(AND(DE80&lt;&gt;"",DE8&lt;&gt;""),DE80*DE8,0)+
IF(AND(DF80&lt;&gt;"",DF8&lt;&gt;""),DF80*DF8,0)+
IF(AND(DG80&lt;&gt;"",DG8&lt;&gt;""),DG80*DG8,0)
)
/
(
(
IF(AND(DD80&lt;&gt;"",DD8&lt;&gt;""),DD8,0)+
IF(AND(DE80&lt;&gt;"",DE8&lt;&gt;""),DE8,0)+
IF(AND(DF80&lt;&gt;"",DF8&lt;&gt;""),DF8,0)+
IF(AND(DG80&lt;&gt;"",DG8&lt;&gt;""),DG8,0)
)
),
"")</f>
        <v/>
      </c>
      <c r="DE85" s="288"/>
      <c r="DF85" s="288"/>
      <c r="DG85" s="289"/>
      <c r="DH85" s="287" t="str">
        <f t="shared" ref="DH85" si="228">IFERROR(
(
IF(AND(DH80&lt;&gt;"",DH8&lt;&gt;""),DH80*DH8,0)+
IF(AND(DI80&lt;&gt;"",DI8&lt;&gt;""),DI80*DI8,0)+
IF(AND(DJ80&lt;&gt;"",DJ8&lt;&gt;""),DJ80*DJ8,0)+
IF(AND(DK80&lt;&gt;"",DK8&lt;&gt;""),DK80*DK8,0)
)
/
(
(
IF(AND(DH80&lt;&gt;"",DH8&lt;&gt;""),DH8,0)+
IF(AND(DI80&lt;&gt;"",DI8&lt;&gt;""),DI8,0)+
IF(AND(DJ80&lt;&gt;"",DJ8&lt;&gt;""),DJ8,0)+
IF(AND(DK80&lt;&gt;"",DK8&lt;&gt;""),DK8,0)
)
),
"")</f>
        <v/>
      </c>
      <c r="DI85" s="288"/>
      <c r="DJ85" s="288"/>
      <c r="DK85" s="289"/>
      <c r="DL85" s="287" t="str">
        <f t="shared" ref="DL85" si="229">IFERROR(
(
IF(AND(DL80&lt;&gt;"",DL8&lt;&gt;""),DL80*DL8,0)+
IF(AND(DM80&lt;&gt;"",DM8&lt;&gt;""),DM80*DM8,0)+
IF(AND(DN80&lt;&gt;"",DN8&lt;&gt;""),DN80*DN8,0)+
IF(AND(DO80&lt;&gt;"",DO8&lt;&gt;""),DO80*DO8,0)
)
/
(
(
IF(AND(DL80&lt;&gt;"",DL8&lt;&gt;""),DL8,0)+
IF(AND(DM80&lt;&gt;"",DM8&lt;&gt;""),DM8,0)+
IF(AND(DN80&lt;&gt;"",DN8&lt;&gt;""),DN8,0)+
IF(AND(DO80&lt;&gt;"",DO8&lt;&gt;""),DO8,0)
)
),
"")</f>
        <v/>
      </c>
      <c r="DM85" s="288"/>
      <c r="DN85" s="288"/>
      <c r="DO85" s="289"/>
      <c r="DP85" s="287" t="str">
        <f t="shared" ref="DP85" si="230">IFERROR(
(
IF(AND(DP80&lt;&gt;"",DP8&lt;&gt;""),DP80*DP8,0)+
IF(AND(DQ80&lt;&gt;"",DQ8&lt;&gt;""),DQ80*DQ8,0)+
IF(AND(DR80&lt;&gt;"",DR8&lt;&gt;""),DR80*DR8,0)+
IF(AND(DS80&lt;&gt;"",DS8&lt;&gt;""),DS80*DS8,0)
)
/
(
(
IF(AND(DP80&lt;&gt;"",DP8&lt;&gt;""),DP8,0)+
IF(AND(DQ80&lt;&gt;"",DQ8&lt;&gt;""),DQ8,0)+
IF(AND(DR80&lt;&gt;"",DR8&lt;&gt;""),DR8,0)+
IF(AND(DS80&lt;&gt;"",DS8&lt;&gt;""),DS8,0)
)
),
"")</f>
        <v/>
      </c>
      <c r="DQ85" s="288"/>
      <c r="DR85" s="288"/>
      <c r="DS85" s="289"/>
      <c r="DT85" s="287" t="str">
        <f t="shared" ref="DT85" si="231">IFERROR(
(
IF(AND(DT80&lt;&gt;"",DT8&lt;&gt;""),DT80*DT8,0)+
IF(AND(DU80&lt;&gt;"",DU8&lt;&gt;""),DU80*DU8,0)+
IF(AND(DV80&lt;&gt;"",DV8&lt;&gt;""),DV80*DV8,0)+
IF(AND(DW80&lt;&gt;"",DW8&lt;&gt;""),DW80*DW8,0)
)
/
(
(
IF(AND(DT80&lt;&gt;"",DT8&lt;&gt;""),DT8,0)+
IF(AND(DU80&lt;&gt;"",DU8&lt;&gt;""),DU8,0)+
IF(AND(DV80&lt;&gt;"",DV8&lt;&gt;""),DV8,0)+
IF(AND(DW80&lt;&gt;"",DW8&lt;&gt;""),DW8,0)
)
),
"")</f>
        <v/>
      </c>
      <c r="DU85" s="288"/>
      <c r="DV85" s="288"/>
      <c r="DW85" s="289"/>
      <c r="DX85" s="287" t="str">
        <f t="shared" ref="DX85" si="232">IFERROR(
(
IF(AND(DX80&lt;&gt;"",DX8&lt;&gt;""),DX80*DX8,0)+
IF(AND(DY80&lt;&gt;"",DY8&lt;&gt;""),DY80*DY8,0)+
IF(AND(DZ80&lt;&gt;"",DZ8&lt;&gt;""),DZ80*DZ8,0)+
IF(AND(EA80&lt;&gt;"",EA8&lt;&gt;""),EA80*EA8,0)
)
/
(
(
IF(AND(DX80&lt;&gt;"",DX8&lt;&gt;""),DX8,0)+
IF(AND(DY80&lt;&gt;"",DY8&lt;&gt;""),DY8,0)+
IF(AND(DZ80&lt;&gt;"",DZ8&lt;&gt;""),DZ8,0)+
IF(AND(EA80&lt;&gt;"",EA8&lt;&gt;""),EA8,0)
)
),
"")</f>
        <v/>
      </c>
      <c r="DY85" s="288"/>
      <c r="DZ85" s="288"/>
      <c r="EA85" s="289"/>
      <c r="EB85" s="287" t="str">
        <f t="shared" ref="EB85" si="233">IFERROR(
(
IF(AND(EB80&lt;&gt;"",EB8&lt;&gt;""),EB80*EB8,0)+
IF(AND(EC80&lt;&gt;"",EC8&lt;&gt;""),EC80*EC8,0)+
IF(AND(ED80&lt;&gt;"",ED8&lt;&gt;""),ED80*ED8,0)+
IF(AND(EE80&lt;&gt;"",EE8&lt;&gt;""),EE80*EE8,0)
)
/
(
(
IF(AND(EB80&lt;&gt;"",EB8&lt;&gt;""),EB8,0)+
IF(AND(EC80&lt;&gt;"",EC8&lt;&gt;""),EC8,0)+
IF(AND(ED80&lt;&gt;"",ED8&lt;&gt;""),ED8,0)+
IF(AND(EE80&lt;&gt;"",EE8&lt;&gt;""),EE8,0)
)
),
"")</f>
        <v/>
      </c>
      <c r="EC85" s="288"/>
      <c r="ED85" s="288"/>
      <c r="EE85" s="289"/>
      <c r="EF85" s="287" t="str">
        <f t="shared" ref="EF85" si="234">IFERROR(
(
IF(AND(EF80&lt;&gt;"",EF8&lt;&gt;""),EF80*EF8,0)+
IF(AND(EG80&lt;&gt;"",EG8&lt;&gt;""),EG80*EG8,0)+
IF(AND(EH80&lt;&gt;"",EH8&lt;&gt;""),EH80*EH8,0)+
IF(AND(EI80&lt;&gt;"",EI8&lt;&gt;""),EI80*EI8,0)
)
/
(
(
IF(AND(EF80&lt;&gt;"",EF8&lt;&gt;""),EF8,0)+
IF(AND(EG80&lt;&gt;"",EG8&lt;&gt;""),EG8,0)+
IF(AND(EH80&lt;&gt;"",EH8&lt;&gt;""),EH8,0)+
IF(AND(EI80&lt;&gt;"",EI8&lt;&gt;""),EI8,0)
)
),
"")</f>
        <v/>
      </c>
      <c r="EG85" s="288"/>
      <c r="EH85" s="288"/>
      <c r="EI85" s="289"/>
      <c r="EJ85" s="287" t="str">
        <f t="shared" ref="EJ85" si="235">IFERROR(
(
IF(AND(EJ80&lt;&gt;"",EJ8&lt;&gt;""),EJ80*EJ8,0)+
IF(AND(EK80&lt;&gt;"",EK8&lt;&gt;""),EK80*EK8,0)+
IF(AND(EL80&lt;&gt;"",EL8&lt;&gt;""),EL80*EL8,0)+
IF(AND(EM80&lt;&gt;"",EM8&lt;&gt;""),EM80*EM8,0)
)
/
(
(
IF(AND(EJ80&lt;&gt;"",EJ8&lt;&gt;""),EJ8,0)+
IF(AND(EK80&lt;&gt;"",EK8&lt;&gt;""),EK8,0)+
IF(AND(EL80&lt;&gt;"",EL8&lt;&gt;""),EL8,0)+
IF(AND(EM80&lt;&gt;"",EM8&lt;&gt;""),EM8,0)
)
),
"")</f>
        <v/>
      </c>
      <c r="EK85" s="288"/>
      <c r="EL85" s="288"/>
      <c r="EM85" s="289"/>
      <c r="EN85" s="287" t="str">
        <f t="shared" ref="EN85" si="236">IFERROR(
(
IF(AND(EN80&lt;&gt;"",EN8&lt;&gt;""),EN80*EN8,0)+
IF(AND(EO80&lt;&gt;"",EO8&lt;&gt;""),EO80*EO8,0)+
IF(AND(EP80&lt;&gt;"",EP8&lt;&gt;""),EP80*EP8,0)+
IF(AND(EQ80&lt;&gt;"",EQ8&lt;&gt;""),EQ80*EQ8,0)
)
/
(
(
IF(AND(EN80&lt;&gt;"",EN8&lt;&gt;""),EN8,0)+
IF(AND(EO80&lt;&gt;"",EO8&lt;&gt;""),EO8,0)+
IF(AND(EP80&lt;&gt;"",EP8&lt;&gt;""),EP8,0)+
IF(AND(EQ80&lt;&gt;"",EQ8&lt;&gt;""),EQ8,0)
)
),
"")</f>
        <v/>
      </c>
      <c r="EO85" s="288"/>
      <c r="EP85" s="288"/>
      <c r="EQ85" s="289"/>
      <c r="ER85" s="287" t="str">
        <f t="shared" ref="ER85" si="237">IFERROR(
(
IF(AND(ER80&lt;&gt;"",ER8&lt;&gt;""),ER80*ER8,0)+
IF(AND(ES80&lt;&gt;"",ES8&lt;&gt;""),ES80*ES8,0)+
IF(AND(ET80&lt;&gt;"",ET8&lt;&gt;""),ET80*ET8,0)+
IF(AND(EU80&lt;&gt;"",EU8&lt;&gt;""),EU80*EU8,0)
)
/
(
(
IF(AND(ER80&lt;&gt;"",ER8&lt;&gt;""),ER8,0)+
IF(AND(ES80&lt;&gt;"",ES8&lt;&gt;""),ES8,0)+
IF(AND(ET80&lt;&gt;"",ET8&lt;&gt;""),ET8,0)+
IF(AND(EU80&lt;&gt;"",EU8&lt;&gt;""),EU8,0)
)
),
"")</f>
        <v/>
      </c>
      <c r="ES85" s="288"/>
      <c r="ET85" s="288"/>
      <c r="EU85" s="289"/>
      <c r="EV85" s="287" t="str">
        <f t="shared" ref="EV85" si="238">IFERROR(
(
IF(AND(EV80&lt;&gt;"",EV8&lt;&gt;""),EV80*EV8,0)+
IF(AND(EW80&lt;&gt;"",EW8&lt;&gt;""),EW80*EW8,0)+
IF(AND(EX80&lt;&gt;"",EX8&lt;&gt;""),EX80*EX8,0)+
IF(AND(EY80&lt;&gt;"",EY8&lt;&gt;""),EY80*EY8,0)
)
/
(
(
IF(AND(EV80&lt;&gt;"",EV8&lt;&gt;""),EV8,0)+
IF(AND(EW80&lt;&gt;"",EW8&lt;&gt;""),EW8,0)+
IF(AND(EX80&lt;&gt;"",EX8&lt;&gt;""),EX8,0)+
IF(AND(EY80&lt;&gt;"",EY8&lt;&gt;""),EY8,0)
)
),
"")</f>
        <v/>
      </c>
      <c r="EW85" s="288"/>
      <c r="EX85" s="288"/>
      <c r="EY85" s="289"/>
      <c r="EZ85" s="287" t="str">
        <f t="shared" ref="EZ85" si="239">IFERROR(
(
IF(AND(EZ80&lt;&gt;"",EZ8&lt;&gt;""),EZ80*EZ8,0)+
IF(AND(FA80&lt;&gt;"",FA8&lt;&gt;""),FA80*FA8,0)+
IF(AND(FB80&lt;&gt;"",FB8&lt;&gt;""),FB80*FB8,0)+
IF(AND(FC80&lt;&gt;"",FC8&lt;&gt;""),FC80*FC8,0)
)
/
(
(
IF(AND(EZ80&lt;&gt;"",EZ8&lt;&gt;""),EZ8,0)+
IF(AND(FA80&lt;&gt;"",FA8&lt;&gt;""),FA8,0)+
IF(AND(FB80&lt;&gt;"",FB8&lt;&gt;""),FB8,0)+
IF(AND(FC80&lt;&gt;"",FC8&lt;&gt;""),FC8,0)
)
),
"")</f>
        <v/>
      </c>
      <c r="FA85" s="288"/>
      <c r="FB85" s="288"/>
      <c r="FC85" s="289"/>
      <c r="FD85" s="287" t="str">
        <f t="shared" ref="FD85" si="240">IFERROR(
(
IF(AND(FD80&lt;&gt;"",FD8&lt;&gt;""),FD80*FD8,0)+
IF(AND(FE80&lt;&gt;"",FE8&lt;&gt;""),FE80*FE8,0)+
IF(AND(FF80&lt;&gt;"",FF8&lt;&gt;""),FF80*FF8,0)+
IF(AND(FG80&lt;&gt;"",FG8&lt;&gt;""),FG80*FG8,0)
)
/
(
(
IF(AND(FD80&lt;&gt;"",FD8&lt;&gt;""),FD8,0)+
IF(AND(FE80&lt;&gt;"",FE8&lt;&gt;""),FE8,0)+
IF(AND(FF80&lt;&gt;"",FF8&lt;&gt;""),FF8,0)+
IF(AND(FG80&lt;&gt;"",FG8&lt;&gt;""),FG8,0)
)
),
"")</f>
        <v/>
      </c>
      <c r="FE85" s="288"/>
      <c r="FF85" s="288"/>
      <c r="FG85" s="289"/>
      <c r="FH85" s="287" t="str">
        <f t="shared" ref="FH85" si="241">IFERROR(
(
IF(AND(FH80&lt;&gt;"",FH8&lt;&gt;""),FH80*FH8,0)+
IF(AND(FI80&lt;&gt;"",FI8&lt;&gt;""),FI80*FI8,0)+
IF(AND(FJ80&lt;&gt;"",FJ8&lt;&gt;""),FJ80*FJ8,0)+
IF(AND(FK80&lt;&gt;"",FK8&lt;&gt;""),FK80*FK8,0)
)
/
(
(
IF(AND(FH80&lt;&gt;"",FH8&lt;&gt;""),FH8,0)+
IF(AND(FI80&lt;&gt;"",FI8&lt;&gt;""),FI8,0)+
IF(AND(FJ80&lt;&gt;"",FJ8&lt;&gt;""),FJ8,0)+
IF(AND(FK80&lt;&gt;"",FK8&lt;&gt;""),FK8,0)
)
),
"")</f>
        <v/>
      </c>
      <c r="FI85" s="288"/>
      <c r="FJ85" s="288"/>
      <c r="FK85" s="289"/>
      <c r="FL85" s="287" t="str">
        <f t="shared" ref="FL85" si="242">IFERROR(
(
IF(AND(FL80&lt;&gt;"",FL8&lt;&gt;""),FL80*FL8,0)+
IF(AND(FM80&lt;&gt;"",FM8&lt;&gt;""),FM80*FM8,0)+
IF(AND(FN80&lt;&gt;"",FN8&lt;&gt;""),FN80*FN8,0)+
IF(AND(FO80&lt;&gt;"",FO8&lt;&gt;""),FO80*FO8,0)
)
/
(
(
IF(AND(FL80&lt;&gt;"",FL8&lt;&gt;""),FL8,0)+
IF(AND(FM80&lt;&gt;"",FM8&lt;&gt;""),FM8,0)+
IF(AND(FN80&lt;&gt;"",FN8&lt;&gt;""),FN8,0)+
IF(AND(FO80&lt;&gt;"",FO8&lt;&gt;""),FO8,0)
)
),
"")</f>
        <v/>
      </c>
      <c r="FM85" s="288"/>
      <c r="FN85" s="288"/>
      <c r="FO85" s="289"/>
      <c r="FP85" s="287" t="str">
        <f t="shared" ref="FP85" si="243">IFERROR(
(
IF(AND(FP80&lt;&gt;"",FP8&lt;&gt;""),FP80*FP8,0)+
IF(AND(FQ80&lt;&gt;"",FQ8&lt;&gt;""),FQ80*FQ8,0)+
IF(AND(FR80&lt;&gt;"",FR8&lt;&gt;""),FR80*FR8,0)+
IF(AND(FS80&lt;&gt;"",FS8&lt;&gt;""),FS80*FS8,0)
)
/
(
(
IF(AND(FP80&lt;&gt;"",FP8&lt;&gt;""),FP8,0)+
IF(AND(FQ80&lt;&gt;"",FQ8&lt;&gt;""),FQ8,0)+
IF(AND(FR80&lt;&gt;"",FR8&lt;&gt;""),FR8,0)+
IF(AND(FS80&lt;&gt;"",FS8&lt;&gt;""),FS8,0)
)
),
"")</f>
        <v/>
      </c>
      <c r="FQ85" s="288"/>
      <c r="FR85" s="288"/>
      <c r="FS85" s="289"/>
      <c r="FT85" s="287" t="str">
        <f t="shared" ref="FT85" si="244">IFERROR(
(
IF(AND(FT80&lt;&gt;"",FT8&lt;&gt;""),FT80*FT8,0)+
IF(AND(FU80&lt;&gt;"",FU8&lt;&gt;""),FU80*FU8,0)+
IF(AND(FV80&lt;&gt;"",FV8&lt;&gt;""),FV80*FV8,0)+
IF(AND(FW80&lt;&gt;"",FW8&lt;&gt;""),FW80*FW8,0)
)
/
(
(
IF(AND(FT80&lt;&gt;"",FT8&lt;&gt;""),FT8,0)+
IF(AND(FU80&lt;&gt;"",FU8&lt;&gt;""),FU8,0)+
IF(AND(FV80&lt;&gt;"",FV8&lt;&gt;""),FV8,0)+
IF(AND(FW80&lt;&gt;"",FW8&lt;&gt;""),FW8,0)
)
),
"")</f>
        <v/>
      </c>
      <c r="FU85" s="288"/>
      <c r="FV85" s="288"/>
      <c r="FW85" s="289"/>
      <c r="FX85" s="287" t="str">
        <f t="shared" ref="FX85" si="245">IFERROR(
(
IF(AND(FX80&lt;&gt;"",FX8&lt;&gt;""),FX80*FX8,0)+
IF(AND(FY80&lt;&gt;"",FY8&lt;&gt;""),FY80*FY8,0)+
IF(AND(FZ80&lt;&gt;"",FZ8&lt;&gt;""),FZ80*FZ8,0)+
IF(AND(GA80&lt;&gt;"",GA8&lt;&gt;""),GA80*GA8,0)
)
/
(
(
IF(AND(FX80&lt;&gt;"",FX8&lt;&gt;""),FX8,0)+
IF(AND(FY80&lt;&gt;"",FY8&lt;&gt;""),FY8,0)+
IF(AND(FZ80&lt;&gt;"",FZ8&lt;&gt;""),FZ8,0)+
IF(AND(GA80&lt;&gt;"",GA8&lt;&gt;""),GA8,0)
)
),
"")</f>
        <v/>
      </c>
      <c r="FY85" s="288"/>
      <c r="FZ85" s="288"/>
      <c r="GA85" s="289"/>
      <c r="GB85" s="287" t="str">
        <f t="shared" ref="GB85" si="246">IFERROR(
(
IF(AND(GB80&lt;&gt;"",GB8&lt;&gt;""),GB80*GB8,0)+
IF(AND(GC80&lt;&gt;"",GC8&lt;&gt;""),GC80*GC8,0)+
IF(AND(GD80&lt;&gt;"",GD8&lt;&gt;""),GD80*GD8,0)+
IF(AND(GE80&lt;&gt;"",GE8&lt;&gt;""),GE80*GE8,0)
)
/
(
(
IF(AND(GB80&lt;&gt;"",GB8&lt;&gt;""),GB8,0)+
IF(AND(GC80&lt;&gt;"",GC8&lt;&gt;""),GC8,0)+
IF(AND(GD80&lt;&gt;"",GD8&lt;&gt;""),GD8,0)+
IF(AND(GE80&lt;&gt;"",GE8&lt;&gt;""),GE8,0)
)
),
"")</f>
        <v/>
      </c>
      <c r="GC85" s="288"/>
      <c r="GD85" s="288"/>
      <c r="GE85" s="289"/>
      <c r="GF85" s="287" t="str">
        <f t="shared" ref="GF85" si="247">IFERROR(
(
IF(AND(GF80&lt;&gt;"",GF8&lt;&gt;""),GF80*GF8,0)+
IF(AND(GG80&lt;&gt;"",GG8&lt;&gt;""),GG80*GG8,0)+
IF(AND(GH80&lt;&gt;"",GH8&lt;&gt;""),GH80*GH8,0)+
IF(AND(GI80&lt;&gt;"",GI8&lt;&gt;""),GI80*GI8,0)
)
/
(
(
IF(AND(GF80&lt;&gt;"",GF8&lt;&gt;""),GF8,0)+
IF(AND(GG80&lt;&gt;"",GG8&lt;&gt;""),GG8,0)+
IF(AND(GH80&lt;&gt;"",GH8&lt;&gt;""),GH8,0)+
IF(AND(GI80&lt;&gt;"",GI8&lt;&gt;""),GI8,0)
)
),
"")</f>
        <v/>
      </c>
      <c r="GG85" s="288"/>
      <c r="GH85" s="288"/>
      <c r="GI85" s="289"/>
      <c r="GJ85" s="287" t="str">
        <f>IFERROR(
(
IF(AND(GJ80&lt;&gt;"",GJ8&lt;&gt;""),GJ80*GJ8,0)+
IF(AND(GK80&lt;&gt;"",GK8&lt;&gt;""),GK80*GK8,0)+
IF(AND(GL80&lt;&gt;"",GL8&lt;&gt;""),GL80*GL8,0)+
IF(AND(GM80&lt;&gt;"",GM8&lt;&gt;""),GM80*GM8,0)
)
/
(
(
IF(AND(GJ80&lt;&gt;"",GJ8&lt;&gt;""),GJ8,0)+
IF(AND(GK80&lt;&gt;"",GK8&lt;&gt;""),GK8,0)+
IF(AND(GL80&lt;&gt;"",GL8&lt;&gt;""),GL8,0)+
IF(AND(GM80&lt;&gt;"",GM8&lt;&gt;""),GM8,0)
)
),
"")</f>
        <v/>
      </c>
      <c r="GK85" s="288"/>
      <c r="GL85" s="288"/>
      <c r="GM85" s="289"/>
    </row>
    <row r="86" spans="1:195">
      <c r="A86" s="301" t="str">
        <f>Language!B966</f>
        <v>B. Instructor and delivery methods - INSTRUCTOR 5</v>
      </c>
      <c r="B86" s="302"/>
      <c r="C86" s="52"/>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c r="AG86" s="293"/>
      <c r="AH86" s="293"/>
      <c r="AI86" s="293"/>
      <c r="AJ86" s="293"/>
      <c r="AK86" s="293"/>
      <c r="AL86" s="293"/>
      <c r="AM86" s="293"/>
      <c r="AN86" s="293"/>
      <c r="AO86" s="293"/>
      <c r="AP86" s="293"/>
      <c r="AQ86" s="293"/>
      <c r="AR86" s="293"/>
      <c r="AS86" s="293"/>
      <c r="AT86" s="293"/>
      <c r="AU86" s="293"/>
      <c r="AV86" s="293"/>
      <c r="AW86" s="293"/>
      <c r="AX86" s="293"/>
      <c r="AY86" s="293"/>
      <c r="AZ86" s="293"/>
      <c r="BA86" s="293"/>
      <c r="BB86" s="293"/>
      <c r="BC86" s="293"/>
      <c r="BD86" s="293"/>
      <c r="BE86" s="293"/>
      <c r="BF86" s="293"/>
      <c r="BG86" s="293"/>
      <c r="BH86" s="293"/>
      <c r="BI86" s="293"/>
      <c r="BJ86" s="293"/>
      <c r="BK86" s="293"/>
      <c r="BL86" s="293"/>
      <c r="BM86" s="293"/>
      <c r="BN86" s="293"/>
      <c r="BO86" s="293"/>
      <c r="BP86" s="293"/>
      <c r="BQ86" s="293"/>
      <c r="BR86" s="293"/>
      <c r="BS86" s="293"/>
      <c r="BT86" s="293"/>
      <c r="BU86" s="293"/>
      <c r="BV86" s="293"/>
      <c r="BW86" s="293"/>
      <c r="BX86" s="293"/>
      <c r="BY86" s="293"/>
      <c r="BZ86" s="293"/>
      <c r="CA86" s="293"/>
      <c r="CB86" s="293"/>
      <c r="CC86" s="293"/>
      <c r="CD86" s="293"/>
      <c r="CE86" s="293"/>
      <c r="CF86" s="293"/>
      <c r="CG86" s="293"/>
      <c r="CH86" s="293"/>
      <c r="CI86" s="293"/>
      <c r="CJ86" s="293"/>
      <c r="CK86" s="293"/>
      <c r="CL86" s="293"/>
      <c r="CM86" s="293"/>
      <c r="CN86" s="293"/>
      <c r="CO86" s="293"/>
      <c r="CP86" s="293"/>
      <c r="CQ86" s="293"/>
      <c r="CR86" s="293"/>
      <c r="CS86" s="293"/>
      <c r="CT86" s="293"/>
      <c r="CU86" s="293"/>
      <c r="CV86" s="293"/>
      <c r="CW86" s="293"/>
      <c r="CX86" s="293"/>
      <c r="CY86" s="293"/>
      <c r="CZ86" s="293"/>
      <c r="DA86" s="293"/>
      <c r="DB86" s="293"/>
      <c r="DC86" s="293"/>
      <c r="DD86" s="293"/>
      <c r="DE86" s="293"/>
      <c r="DF86" s="293"/>
      <c r="DG86" s="293"/>
      <c r="DH86" s="293"/>
      <c r="DI86" s="293"/>
      <c r="DJ86" s="293"/>
      <c r="DK86" s="293"/>
      <c r="DL86" s="293"/>
      <c r="DM86" s="293"/>
      <c r="DN86" s="293"/>
      <c r="DO86" s="293"/>
      <c r="DP86" s="293"/>
      <c r="DQ86" s="293"/>
      <c r="DR86" s="293"/>
      <c r="DS86" s="293"/>
      <c r="DT86" s="293"/>
      <c r="DU86" s="293"/>
      <c r="DV86" s="293"/>
      <c r="DW86" s="293"/>
      <c r="DX86" s="293"/>
      <c r="DY86" s="293"/>
      <c r="DZ86" s="293"/>
      <c r="EA86" s="293"/>
      <c r="EB86" s="293"/>
      <c r="EC86" s="293"/>
      <c r="ED86" s="293"/>
      <c r="EE86" s="293"/>
      <c r="EF86" s="293"/>
      <c r="EG86" s="293"/>
      <c r="EH86" s="293"/>
      <c r="EI86" s="293"/>
      <c r="EJ86" s="293"/>
      <c r="EK86" s="293"/>
      <c r="EL86" s="293"/>
      <c r="EM86" s="293"/>
      <c r="EN86" s="293"/>
      <c r="EO86" s="293"/>
      <c r="EP86" s="293"/>
      <c r="EQ86" s="293"/>
      <c r="ER86" s="293"/>
      <c r="ES86" s="293"/>
      <c r="ET86" s="293"/>
      <c r="EU86" s="293"/>
      <c r="EV86" s="293"/>
      <c r="EW86" s="293"/>
      <c r="EX86" s="293"/>
      <c r="EY86" s="293"/>
      <c r="EZ86" s="293"/>
      <c r="FA86" s="293"/>
      <c r="FB86" s="293"/>
      <c r="FC86" s="293"/>
      <c r="FD86" s="293"/>
      <c r="FE86" s="293"/>
      <c r="FF86" s="293"/>
      <c r="FG86" s="293"/>
      <c r="FH86" s="293"/>
      <c r="FI86" s="293"/>
      <c r="FJ86" s="293"/>
      <c r="FK86" s="293"/>
      <c r="FL86" s="293"/>
      <c r="FM86" s="293"/>
      <c r="FN86" s="293"/>
      <c r="FO86" s="293"/>
      <c r="FP86" s="293"/>
      <c r="FQ86" s="293"/>
      <c r="FR86" s="293"/>
      <c r="FS86" s="293"/>
      <c r="FT86" s="293"/>
      <c r="FU86" s="293"/>
      <c r="FV86" s="293"/>
      <c r="FW86" s="293"/>
      <c r="FX86" s="293"/>
      <c r="FY86" s="293"/>
      <c r="FZ86" s="293"/>
      <c r="GA86" s="293"/>
      <c r="GB86" s="293"/>
      <c r="GC86" s="293"/>
      <c r="GD86" s="293"/>
      <c r="GE86" s="293"/>
      <c r="GF86" s="293"/>
      <c r="GG86" s="293"/>
      <c r="GH86" s="293"/>
      <c r="GI86" s="293"/>
      <c r="GJ86" s="293"/>
      <c r="GK86" s="293"/>
      <c r="GL86" s="293"/>
      <c r="GM86" s="54"/>
    </row>
    <row r="87" spans="1:195">
      <c r="A87" s="6" t="s">
        <v>125</v>
      </c>
      <c r="B87" s="303" t="str">
        <f>Language!B951</f>
        <v>The instructor was knowledgeable about the subject matter</v>
      </c>
      <c r="C87" s="304"/>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120"/>
      <c r="DN87" s="120"/>
      <c r="DO87" s="120"/>
      <c r="DP87" s="120"/>
      <c r="DQ87" s="120"/>
      <c r="DR87" s="120"/>
      <c r="DS87" s="120"/>
      <c r="DT87" s="120"/>
      <c r="DU87" s="120"/>
      <c r="DV87" s="120"/>
      <c r="DW87" s="120"/>
      <c r="DX87" s="120"/>
      <c r="DY87" s="120"/>
      <c r="DZ87" s="120"/>
      <c r="EA87" s="120"/>
      <c r="EB87" s="120"/>
      <c r="EC87" s="120"/>
      <c r="ED87" s="120"/>
      <c r="EE87" s="120"/>
      <c r="EF87" s="120"/>
      <c r="EG87" s="120"/>
      <c r="EH87" s="120"/>
      <c r="EI87" s="120"/>
      <c r="EJ87" s="120"/>
      <c r="EK87" s="120"/>
      <c r="EL87" s="120"/>
      <c r="EM87" s="120"/>
      <c r="EN87" s="120"/>
      <c r="EO87" s="120"/>
      <c r="EP87" s="120"/>
      <c r="EQ87" s="120"/>
      <c r="ER87" s="120"/>
      <c r="ES87" s="120"/>
      <c r="ET87" s="120"/>
      <c r="EU87" s="120"/>
      <c r="EV87" s="120"/>
      <c r="EW87" s="120"/>
      <c r="EX87" s="120"/>
      <c r="EY87" s="120"/>
      <c r="EZ87" s="120"/>
      <c r="FA87" s="120"/>
      <c r="FB87" s="120"/>
      <c r="FC87" s="120"/>
      <c r="FD87" s="120"/>
      <c r="FE87" s="120"/>
      <c r="FF87" s="120"/>
      <c r="FG87" s="120"/>
      <c r="FH87" s="120"/>
      <c r="FI87" s="120"/>
      <c r="FJ87" s="120"/>
      <c r="FK87" s="120"/>
      <c r="FL87" s="120"/>
      <c r="FM87" s="120"/>
      <c r="FN87" s="120"/>
      <c r="FO87" s="120"/>
      <c r="FP87" s="120"/>
      <c r="FQ87" s="120"/>
      <c r="FR87" s="120"/>
      <c r="FS87" s="120"/>
      <c r="FT87" s="120"/>
      <c r="FU87" s="120"/>
      <c r="FV87" s="120"/>
      <c r="FW87" s="120"/>
      <c r="FX87" s="120"/>
      <c r="FY87" s="120"/>
      <c r="FZ87" s="120"/>
      <c r="GA87" s="120"/>
      <c r="GB87" s="120"/>
      <c r="GC87" s="120"/>
      <c r="GD87" s="120"/>
      <c r="GE87" s="120"/>
      <c r="GF87" s="120"/>
      <c r="GG87" s="120"/>
      <c r="GH87" s="120"/>
      <c r="GI87" s="120"/>
      <c r="GJ87" s="120"/>
      <c r="GK87" s="120"/>
      <c r="GL87" s="120"/>
      <c r="GM87" s="120"/>
    </row>
    <row r="88" spans="1:195">
      <c r="A88" s="6" t="s">
        <v>126</v>
      </c>
      <c r="B88" s="303" t="str">
        <f>Language!B952</f>
        <v>The instructor was prepared and well organized</v>
      </c>
      <c r="C88" s="304"/>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120"/>
      <c r="DN88" s="120"/>
      <c r="DO88" s="120"/>
      <c r="DP88" s="120"/>
      <c r="DQ88" s="120"/>
      <c r="DR88" s="120"/>
      <c r="DS88" s="120"/>
      <c r="DT88" s="120"/>
      <c r="DU88" s="120"/>
      <c r="DV88" s="120"/>
      <c r="DW88" s="120"/>
      <c r="DX88" s="120"/>
      <c r="DY88" s="120"/>
      <c r="DZ88" s="120"/>
      <c r="EA88" s="120"/>
      <c r="EB88" s="120"/>
      <c r="EC88" s="120"/>
      <c r="ED88" s="120"/>
      <c r="EE88" s="120"/>
      <c r="EF88" s="120"/>
      <c r="EG88" s="120"/>
      <c r="EH88" s="120"/>
      <c r="EI88" s="120"/>
      <c r="EJ88" s="120"/>
      <c r="EK88" s="120"/>
      <c r="EL88" s="120"/>
      <c r="EM88" s="120"/>
      <c r="EN88" s="120"/>
      <c r="EO88" s="120"/>
      <c r="EP88" s="120"/>
      <c r="EQ88" s="120"/>
      <c r="ER88" s="120"/>
      <c r="ES88" s="120"/>
      <c r="ET88" s="120"/>
      <c r="EU88" s="120"/>
      <c r="EV88" s="120"/>
      <c r="EW88" s="120"/>
      <c r="EX88" s="120"/>
      <c r="EY88" s="120"/>
      <c r="EZ88" s="120"/>
      <c r="FA88" s="120"/>
      <c r="FB88" s="120"/>
      <c r="FC88" s="120"/>
      <c r="FD88" s="120"/>
      <c r="FE88" s="120"/>
      <c r="FF88" s="120"/>
      <c r="FG88" s="120"/>
      <c r="FH88" s="120"/>
      <c r="FI88" s="120"/>
      <c r="FJ88" s="120"/>
      <c r="FK88" s="120"/>
      <c r="FL88" s="120"/>
      <c r="FM88" s="120"/>
      <c r="FN88" s="120"/>
      <c r="FO88" s="120"/>
      <c r="FP88" s="120"/>
      <c r="FQ88" s="120"/>
      <c r="FR88" s="120"/>
      <c r="FS88" s="120"/>
      <c r="FT88" s="120"/>
      <c r="FU88" s="120"/>
      <c r="FV88" s="120"/>
      <c r="FW88" s="120"/>
      <c r="FX88" s="120"/>
      <c r="FY88" s="120"/>
      <c r="FZ88" s="120"/>
      <c r="GA88" s="120"/>
      <c r="GB88" s="120"/>
      <c r="GC88" s="120"/>
      <c r="GD88" s="120"/>
      <c r="GE88" s="120"/>
      <c r="GF88" s="120"/>
      <c r="GG88" s="120"/>
      <c r="GH88" s="120"/>
      <c r="GI88" s="120"/>
      <c r="GJ88" s="120"/>
      <c r="GK88" s="120"/>
      <c r="GL88" s="120"/>
      <c r="GM88" s="120"/>
    </row>
    <row r="89" spans="1:195">
      <c r="A89" s="6" t="s">
        <v>127</v>
      </c>
      <c r="B89" s="303" t="str">
        <f>Language!B953</f>
        <v>The instructor presented the information clearly</v>
      </c>
      <c r="C89" s="304"/>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c r="FE89" s="120"/>
      <c r="FF89" s="120"/>
      <c r="FG89" s="120"/>
      <c r="FH89" s="120"/>
      <c r="FI89" s="120"/>
      <c r="FJ89" s="120"/>
      <c r="FK89" s="120"/>
      <c r="FL89" s="120"/>
      <c r="FM89" s="120"/>
      <c r="FN89" s="120"/>
      <c r="FO89" s="120"/>
      <c r="FP89" s="120"/>
      <c r="FQ89" s="120"/>
      <c r="FR89" s="120"/>
      <c r="FS89" s="120"/>
      <c r="FT89" s="120"/>
      <c r="FU89" s="120"/>
      <c r="FV89" s="120"/>
      <c r="FW89" s="120"/>
      <c r="FX89" s="120"/>
      <c r="FY89" s="120"/>
      <c r="FZ89" s="120"/>
      <c r="GA89" s="120"/>
      <c r="GB89" s="120"/>
      <c r="GC89" s="120"/>
      <c r="GD89" s="120"/>
      <c r="GE89" s="120"/>
      <c r="GF89" s="120"/>
      <c r="GG89" s="120"/>
      <c r="GH89" s="120"/>
      <c r="GI89" s="120"/>
      <c r="GJ89" s="120"/>
      <c r="GK89" s="120"/>
      <c r="GL89" s="120"/>
      <c r="GM89" s="120"/>
    </row>
    <row r="90" spans="1:195">
      <c r="A90" s="6" t="s">
        <v>128</v>
      </c>
      <c r="B90" s="303" t="str">
        <f>Language!B954</f>
        <v>The instructor was responsive and encouraged class participation</v>
      </c>
      <c r="C90" s="304"/>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c r="FE90" s="120"/>
      <c r="FF90" s="120"/>
      <c r="FG90" s="120"/>
      <c r="FH90" s="120"/>
      <c r="FI90" s="120"/>
      <c r="FJ90" s="120"/>
      <c r="FK90" s="120"/>
      <c r="FL90" s="120"/>
      <c r="FM90" s="120"/>
      <c r="FN90" s="120"/>
      <c r="FO90" s="120"/>
      <c r="FP90" s="120"/>
      <c r="FQ90" s="120"/>
      <c r="FR90" s="120"/>
      <c r="FS90" s="120"/>
      <c r="FT90" s="120"/>
      <c r="FU90" s="120"/>
      <c r="FV90" s="120"/>
      <c r="FW90" s="120"/>
      <c r="FX90" s="120"/>
      <c r="FY90" s="120"/>
      <c r="FZ90" s="120"/>
      <c r="GA90" s="120"/>
      <c r="GB90" s="120"/>
      <c r="GC90" s="120"/>
      <c r="GD90" s="120"/>
      <c r="GE90" s="120"/>
      <c r="GF90" s="120"/>
      <c r="GG90" s="120"/>
      <c r="GH90" s="120"/>
      <c r="GI90" s="120"/>
      <c r="GJ90" s="120"/>
      <c r="GK90" s="120"/>
      <c r="GL90" s="120"/>
      <c r="GM90" s="120"/>
    </row>
    <row r="91" spans="1:195">
      <c r="A91" s="6" t="s">
        <v>129</v>
      </c>
      <c r="B91" s="303" t="str">
        <f>Language!B955</f>
        <v>The materials were adapted to national context, when relevant.</v>
      </c>
      <c r="C91" s="304"/>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row>
    <row r="92" spans="1:195" ht="15" customHeight="1">
      <c r="A92" s="6" t="s">
        <v>130</v>
      </c>
      <c r="B92" s="303" t="str">
        <f>Language!B956</f>
        <v>The delivery methods used by the instructor were effective in facilitating learning</v>
      </c>
      <c r="C92" s="304"/>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20"/>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c r="FE92" s="120"/>
      <c r="FF92" s="120"/>
      <c r="FG92" s="120"/>
      <c r="FH92" s="120"/>
      <c r="FI92" s="120"/>
      <c r="FJ92" s="120"/>
      <c r="FK92" s="120"/>
      <c r="FL92" s="120"/>
      <c r="FM92" s="120"/>
      <c r="FN92" s="120"/>
      <c r="FO92" s="120"/>
      <c r="FP92" s="120"/>
      <c r="FQ92" s="120"/>
      <c r="FR92" s="120"/>
      <c r="FS92" s="120"/>
      <c r="FT92" s="120"/>
      <c r="FU92" s="120"/>
      <c r="FV92" s="120"/>
      <c r="FW92" s="120"/>
      <c r="FX92" s="120"/>
      <c r="FY92" s="120"/>
      <c r="FZ92" s="120"/>
      <c r="GA92" s="120"/>
      <c r="GB92" s="120"/>
      <c r="GC92" s="120"/>
      <c r="GD92" s="120"/>
      <c r="GE92" s="120"/>
      <c r="GF92" s="120"/>
      <c r="GG92" s="120"/>
      <c r="GH92" s="120"/>
      <c r="GI92" s="120"/>
      <c r="GJ92" s="120"/>
      <c r="GK92" s="120"/>
      <c r="GL92" s="120"/>
      <c r="GM92" s="120"/>
    </row>
    <row r="93" spans="1:195">
      <c r="A93" s="6" t="s">
        <v>131</v>
      </c>
      <c r="B93" s="303" t="str">
        <f>Language!B957</f>
        <v>The feedback provided by the instructor was constructive and helpful</v>
      </c>
      <c r="C93" s="304"/>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20"/>
      <c r="DE93" s="120"/>
      <c r="DF93" s="120"/>
      <c r="DG93" s="120"/>
      <c r="DH93" s="120"/>
      <c r="DI93" s="120"/>
      <c r="DJ93" s="120"/>
      <c r="DK93" s="120"/>
      <c r="DL93" s="120"/>
      <c r="DM93" s="120"/>
      <c r="DN93" s="120"/>
      <c r="DO93" s="120"/>
      <c r="DP93" s="120"/>
      <c r="DQ93" s="120"/>
      <c r="DR93" s="120"/>
      <c r="DS93" s="120"/>
      <c r="DT93" s="120"/>
      <c r="DU93" s="120"/>
      <c r="DV93" s="120"/>
      <c r="DW93" s="120"/>
      <c r="DX93" s="120"/>
      <c r="DY93" s="120"/>
      <c r="DZ93" s="120"/>
      <c r="EA93" s="120"/>
      <c r="EB93" s="120"/>
      <c r="EC93" s="120"/>
      <c r="ED93" s="120"/>
      <c r="EE93" s="120"/>
      <c r="EF93" s="120"/>
      <c r="EG93" s="120"/>
      <c r="EH93" s="120"/>
      <c r="EI93" s="120"/>
      <c r="EJ93" s="120"/>
      <c r="EK93" s="120"/>
      <c r="EL93" s="120"/>
      <c r="EM93" s="120"/>
      <c r="EN93" s="120"/>
      <c r="EO93" s="120"/>
      <c r="EP93" s="120"/>
      <c r="EQ93" s="120"/>
      <c r="ER93" s="120"/>
      <c r="ES93" s="120"/>
      <c r="ET93" s="120"/>
      <c r="EU93" s="120"/>
      <c r="EV93" s="120"/>
      <c r="EW93" s="120"/>
      <c r="EX93" s="120"/>
      <c r="EY93" s="120"/>
      <c r="EZ93" s="120"/>
      <c r="FA93" s="120"/>
      <c r="FB93" s="120"/>
      <c r="FC93" s="120"/>
      <c r="FD93" s="120"/>
      <c r="FE93" s="120"/>
      <c r="FF93" s="120"/>
      <c r="FG93" s="120"/>
      <c r="FH93" s="120"/>
      <c r="FI93" s="120"/>
      <c r="FJ93" s="120"/>
      <c r="FK93" s="120"/>
      <c r="FL93" s="120"/>
      <c r="FM93" s="120"/>
      <c r="FN93" s="120"/>
      <c r="FO93" s="120"/>
      <c r="FP93" s="120"/>
      <c r="FQ93" s="120"/>
      <c r="FR93" s="120"/>
      <c r="FS93" s="120"/>
      <c r="FT93" s="120"/>
      <c r="FU93" s="120"/>
      <c r="FV93" s="120"/>
      <c r="FW93" s="120"/>
      <c r="FX93" s="120"/>
      <c r="FY93" s="120"/>
      <c r="FZ93" s="120"/>
      <c r="GA93" s="120"/>
      <c r="GB93" s="120"/>
      <c r="GC93" s="120"/>
      <c r="GD93" s="120"/>
      <c r="GE93" s="120"/>
      <c r="GF93" s="120"/>
      <c r="GG93" s="120"/>
      <c r="GH93" s="120"/>
      <c r="GI93" s="120"/>
      <c r="GJ93" s="120"/>
      <c r="GK93" s="120"/>
      <c r="GL93" s="120"/>
      <c r="GM93" s="120"/>
    </row>
    <row r="94" spans="1:195" ht="15" customHeight="1">
      <c r="A94" s="6" t="s">
        <v>132</v>
      </c>
      <c r="B94" s="303" t="str">
        <f>Language!B958</f>
        <v>The instructor created an environment conducive to learning and professional growth</v>
      </c>
      <c r="C94" s="304"/>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c r="FE94" s="120"/>
      <c r="FF94" s="120"/>
      <c r="FG94" s="120"/>
      <c r="FH94" s="120"/>
      <c r="FI94" s="120"/>
      <c r="FJ94" s="120"/>
      <c r="FK94" s="120"/>
      <c r="FL94" s="120"/>
      <c r="FM94" s="120"/>
      <c r="FN94" s="120"/>
      <c r="FO94" s="120"/>
      <c r="FP94" s="120"/>
      <c r="FQ94" s="120"/>
      <c r="FR94" s="120"/>
      <c r="FS94" s="120"/>
      <c r="FT94" s="120"/>
      <c r="FU94" s="120"/>
      <c r="FV94" s="120"/>
      <c r="FW94" s="120"/>
      <c r="FX94" s="120"/>
      <c r="FY94" s="120"/>
      <c r="FZ94" s="120"/>
      <c r="GA94" s="120"/>
      <c r="GB94" s="120"/>
      <c r="GC94" s="120"/>
      <c r="GD94" s="120"/>
      <c r="GE94" s="120"/>
      <c r="GF94" s="120"/>
      <c r="GG94" s="120"/>
      <c r="GH94" s="120"/>
      <c r="GI94" s="120"/>
      <c r="GJ94" s="120"/>
      <c r="GK94" s="120"/>
      <c r="GL94" s="120"/>
      <c r="GM94" s="120"/>
    </row>
    <row r="95" spans="1:195">
      <c r="A95" s="305" t="str">
        <f>Language!B959</f>
        <v>Average by sector by module</v>
      </c>
      <c r="B95" s="306"/>
      <c r="C95" s="307"/>
      <c r="D95" s="50" t="str">
        <f>IF(
  AND(D8&lt;&gt;"",COUNTA(D87:D94)&gt;0),
  AVERAGE(D87:D94)/5,
  ""
)</f>
        <v/>
      </c>
      <c r="E95" s="50" t="str">
        <f t="shared" ref="E95:BP95" si="248">IF(
  AND(E8&lt;&gt;"",COUNTA(E87:E94)&gt;0),
  AVERAGE(E87:E94)/5,
  ""
)</f>
        <v/>
      </c>
      <c r="F95" s="50" t="str">
        <f t="shared" si="248"/>
        <v/>
      </c>
      <c r="G95" s="50" t="str">
        <f t="shared" si="248"/>
        <v/>
      </c>
      <c r="H95" s="50" t="str">
        <f t="shared" si="248"/>
        <v/>
      </c>
      <c r="I95" s="50" t="str">
        <f t="shared" si="248"/>
        <v/>
      </c>
      <c r="J95" s="50" t="str">
        <f t="shared" si="248"/>
        <v/>
      </c>
      <c r="K95" s="50" t="str">
        <f t="shared" si="248"/>
        <v/>
      </c>
      <c r="L95" s="50" t="str">
        <f t="shared" si="248"/>
        <v/>
      </c>
      <c r="M95" s="50" t="str">
        <f t="shared" si="248"/>
        <v/>
      </c>
      <c r="N95" s="50" t="str">
        <f t="shared" si="248"/>
        <v/>
      </c>
      <c r="O95" s="50" t="str">
        <f t="shared" si="248"/>
        <v/>
      </c>
      <c r="P95" s="50" t="str">
        <f t="shared" si="248"/>
        <v/>
      </c>
      <c r="Q95" s="50" t="str">
        <f t="shared" si="248"/>
        <v/>
      </c>
      <c r="R95" s="50" t="str">
        <f t="shared" si="248"/>
        <v/>
      </c>
      <c r="S95" s="50" t="str">
        <f t="shared" si="248"/>
        <v/>
      </c>
      <c r="T95" s="50" t="str">
        <f t="shared" si="248"/>
        <v/>
      </c>
      <c r="U95" s="50" t="str">
        <f t="shared" si="248"/>
        <v/>
      </c>
      <c r="V95" s="50" t="str">
        <f t="shared" si="248"/>
        <v/>
      </c>
      <c r="W95" s="50" t="str">
        <f t="shared" si="248"/>
        <v/>
      </c>
      <c r="X95" s="50" t="str">
        <f t="shared" si="248"/>
        <v/>
      </c>
      <c r="Y95" s="50" t="str">
        <f t="shared" si="248"/>
        <v/>
      </c>
      <c r="Z95" s="50" t="str">
        <f t="shared" si="248"/>
        <v/>
      </c>
      <c r="AA95" s="50" t="str">
        <f t="shared" si="248"/>
        <v/>
      </c>
      <c r="AB95" s="50" t="str">
        <f t="shared" si="248"/>
        <v/>
      </c>
      <c r="AC95" s="50" t="str">
        <f t="shared" si="248"/>
        <v/>
      </c>
      <c r="AD95" s="50" t="str">
        <f t="shared" si="248"/>
        <v/>
      </c>
      <c r="AE95" s="50" t="str">
        <f t="shared" si="248"/>
        <v/>
      </c>
      <c r="AF95" s="50" t="str">
        <f t="shared" si="248"/>
        <v/>
      </c>
      <c r="AG95" s="50" t="str">
        <f t="shared" si="248"/>
        <v/>
      </c>
      <c r="AH95" s="50" t="str">
        <f t="shared" si="248"/>
        <v/>
      </c>
      <c r="AI95" s="50" t="str">
        <f t="shared" si="248"/>
        <v/>
      </c>
      <c r="AJ95" s="50" t="str">
        <f t="shared" si="248"/>
        <v/>
      </c>
      <c r="AK95" s="50" t="str">
        <f t="shared" si="248"/>
        <v/>
      </c>
      <c r="AL95" s="50" t="str">
        <f t="shared" si="248"/>
        <v/>
      </c>
      <c r="AM95" s="50" t="str">
        <f t="shared" si="248"/>
        <v/>
      </c>
      <c r="AN95" s="50" t="str">
        <f t="shared" si="248"/>
        <v/>
      </c>
      <c r="AO95" s="50" t="str">
        <f t="shared" si="248"/>
        <v/>
      </c>
      <c r="AP95" s="50" t="str">
        <f t="shared" si="248"/>
        <v/>
      </c>
      <c r="AQ95" s="50" t="str">
        <f t="shared" si="248"/>
        <v/>
      </c>
      <c r="AR95" s="50" t="str">
        <f t="shared" si="248"/>
        <v/>
      </c>
      <c r="AS95" s="50" t="str">
        <f t="shared" si="248"/>
        <v/>
      </c>
      <c r="AT95" s="50" t="str">
        <f t="shared" si="248"/>
        <v/>
      </c>
      <c r="AU95" s="50" t="str">
        <f t="shared" si="248"/>
        <v/>
      </c>
      <c r="AV95" s="50" t="str">
        <f t="shared" si="248"/>
        <v/>
      </c>
      <c r="AW95" s="50" t="str">
        <f t="shared" si="248"/>
        <v/>
      </c>
      <c r="AX95" s="50" t="str">
        <f t="shared" si="248"/>
        <v/>
      </c>
      <c r="AY95" s="50" t="str">
        <f t="shared" si="248"/>
        <v/>
      </c>
      <c r="AZ95" s="50" t="str">
        <f t="shared" si="248"/>
        <v/>
      </c>
      <c r="BA95" s="50" t="str">
        <f t="shared" si="248"/>
        <v/>
      </c>
      <c r="BB95" s="50" t="str">
        <f t="shared" si="248"/>
        <v/>
      </c>
      <c r="BC95" s="50" t="str">
        <f t="shared" si="248"/>
        <v/>
      </c>
      <c r="BD95" s="50" t="str">
        <f t="shared" si="248"/>
        <v/>
      </c>
      <c r="BE95" s="50" t="str">
        <f t="shared" si="248"/>
        <v/>
      </c>
      <c r="BF95" s="50" t="str">
        <f t="shared" si="248"/>
        <v/>
      </c>
      <c r="BG95" s="50" t="str">
        <f t="shared" si="248"/>
        <v/>
      </c>
      <c r="BH95" s="50" t="str">
        <f t="shared" si="248"/>
        <v/>
      </c>
      <c r="BI95" s="50" t="str">
        <f t="shared" si="248"/>
        <v/>
      </c>
      <c r="BJ95" s="50" t="str">
        <f t="shared" si="248"/>
        <v/>
      </c>
      <c r="BK95" s="50" t="str">
        <f t="shared" si="248"/>
        <v/>
      </c>
      <c r="BL95" s="50" t="str">
        <f t="shared" si="248"/>
        <v/>
      </c>
      <c r="BM95" s="50" t="str">
        <f t="shared" si="248"/>
        <v/>
      </c>
      <c r="BN95" s="50" t="str">
        <f t="shared" si="248"/>
        <v/>
      </c>
      <c r="BO95" s="50" t="str">
        <f t="shared" si="248"/>
        <v/>
      </c>
      <c r="BP95" s="50" t="str">
        <f t="shared" si="248"/>
        <v/>
      </c>
      <c r="BQ95" s="50" t="str">
        <f t="shared" ref="BQ95:EB95" si="249">IF(
  AND(BQ8&lt;&gt;"",COUNTA(BQ87:BQ94)&gt;0),
  AVERAGE(BQ87:BQ94)/5,
  ""
)</f>
        <v/>
      </c>
      <c r="BR95" s="50" t="str">
        <f t="shared" si="249"/>
        <v/>
      </c>
      <c r="BS95" s="50" t="str">
        <f t="shared" si="249"/>
        <v/>
      </c>
      <c r="BT95" s="50" t="str">
        <f t="shared" si="249"/>
        <v/>
      </c>
      <c r="BU95" s="50" t="str">
        <f t="shared" si="249"/>
        <v/>
      </c>
      <c r="BV95" s="50" t="str">
        <f t="shared" si="249"/>
        <v/>
      </c>
      <c r="BW95" s="50" t="str">
        <f t="shared" si="249"/>
        <v/>
      </c>
      <c r="BX95" s="50" t="str">
        <f t="shared" si="249"/>
        <v/>
      </c>
      <c r="BY95" s="50" t="str">
        <f t="shared" si="249"/>
        <v/>
      </c>
      <c r="BZ95" s="50" t="str">
        <f t="shared" si="249"/>
        <v/>
      </c>
      <c r="CA95" s="50" t="str">
        <f t="shared" si="249"/>
        <v/>
      </c>
      <c r="CB95" s="50" t="str">
        <f t="shared" si="249"/>
        <v/>
      </c>
      <c r="CC95" s="50" t="str">
        <f t="shared" si="249"/>
        <v/>
      </c>
      <c r="CD95" s="50" t="str">
        <f t="shared" si="249"/>
        <v/>
      </c>
      <c r="CE95" s="50" t="str">
        <f t="shared" si="249"/>
        <v/>
      </c>
      <c r="CF95" s="50" t="str">
        <f t="shared" si="249"/>
        <v/>
      </c>
      <c r="CG95" s="50" t="str">
        <f t="shared" si="249"/>
        <v/>
      </c>
      <c r="CH95" s="50" t="str">
        <f t="shared" si="249"/>
        <v/>
      </c>
      <c r="CI95" s="50" t="str">
        <f t="shared" si="249"/>
        <v/>
      </c>
      <c r="CJ95" s="50" t="str">
        <f t="shared" si="249"/>
        <v/>
      </c>
      <c r="CK95" s="50" t="str">
        <f t="shared" si="249"/>
        <v/>
      </c>
      <c r="CL95" s="50" t="str">
        <f t="shared" si="249"/>
        <v/>
      </c>
      <c r="CM95" s="50" t="str">
        <f t="shared" si="249"/>
        <v/>
      </c>
      <c r="CN95" s="50" t="str">
        <f t="shared" si="249"/>
        <v/>
      </c>
      <c r="CO95" s="50" t="str">
        <f t="shared" si="249"/>
        <v/>
      </c>
      <c r="CP95" s="50" t="str">
        <f t="shared" si="249"/>
        <v/>
      </c>
      <c r="CQ95" s="50" t="str">
        <f t="shared" si="249"/>
        <v/>
      </c>
      <c r="CR95" s="50" t="str">
        <f t="shared" si="249"/>
        <v/>
      </c>
      <c r="CS95" s="50" t="str">
        <f t="shared" si="249"/>
        <v/>
      </c>
      <c r="CT95" s="50" t="str">
        <f t="shared" si="249"/>
        <v/>
      </c>
      <c r="CU95" s="50" t="str">
        <f t="shared" si="249"/>
        <v/>
      </c>
      <c r="CV95" s="50" t="str">
        <f t="shared" si="249"/>
        <v/>
      </c>
      <c r="CW95" s="50" t="str">
        <f t="shared" si="249"/>
        <v/>
      </c>
      <c r="CX95" s="50" t="str">
        <f t="shared" si="249"/>
        <v/>
      </c>
      <c r="CY95" s="50" t="str">
        <f t="shared" si="249"/>
        <v/>
      </c>
      <c r="CZ95" s="50" t="str">
        <f t="shared" si="249"/>
        <v/>
      </c>
      <c r="DA95" s="50" t="str">
        <f t="shared" si="249"/>
        <v/>
      </c>
      <c r="DB95" s="50" t="str">
        <f t="shared" si="249"/>
        <v/>
      </c>
      <c r="DC95" s="50" t="str">
        <f t="shared" si="249"/>
        <v/>
      </c>
      <c r="DD95" s="50" t="str">
        <f t="shared" si="249"/>
        <v/>
      </c>
      <c r="DE95" s="50" t="str">
        <f t="shared" si="249"/>
        <v/>
      </c>
      <c r="DF95" s="50" t="str">
        <f t="shared" si="249"/>
        <v/>
      </c>
      <c r="DG95" s="50" t="str">
        <f t="shared" si="249"/>
        <v/>
      </c>
      <c r="DH95" s="50" t="str">
        <f t="shared" si="249"/>
        <v/>
      </c>
      <c r="DI95" s="50" t="str">
        <f t="shared" si="249"/>
        <v/>
      </c>
      <c r="DJ95" s="50" t="str">
        <f t="shared" si="249"/>
        <v/>
      </c>
      <c r="DK95" s="50" t="str">
        <f t="shared" si="249"/>
        <v/>
      </c>
      <c r="DL95" s="50" t="str">
        <f t="shared" si="249"/>
        <v/>
      </c>
      <c r="DM95" s="50" t="str">
        <f t="shared" si="249"/>
        <v/>
      </c>
      <c r="DN95" s="50" t="str">
        <f t="shared" si="249"/>
        <v/>
      </c>
      <c r="DO95" s="50" t="str">
        <f t="shared" si="249"/>
        <v/>
      </c>
      <c r="DP95" s="50" t="str">
        <f t="shared" si="249"/>
        <v/>
      </c>
      <c r="DQ95" s="50" t="str">
        <f t="shared" si="249"/>
        <v/>
      </c>
      <c r="DR95" s="50" t="str">
        <f t="shared" si="249"/>
        <v/>
      </c>
      <c r="DS95" s="50" t="str">
        <f t="shared" si="249"/>
        <v/>
      </c>
      <c r="DT95" s="50" t="str">
        <f t="shared" si="249"/>
        <v/>
      </c>
      <c r="DU95" s="50" t="str">
        <f t="shared" si="249"/>
        <v/>
      </c>
      <c r="DV95" s="50" t="str">
        <f t="shared" si="249"/>
        <v/>
      </c>
      <c r="DW95" s="50" t="str">
        <f t="shared" si="249"/>
        <v/>
      </c>
      <c r="DX95" s="50" t="str">
        <f t="shared" si="249"/>
        <v/>
      </c>
      <c r="DY95" s="50" t="str">
        <f t="shared" si="249"/>
        <v/>
      </c>
      <c r="DZ95" s="50" t="str">
        <f t="shared" si="249"/>
        <v/>
      </c>
      <c r="EA95" s="50" t="str">
        <f t="shared" si="249"/>
        <v/>
      </c>
      <c r="EB95" s="50" t="str">
        <f t="shared" si="249"/>
        <v/>
      </c>
      <c r="EC95" s="50" t="str">
        <f t="shared" ref="EC95:GM95" si="250">IF(
  AND(EC8&lt;&gt;"",COUNTA(EC87:EC94)&gt;0),
  AVERAGE(EC87:EC94)/5,
  ""
)</f>
        <v/>
      </c>
      <c r="ED95" s="50" t="str">
        <f t="shared" si="250"/>
        <v/>
      </c>
      <c r="EE95" s="50" t="str">
        <f t="shared" si="250"/>
        <v/>
      </c>
      <c r="EF95" s="50" t="str">
        <f t="shared" si="250"/>
        <v/>
      </c>
      <c r="EG95" s="50" t="str">
        <f t="shared" si="250"/>
        <v/>
      </c>
      <c r="EH95" s="50" t="str">
        <f t="shared" si="250"/>
        <v/>
      </c>
      <c r="EI95" s="50" t="str">
        <f t="shared" si="250"/>
        <v/>
      </c>
      <c r="EJ95" s="50" t="str">
        <f t="shared" si="250"/>
        <v/>
      </c>
      <c r="EK95" s="50" t="str">
        <f t="shared" si="250"/>
        <v/>
      </c>
      <c r="EL95" s="50" t="str">
        <f t="shared" si="250"/>
        <v/>
      </c>
      <c r="EM95" s="50" t="str">
        <f t="shared" si="250"/>
        <v/>
      </c>
      <c r="EN95" s="50" t="str">
        <f t="shared" si="250"/>
        <v/>
      </c>
      <c r="EO95" s="50" t="str">
        <f t="shared" si="250"/>
        <v/>
      </c>
      <c r="EP95" s="50" t="str">
        <f t="shared" si="250"/>
        <v/>
      </c>
      <c r="EQ95" s="50" t="str">
        <f t="shared" si="250"/>
        <v/>
      </c>
      <c r="ER95" s="50" t="str">
        <f t="shared" si="250"/>
        <v/>
      </c>
      <c r="ES95" s="50" t="str">
        <f t="shared" si="250"/>
        <v/>
      </c>
      <c r="ET95" s="50" t="str">
        <f t="shared" si="250"/>
        <v/>
      </c>
      <c r="EU95" s="50" t="str">
        <f t="shared" si="250"/>
        <v/>
      </c>
      <c r="EV95" s="50" t="str">
        <f t="shared" si="250"/>
        <v/>
      </c>
      <c r="EW95" s="50" t="str">
        <f t="shared" si="250"/>
        <v/>
      </c>
      <c r="EX95" s="50" t="str">
        <f t="shared" si="250"/>
        <v/>
      </c>
      <c r="EY95" s="50" t="str">
        <f t="shared" si="250"/>
        <v/>
      </c>
      <c r="EZ95" s="50" t="str">
        <f t="shared" si="250"/>
        <v/>
      </c>
      <c r="FA95" s="50" t="str">
        <f t="shared" si="250"/>
        <v/>
      </c>
      <c r="FB95" s="50" t="str">
        <f t="shared" si="250"/>
        <v/>
      </c>
      <c r="FC95" s="50" t="str">
        <f t="shared" si="250"/>
        <v/>
      </c>
      <c r="FD95" s="50" t="str">
        <f t="shared" si="250"/>
        <v/>
      </c>
      <c r="FE95" s="50" t="str">
        <f t="shared" si="250"/>
        <v/>
      </c>
      <c r="FF95" s="50" t="str">
        <f t="shared" si="250"/>
        <v/>
      </c>
      <c r="FG95" s="50" t="str">
        <f t="shared" si="250"/>
        <v/>
      </c>
      <c r="FH95" s="50" t="str">
        <f t="shared" si="250"/>
        <v/>
      </c>
      <c r="FI95" s="50" t="str">
        <f t="shared" si="250"/>
        <v/>
      </c>
      <c r="FJ95" s="50" t="str">
        <f t="shared" si="250"/>
        <v/>
      </c>
      <c r="FK95" s="50" t="str">
        <f t="shared" si="250"/>
        <v/>
      </c>
      <c r="FL95" s="50" t="str">
        <f t="shared" si="250"/>
        <v/>
      </c>
      <c r="FM95" s="50" t="str">
        <f t="shared" si="250"/>
        <v/>
      </c>
      <c r="FN95" s="50" t="str">
        <f t="shared" si="250"/>
        <v/>
      </c>
      <c r="FO95" s="50" t="str">
        <f t="shared" si="250"/>
        <v/>
      </c>
      <c r="FP95" s="50" t="str">
        <f t="shared" si="250"/>
        <v/>
      </c>
      <c r="FQ95" s="50" t="str">
        <f t="shared" si="250"/>
        <v/>
      </c>
      <c r="FR95" s="50" t="str">
        <f t="shared" si="250"/>
        <v/>
      </c>
      <c r="FS95" s="50" t="str">
        <f t="shared" si="250"/>
        <v/>
      </c>
      <c r="FT95" s="50" t="str">
        <f t="shared" si="250"/>
        <v/>
      </c>
      <c r="FU95" s="50" t="str">
        <f t="shared" si="250"/>
        <v/>
      </c>
      <c r="FV95" s="50" t="str">
        <f t="shared" si="250"/>
        <v/>
      </c>
      <c r="FW95" s="50" t="str">
        <f t="shared" si="250"/>
        <v/>
      </c>
      <c r="FX95" s="50" t="str">
        <f t="shared" si="250"/>
        <v/>
      </c>
      <c r="FY95" s="50" t="str">
        <f t="shared" si="250"/>
        <v/>
      </c>
      <c r="FZ95" s="50" t="str">
        <f t="shared" si="250"/>
        <v/>
      </c>
      <c r="GA95" s="50" t="str">
        <f t="shared" si="250"/>
        <v/>
      </c>
      <c r="GB95" s="50" t="str">
        <f t="shared" si="250"/>
        <v/>
      </c>
      <c r="GC95" s="50" t="str">
        <f t="shared" si="250"/>
        <v/>
      </c>
      <c r="GD95" s="50" t="str">
        <f t="shared" si="250"/>
        <v/>
      </c>
      <c r="GE95" s="50" t="str">
        <f t="shared" si="250"/>
        <v/>
      </c>
      <c r="GF95" s="50" t="str">
        <f t="shared" si="250"/>
        <v/>
      </c>
      <c r="GG95" s="50" t="str">
        <f t="shared" si="250"/>
        <v/>
      </c>
      <c r="GH95" s="50" t="str">
        <f t="shared" si="250"/>
        <v/>
      </c>
      <c r="GI95" s="50" t="str">
        <f t="shared" si="250"/>
        <v/>
      </c>
      <c r="GJ95" s="50" t="str">
        <f t="shared" si="250"/>
        <v/>
      </c>
      <c r="GK95" s="50" t="str">
        <f t="shared" si="250"/>
        <v/>
      </c>
      <c r="GL95" s="50" t="str">
        <f t="shared" si="250"/>
        <v/>
      </c>
      <c r="GM95" s="50" t="str">
        <f t="shared" si="250"/>
        <v/>
      </c>
    </row>
    <row r="96" spans="1:195" ht="30">
      <c r="A96" s="295" t="str">
        <f>Language!B960</f>
        <v>Total average by sector for all modules</v>
      </c>
      <c r="B96" s="296"/>
      <c r="C96" s="297"/>
      <c r="D96" s="10" t="str">
        <f>Language!$B$100</f>
        <v>Human health</v>
      </c>
      <c r="E96" s="10" t="str">
        <f>Language!$B$101</f>
        <v>Animal health</v>
      </c>
      <c r="F96" s="10" t="str">
        <f>Language!$B$102</f>
        <v>Environmental health</v>
      </c>
      <c r="G96" s="10" t="str">
        <f>Language!$B$103</f>
        <v>Other</v>
      </c>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c r="AG96" s="293"/>
      <c r="AH96" s="293"/>
      <c r="AI96" s="293"/>
      <c r="AJ96" s="293"/>
      <c r="AK96" s="293"/>
      <c r="AL96" s="293"/>
      <c r="AM96" s="293"/>
      <c r="AN96" s="293"/>
      <c r="AO96" s="293"/>
      <c r="AP96" s="293"/>
      <c r="AQ96" s="293"/>
      <c r="AR96" s="293"/>
      <c r="AS96" s="293"/>
      <c r="AT96" s="293"/>
      <c r="AU96" s="293"/>
      <c r="AV96" s="293"/>
      <c r="AW96" s="293"/>
      <c r="AX96" s="293"/>
      <c r="AY96" s="293"/>
      <c r="AZ96" s="293"/>
      <c r="BA96" s="293"/>
      <c r="BB96" s="293"/>
      <c r="BC96" s="293"/>
      <c r="BD96" s="293"/>
      <c r="BE96" s="293"/>
      <c r="BF96" s="293"/>
      <c r="BG96" s="293"/>
      <c r="BH96" s="293"/>
      <c r="BI96" s="293"/>
      <c r="BJ96" s="293"/>
      <c r="BK96" s="293"/>
      <c r="BL96" s="293"/>
      <c r="BM96" s="293"/>
      <c r="BN96" s="293"/>
      <c r="BO96" s="293"/>
      <c r="BP96" s="293"/>
      <c r="BQ96" s="293"/>
      <c r="BR96" s="293"/>
      <c r="BS96" s="293"/>
      <c r="BT96" s="293"/>
      <c r="BU96" s="293"/>
      <c r="BV96" s="293"/>
      <c r="BW96" s="293"/>
      <c r="BX96" s="293"/>
      <c r="BY96" s="293"/>
      <c r="BZ96" s="293"/>
      <c r="CA96" s="293"/>
      <c r="CB96" s="293"/>
      <c r="CC96" s="293"/>
      <c r="CD96" s="293"/>
      <c r="CE96" s="293"/>
      <c r="CF96" s="293"/>
      <c r="CG96" s="293"/>
      <c r="CH96" s="293"/>
      <c r="CI96" s="293"/>
      <c r="CJ96" s="293"/>
      <c r="CK96" s="293"/>
      <c r="CL96" s="293"/>
      <c r="CM96" s="293"/>
      <c r="CN96" s="293"/>
      <c r="CO96" s="293"/>
      <c r="CP96" s="293"/>
      <c r="CQ96" s="293"/>
      <c r="CR96" s="293"/>
      <c r="CS96" s="293"/>
      <c r="CT96" s="293"/>
      <c r="CU96" s="293"/>
      <c r="CV96" s="293"/>
      <c r="CW96" s="293"/>
      <c r="CX96" s="293"/>
      <c r="CY96" s="293"/>
      <c r="CZ96" s="293"/>
      <c r="DA96" s="293"/>
      <c r="DB96" s="293"/>
      <c r="DC96" s="293"/>
      <c r="DD96" s="293"/>
      <c r="DE96" s="293"/>
      <c r="DF96" s="293"/>
      <c r="DG96" s="293"/>
      <c r="DH96" s="293"/>
      <c r="DI96" s="293"/>
      <c r="DJ96" s="293"/>
      <c r="DK96" s="293"/>
      <c r="DL96" s="293"/>
      <c r="DM96" s="293"/>
      <c r="DN96" s="293"/>
      <c r="DO96" s="293"/>
      <c r="DP96" s="293"/>
      <c r="DQ96" s="293"/>
      <c r="DR96" s="293"/>
      <c r="DS96" s="293"/>
      <c r="DT96" s="293"/>
      <c r="DU96" s="293"/>
      <c r="DV96" s="293"/>
      <c r="DW96" s="293"/>
      <c r="DX96" s="293"/>
      <c r="DY96" s="293"/>
      <c r="DZ96" s="293"/>
      <c r="EA96" s="293"/>
      <c r="EB96" s="293"/>
      <c r="EC96" s="293"/>
      <c r="ED96" s="293"/>
      <c r="EE96" s="293"/>
      <c r="EF96" s="293"/>
      <c r="EG96" s="293"/>
      <c r="EH96" s="293"/>
      <c r="EI96" s="293"/>
      <c r="EJ96" s="293"/>
      <c r="EK96" s="293"/>
      <c r="EL96" s="293"/>
      <c r="EM96" s="293"/>
      <c r="EN96" s="293"/>
      <c r="EO96" s="293"/>
      <c r="EP96" s="293"/>
      <c r="EQ96" s="293"/>
      <c r="ER96" s="293"/>
      <c r="ES96" s="293"/>
      <c r="ET96" s="293"/>
      <c r="EU96" s="293"/>
      <c r="EV96" s="293"/>
      <c r="EW96" s="293"/>
      <c r="EX96" s="293"/>
      <c r="EY96" s="293"/>
      <c r="EZ96" s="293"/>
      <c r="FA96" s="293"/>
      <c r="FB96" s="293"/>
      <c r="FC96" s="293"/>
      <c r="FD96" s="293"/>
      <c r="FE96" s="293"/>
      <c r="FF96" s="293"/>
      <c r="FG96" s="293"/>
      <c r="FH96" s="293"/>
      <c r="FI96" s="293"/>
      <c r="FJ96" s="293"/>
      <c r="FK96" s="293"/>
      <c r="FL96" s="293"/>
      <c r="FM96" s="293"/>
      <c r="FN96" s="293"/>
      <c r="FO96" s="293"/>
      <c r="FP96" s="293"/>
      <c r="FQ96" s="293"/>
      <c r="FR96" s="293"/>
      <c r="FS96" s="293"/>
      <c r="FT96" s="293"/>
      <c r="FU96" s="293"/>
      <c r="FV96" s="293"/>
      <c r="FW96" s="293"/>
      <c r="FX96" s="293"/>
      <c r="FY96" s="293"/>
      <c r="FZ96" s="293"/>
      <c r="GA96" s="293"/>
      <c r="GB96" s="293"/>
      <c r="GC96" s="293"/>
      <c r="GD96" s="293"/>
      <c r="GE96" s="293"/>
      <c r="GF96" s="293"/>
      <c r="GG96" s="293"/>
      <c r="GH96" s="293"/>
      <c r="GI96" s="293"/>
      <c r="GJ96" s="293"/>
      <c r="GK96" s="293"/>
      <c r="GL96" s="293"/>
      <c r="GM96" s="54"/>
    </row>
    <row r="97" spans="1:195">
      <c r="A97" s="298"/>
      <c r="B97" s="299"/>
      <c r="C97" s="300"/>
      <c r="D97" s="50" t="str">
        <f>IFERROR(AVERAGEIF(D7:GM7, D96, D95:GM95), "")</f>
        <v/>
      </c>
      <c r="E97" s="50" t="str">
        <f>IFERROR(AVERAGEIF(D7:GM7, E96, D95:GM95), "")</f>
        <v/>
      </c>
      <c r="F97" s="50" t="str">
        <f>IFERROR(AVERAGEIF(D7:GM7, F96, D95:GM95), "")</f>
        <v/>
      </c>
      <c r="G97" s="50" t="str">
        <f>IFERROR(AVERAGEIF(D7:GM7, G96, D95:GM95), "")</f>
        <v/>
      </c>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c r="AG97" s="293"/>
      <c r="AH97" s="293"/>
      <c r="AI97" s="293"/>
      <c r="AJ97" s="293"/>
      <c r="AK97" s="293"/>
      <c r="AL97" s="293"/>
      <c r="AM97" s="293"/>
      <c r="AN97" s="293"/>
      <c r="AO97" s="293"/>
      <c r="AP97" s="293"/>
      <c r="AQ97" s="293"/>
      <c r="AR97" s="293"/>
      <c r="AS97" s="293"/>
      <c r="AT97" s="293"/>
      <c r="AU97" s="293"/>
      <c r="AV97" s="293"/>
      <c r="AW97" s="293"/>
      <c r="AX97" s="293"/>
      <c r="AY97" s="293"/>
      <c r="AZ97" s="293"/>
      <c r="BA97" s="293"/>
      <c r="BB97" s="293"/>
      <c r="BC97" s="293"/>
      <c r="BD97" s="293"/>
      <c r="BE97" s="293"/>
      <c r="BF97" s="293"/>
      <c r="BG97" s="293"/>
      <c r="BH97" s="293"/>
      <c r="BI97" s="293"/>
      <c r="BJ97" s="293"/>
      <c r="BK97" s="293"/>
      <c r="BL97" s="293"/>
      <c r="BM97" s="293"/>
      <c r="BN97" s="293"/>
      <c r="BO97" s="293"/>
      <c r="BP97" s="293"/>
      <c r="BQ97" s="293"/>
      <c r="BR97" s="293"/>
      <c r="BS97" s="293"/>
      <c r="BT97" s="293"/>
      <c r="BU97" s="293"/>
      <c r="BV97" s="293"/>
      <c r="BW97" s="293"/>
      <c r="BX97" s="293"/>
      <c r="BY97" s="293"/>
      <c r="BZ97" s="293"/>
      <c r="CA97" s="293"/>
      <c r="CB97" s="293"/>
      <c r="CC97" s="293"/>
      <c r="CD97" s="293"/>
      <c r="CE97" s="293"/>
      <c r="CF97" s="293"/>
      <c r="CG97" s="293"/>
      <c r="CH97" s="293"/>
      <c r="CI97" s="293"/>
      <c r="CJ97" s="293"/>
      <c r="CK97" s="293"/>
      <c r="CL97" s="293"/>
      <c r="CM97" s="293"/>
      <c r="CN97" s="293"/>
      <c r="CO97" s="293"/>
      <c r="CP97" s="293"/>
      <c r="CQ97" s="293"/>
      <c r="CR97" s="293"/>
      <c r="CS97" s="293"/>
      <c r="CT97" s="293"/>
      <c r="CU97" s="293"/>
      <c r="CV97" s="293"/>
      <c r="CW97" s="293"/>
      <c r="CX97" s="293"/>
      <c r="CY97" s="293"/>
      <c r="CZ97" s="293"/>
      <c r="DA97" s="293"/>
      <c r="DB97" s="293"/>
      <c r="DC97" s="293"/>
      <c r="DD97" s="293"/>
      <c r="DE97" s="293"/>
      <c r="DF97" s="293"/>
      <c r="DG97" s="293"/>
      <c r="DH97" s="293"/>
      <c r="DI97" s="293"/>
      <c r="DJ97" s="293"/>
      <c r="DK97" s="293"/>
      <c r="DL97" s="293"/>
      <c r="DM97" s="293"/>
      <c r="DN97" s="293"/>
      <c r="DO97" s="293"/>
      <c r="DP97" s="293"/>
      <c r="DQ97" s="293"/>
      <c r="DR97" s="293"/>
      <c r="DS97" s="293"/>
      <c r="DT97" s="293"/>
      <c r="DU97" s="293"/>
      <c r="DV97" s="293"/>
      <c r="DW97" s="293"/>
      <c r="DX97" s="293"/>
      <c r="DY97" s="293"/>
      <c r="DZ97" s="293"/>
      <c r="EA97" s="293"/>
      <c r="EB97" s="293"/>
      <c r="EC97" s="293"/>
      <c r="ED97" s="293"/>
      <c r="EE97" s="293"/>
      <c r="EF97" s="293"/>
      <c r="EG97" s="293"/>
      <c r="EH97" s="293"/>
      <c r="EI97" s="293"/>
      <c r="EJ97" s="293"/>
      <c r="EK97" s="293"/>
      <c r="EL97" s="293"/>
      <c r="EM97" s="293"/>
      <c r="EN97" s="293"/>
      <c r="EO97" s="293"/>
      <c r="EP97" s="293"/>
      <c r="EQ97" s="293"/>
      <c r="ER97" s="293"/>
      <c r="ES97" s="293"/>
      <c r="ET97" s="293"/>
      <c r="EU97" s="293"/>
      <c r="EV97" s="293"/>
      <c r="EW97" s="293"/>
      <c r="EX97" s="293"/>
      <c r="EY97" s="293"/>
      <c r="EZ97" s="293"/>
      <c r="FA97" s="293"/>
      <c r="FB97" s="293"/>
      <c r="FC97" s="293"/>
      <c r="FD97" s="293"/>
      <c r="FE97" s="293"/>
      <c r="FF97" s="293"/>
      <c r="FG97" s="293"/>
      <c r="FH97" s="293"/>
      <c r="FI97" s="293"/>
      <c r="FJ97" s="293"/>
      <c r="FK97" s="293"/>
      <c r="FL97" s="293"/>
      <c r="FM97" s="293"/>
      <c r="FN97" s="293"/>
      <c r="FO97" s="293"/>
      <c r="FP97" s="293"/>
      <c r="FQ97" s="293"/>
      <c r="FR97" s="293"/>
      <c r="FS97" s="293"/>
      <c r="FT97" s="293"/>
      <c r="FU97" s="293"/>
      <c r="FV97" s="293"/>
      <c r="FW97" s="293"/>
      <c r="FX97" s="293"/>
      <c r="FY97" s="293"/>
      <c r="FZ97" s="293"/>
      <c r="GA97" s="293"/>
      <c r="GB97" s="293"/>
      <c r="GC97" s="293"/>
      <c r="GD97" s="293"/>
      <c r="GE97" s="293"/>
      <c r="GF97" s="293"/>
      <c r="GG97" s="293"/>
      <c r="GH97" s="293"/>
      <c r="GI97" s="293"/>
      <c r="GJ97" s="293"/>
      <c r="GK97" s="293"/>
      <c r="GL97" s="293"/>
      <c r="GM97" s="54"/>
    </row>
    <row r="98" spans="1:195" ht="60">
      <c r="A98" s="295" t="str">
        <f>Language!B961</f>
        <v>Total average by mode for all modules</v>
      </c>
      <c r="B98" s="296"/>
      <c r="C98" s="297"/>
      <c r="D98" s="10" t="str">
        <f>'Drop-downs'!F25</f>
        <v>In-person</v>
      </c>
      <c r="E98" s="10" t="str">
        <f>'Drop-downs'!F26</f>
        <v>Online, instructor-led</v>
      </c>
      <c r="F98" s="10" t="str">
        <f>'Drop-downs'!F27</f>
        <v>Online, self-learning</v>
      </c>
      <c r="G98" s="10" t="str">
        <f>'Drop-downs'!F28</f>
        <v>Hybrid (online and in-person components)</v>
      </c>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row>
    <row r="99" spans="1:195">
      <c r="A99" s="298"/>
      <c r="B99" s="299"/>
      <c r="C99" s="300"/>
      <c r="D99" s="50" t="str">
        <f>IFERROR(AVERAGEIF(D6:GM6, D98, D95:GM95), "")</f>
        <v/>
      </c>
      <c r="E99" s="50" t="str">
        <f>IFERROR(AVERAGEIF(D6:GM6, E98, D95:GM95), "")</f>
        <v/>
      </c>
      <c r="F99" s="50" t="str">
        <f>IFERROR(AVERAGEIF(D6:GM6, F98, D95:GM95), "")</f>
        <v/>
      </c>
      <c r="G99" s="50" t="str">
        <f>IFERROR(AVERAGEIF(D6:GM6, G98, D95:GM95), "")</f>
        <v/>
      </c>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row>
    <row r="100" spans="1:195">
      <c r="A100" s="294" t="str">
        <f>Language!B962</f>
        <v>Average by module</v>
      </c>
      <c r="B100" s="294"/>
      <c r="C100" s="294"/>
      <c r="D100" s="287" t="str">
        <f>IFERROR(
(
IF(AND(D95&lt;&gt;"",D8&lt;&gt;""),D95*D8,0)+
IF(AND(E95&lt;&gt;"",E8&lt;&gt;""),E95*E8,0)+
IF(AND(F95&lt;&gt;"",F8&lt;&gt;""),F95*F8,0)+
IF(AND(G95&lt;&gt;"",G8&lt;&gt;""),G95*G8,0)
)
/
(
(
IF(AND(D95&lt;&gt;"",D8&lt;&gt;""),D8,0)+
IF(AND(E95&lt;&gt;"",E8&lt;&gt;""),E8,0)+
IF(AND(F95&lt;&gt;"",F8&lt;&gt;""),F8,0)+
IF(AND(G95&lt;&gt;"",G8&lt;&gt;""),G8,0)
)
),
"")</f>
        <v/>
      </c>
      <c r="E100" s="288"/>
      <c r="F100" s="288"/>
      <c r="G100" s="289"/>
      <c r="H100" s="287" t="str">
        <f t="shared" ref="H100" si="251">IFERROR(
(
IF(AND(H95&lt;&gt;"",H8&lt;&gt;""),H95*H8,0)+
IF(AND(I95&lt;&gt;"",I8&lt;&gt;""),I95*I8,0)+
IF(AND(J95&lt;&gt;"",J8&lt;&gt;""),J95*J8,0)+
IF(AND(K95&lt;&gt;"",K8&lt;&gt;""),K95*K8,0)
)
/
(
(
IF(AND(H95&lt;&gt;"",H8&lt;&gt;""),H8,0)+
IF(AND(I95&lt;&gt;"",I8&lt;&gt;""),I8,0)+
IF(AND(J95&lt;&gt;"",J8&lt;&gt;""),J8,0)+
IF(AND(K95&lt;&gt;"",K8&lt;&gt;""),K8,0)
)
),
"")</f>
        <v/>
      </c>
      <c r="I100" s="288"/>
      <c r="J100" s="288"/>
      <c r="K100" s="289"/>
      <c r="L100" s="287" t="str">
        <f t="shared" ref="L100" si="252">IFERROR(
(
IF(AND(L95&lt;&gt;"",L8&lt;&gt;""),L95*L8,0)+
IF(AND(M95&lt;&gt;"",M8&lt;&gt;""),M95*M8,0)+
IF(AND(N95&lt;&gt;"",N8&lt;&gt;""),N95*N8,0)+
IF(AND(O95&lt;&gt;"",O8&lt;&gt;""),O95*O8,0)
)
/
(
(
IF(AND(L95&lt;&gt;"",L8&lt;&gt;""),L8,0)+
IF(AND(M95&lt;&gt;"",M8&lt;&gt;""),M8,0)+
IF(AND(N95&lt;&gt;"",N8&lt;&gt;""),N8,0)+
IF(AND(O95&lt;&gt;"",O8&lt;&gt;""),O8,0)
)
),
"")</f>
        <v/>
      </c>
      <c r="M100" s="288"/>
      <c r="N100" s="288"/>
      <c r="O100" s="289"/>
      <c r="P100" s="287" t="str">
        <f t="shared" ref="P100" si="253">IFERROR(
(
IF(AND(P95&lt;&gt;"",P8&lt;&gt;""),P95*P8,0)+
IF(AND(Q95&lt;&gt;"",Q8&lt;&gt;""),Q95*Q8,0)+
IF(AND(R95&lt;&gt;"",R8&lt;&gt;""),R95*R8,0)+
IF(AND(S95&lt;&gt;"",S8&lt;&gt;""),S95*S8,0)
)
/
(
(
IF(AND(P95&lt;&gt;"",P8&lt;&gt;""),P8,0)+
IF(AND(Q95&lt;&gt;"",Q8&lt;&gt;""),Q8,0)+
IF(AND(R95&lt;&gt;"",R8&lt;&gt;""),R8,0)+
IF(AND(S95&lt;&gt;"",S8&lt;&gt;""),S8,0)
)
),
"")</f>
        <v/>
      </c>
      <c r="Q100" s="288"/>
      <c r="R100" s="288"/>
      <c r="S100" s="289"/>
      <c r="T100" s="287" t="str">
        <f t="shared" ref="T100" si="254">IFERROR(
(
IF(AND(T95&lt;&gt;"",T8&lt;&gt;""),T95*T8,0)+
IF(AND(U95&lt;&gt;"",U8&lt;&gt;""),U95*U8,0)+
IF(AND(V95&lt;&gt;"",V8&lt;&gt;""),V95*V8,0)+
IF(AND(W95&lt;&gt;"",W8&lt;&gt;""),W95*W8,0)
)
/
(
(
IF(AND(T95&lt;&gt;"",T8&lt;&gt;""),T8,0)+
IF(AND(U95&lt;&gt;"",U8&lt;&gt;""),U8,0)+
IF(AND(V95&lt;&gt;"",V8&lt;&gt;""),V8,0)+
IF(AND(W95&lt;&gt;"",W8&lt;&gt;""),W8,0)
)
),
"")</f>
        <v/>
      </c>
      <c r="U100" s="288"/>
      <c r="V100" s="288"/>
      <c r="W100" s="289"/>
      <c r="X100" s="287" t="str">
        <f t="shared" ref="X100" si="255">IFERROR(
(
IF(AND(X95&lt;&gt;"",X8&lt;&gt;""),X95*X8,0)+
IF(AND(Y95&lt;&gt;"",Y8&lt;&gt;""),Y95*Y8,0)+
IF(AND(Z95&lt;&gt;"",Z8&lt;&gt;""),Z95*Z8,0)+
IF(AND(AA95&lt;&gt;"",AA8&lt;&gt;""),AA95*AA8,0)
)
/
(
(
IF(AND(X95&lt;&gt;"",X8&lt;&gt;""),X8,0)+
IF(AND(Y95&lt;&gt;"",Y8&lt;&gt;""),Y8,0)+
IF(AND(Z95&lt;&gt;"",Z8&lt;&gt;""),Z8,0)+
IF(AND(AA95&lt;&gt;"",AA8&lt;&gt;""),AA8,0)
)
),
"")</f>
        <v/>
      </c>
      <c r="Y100" s="288"/>
      <c r="Z100" s="288"/>
      <c r="AA100" s="289"/>
      <c r="AB100" s="287" t="str">
        <f t="shared" ref="AB100" si="256">IFERROR(
(
IF(AND(AB95&lt;&gt;"",AB8&lt;&gt;""),AB95*AB8,0)+
IF(AND(AC95&lt;&gt;"",AC8&lt;&gt;""),AC95*AC8,0)+
IF(AND(AD95&lt;&gt;"",AD8&lt;&gt;""),AD95*AD8,0)+
IF(AND(AE95&lt;&gt;"",AE8&lt;&gt;""),AE95*AE8,0)
)
/
(
(
IF(AND(AB95&lt;&gt;"",AB8&lt;&gt;""),AB8,0)+
IF(AND(AC95&lt;&gt;"",AC8&lt;&gt;""),AC8,0)+
IF(AND(AD95&lt;&gt;"",AD8&lt;&gt;""),AD8,0)+
IF(AND(AE95&lt;&gt;"",AE8&lt;&gt;""),AE8,0)
)
),
"")</f>
        <v/>
      </c>
      <c r="AC100" s="288"/>
      <c r="AD100" s="288"/>
      <c r="AE100" s="289"/>
      <c r="AF100" s="287" t="str">
        <f t="shared" ref="AF100" si="257">IFERROR(
(
IF(AND(AF95&lt;&gt;"",AF8&lt;&gt;""),AF95*AF8,0)+
IF(AND(AG95&lt;&gt;"",AG8&lt;&gt;""),AG95*AG8,0)+
IF(AND(AH95&lt;&gt;"",AH8&lt;&gt;""),AH95*AH8,0)+
IF(AND(AI95&lt;&gt;"",AI8&lt;&gt;""),AI95*AI8,0)
)
/
(
(
IF(AND(AF95&lt;&gt;"",AF8&lt;&gt;""),AF8,0)+
IF(AND(AG95&lt;&gt;"",AG8&lt;&gt;""),AG8,0)+
IF(AND(AH95&lt;&gt;"",AH8&lt;&gt;""),AH8,0)+
IF(AND(AI95&lt;&gt;"",AI8&lt;&gt;""),AI8,0)
)
),
"")</f>
        <v/>
      </c>
      <c r="AG100" s="288"/>
      <c r="AH100" s="288"/>
      <c r="AI100" s="289"/>
      <c r="AJ100" s="287" t="str">
        <f t="shared" ref="AJ100" si="258">IFERROR(
(
IF(AND(AJ95&lt;&gt;"",AJ8&lt;&gt;""),AJ95*AJ8,0)+
IF(AND(AK95&lt;&gt;"",AK8&lt;&gt;""),AK95*AK8,0)+
IF(AND(AL95&lt;&gt;"",AL8&lt;&gt;""),AL95*AL8,0)+
IF(AND(AM95&lt;&gt;"",AM8&lt;&gt;""),AM95*AM8,0)
)
/
(
(
IF(AND(AJ95&lt;&gt;"",AJ8&lt;&gt;""),AJ8,0)+
IF(AND(AK95&lt;&gt;"",AK8&lt;&gt;""),AK8,0)+
IF(AND(AL95&lt;&gt;"",AL8&lt;&gt;""),AL8,0)+
IF(AND(AM95&lt;&gt;"",AM8&lt;&gt;""),AM8,0)
)
),
"")</f>
        <v/>
      </c>
      <c r="AK100" s="288"/>
      <c r="AL100" s="288"/>
      <c r="AM100" s="289"/>
      <c r="AN100" s="287" t="str">
        <f t="shared" ref="AN100" si="259">IFERROR(
(
IF(AND(AN95&lt;&gt;"",AN8&lt;&gt;""),AN95*AN8,0)+
IF(AND(AO95&lt;&gt;"",AO8&lt;&gt;""),AO95*AO8,0)+
IF(AND(AP95&lt;&gt;"",AP8&lt;&gt;""),AP95*AP8,0)+
IF(AND(AQ95&lt;&gt;"",AQ8&lt;&gt;""),AQ95*AQ8,0)
)
/
(
(
IF(AND(AN95&lt;&gt;"",AN8&lt;&gt;""),AN8,0)+
IF(AND(AO95&lt;&gt;"",AO8&lt;&gt;""),AO8,0)+
IF(AND(AP95&lt;&gt;"",AP8&lt;&gt;""),AP8,0)+
IF(AND(AQ95&lt;&gt;"",AQ8&lt;&gt;""),AQ8,0)
)
),
"")</f>
        <v/>
      </c>
      <c r="AO100" s="288"/>
      <c r="AP100" s="288"/>
      <c r="AQ100" s="289"/>
      <c r="AR100" s="287" t="str">
        <f t="shared" ref="AR100" si="260">IFERROR(
(
IF(AND(AR95&lt;&gt;"",AR8&lt;&gt;""),AR95*AR8,0)+
IF(AND(AS95&lt;&gt;"",AS8&lt;&gt;""),AS95*AS8,0)+
IF(AND(AT95&lt;&gt;"",AT8&lt;&gt;""),AT95*AT8,0)+
IF(AND(AU95&lt;&gt;"",AU8&lt;&gt;""),AU95*AU8,0)
)
/
(
(
IF(AND(AR95&lt;&gt;"",AR8&lt;&gt;""),AR8,0)+
IF(AND(AS95&lt;&gt;"",AS8&lt;&gt;""),AS8,0)+
IF(AND(AT95&lt;&gt;"",AT8&lt;&gt;""),AT8,0)+
IF(AND(AU95&lt;&gt;"",AU8&lt;&gt;""),AU8,0)
)
),
"")</f>
        <v/>
      </c>
      <c r="AS100" s="288"/>
      <c r="AT100" s="288"/>
      <c r="AU100" s="289"/>
      <c r="AV100" s="287" t="str">
        <f t="shared" ref="AV100" si="261">IFERROR(
(
IF(AND(AV95&lt;&gt;"",AV8&lt;&gt;""),AV95*AV8,0)+
IF(AND(AW95&lt;&gt;"",AW8&lt;&gt;""),AW95*AW8,0)+
IF(AND(AX95&lt;&gt;"",AX8&lt;&gt;""),AX95*AX8,0)+
IF(AND(AY95&lt;&gt;"",AY8&lt;&gt;""),AY95*AY8,0)
)
/
(
(
IF(AND(AV95&lt;&gt;"",AV8&lt;&gt;""),AV8,0)+
IF(AND(AW95&lt;&gt;"",AW8&lt;&gt;""),AW8,0)+
IF(AND(AX95&lt;&gt;"",AX8&lt;&gt;""),AX8,0)+
IF(AND(AY95&lt;&gt;"",AY8&lt;&gt;""),AY8,0)
)
),
"")</f>
        <v/>
      </c>
      <c r="AW100" s="288"/>
      <c r="AX100" s="288"/>
      <c r="AY100" s="289"/>
      <c r="AZ100" s="287" t="str">
        <f t="shared" ref="AZ100" si="262">IFERROR(
(
IF(AND(AZ95&lt;&gt;"",AZ8&lt;&gt;""),AZ95*AZ8,0)+
IF(AND(BA95&lt;&gt;"",BA8&lt;&gt;""),BA95*BA8,0)+
IF(AND(BB95&lt;&gt;"",BB8&lt;&gt;""),BB95*BB8,0)+
IF(AND(BC95&lt;&gt;"",BC8&lt;&gt;""),BC95*BC8,0)
)
/
(
(
IF(AND(AZ95&lt;&gt;"",AZ8&lt;&gt;""),AZ8,0)+
IF(AND(BA95&lt;&gt;"",BA8&lt;&gt;""),BA8,0)+
IF(AND(BB95&lt;&gt;"",BB8&lt;&gt;""),BB8,0)+
IF(AND(BC95&lt;&gt;"",BC8&lt;&gt;""),BC8,0)
)
),
"")</f>
        <v/>
      </c>
      <c r="BA100" s="288"/>
      <c r="BB100" s="288"/>
      <c r="BC100" s="289"/>
      <c r="BD100" s="287" t="str">
        <f t="shared" ref="BD100" si="263">IFERROR(
(
IF(AND(BD95&lt;&gt;"",BD8&lt;&gt;""),BD95*BD8,0)+
IF(AND(BE95&lt;&gt;"",BE8&lt;&gt;""),BE95*BE8,0)+
IF(AND(BF95&lt;&gt;"",BF8&lt;&gt;""),BF95*BF8,0)+
IF(AND(BG95&lt;&gt;"",BG8&lt;&gt;""),BG95*BG8,0)
)
/
(
(
IF(AND(BD95&lt;&gt;"",BD8&lt;&gt;""),BD8,0)+
IF(AND(BE95&lt;&gt;"",BE8&lt;&gt;""),BE8,0)+
IF(AND(BF95&lt;&gt;"",BF8&lt;&gt;""),BF8,0)+
IF(AND(BG95&lt;&gt;"",BG8&lt;&gt;""),BG8,0)
)
),
"")</f>
        <v/>
      </c>
      <c r="BE100" s="288"/>
      <c r="BF100" s="288"/>
      <c r="BG100" s="289"/>
      <c r="BH100" s="287" t="str">
        <f t="shared" ref="BH100" si="264">IFERROR(
(
IF(AND(BH95&lt;&gt;"",BH8&lt;&gt;""),BH95*BH8,0)+
IF(AND(BI95&lt;&gt;"",BI8&lt;&gt;""),BI95*BI8,0)+
IF(AND(BJ95&lt;&gt;"",BJ8&lt;&gt;""),BJ95*BJ8,0)+
IF(AND(BK95&lt;&gt;"",BK8&lt;&gt;""),BK95*BK8,0)
)
/
(
(
IF(AND(BH95&lt;&gt;"",BH8&lt;&gt;""),BH8,0)+
IF(AND(BI95&lt;&gt;"",BI8&lt;&gt;""),BI8,0)+
IF(AND(BJ95&lt;&gt;"",BJ8&lt;&gt;""),BJ8,0)+
IF(AND(BK95&lt;&gt;"",BK8&lt;&gt;""),BK8,0)
)
),
"")</f>
        <v/>
      </c>
      <c r="BI100" s="288"/>
      <c r="BJ100" s="288"/>
      <c r="BK100" s="289"/>
      <c r="BL100" s="287" t="str">
        <f t="shared" ref="BL100" si="265">IFERROR(
(
IF(AND(BL95&lt;&gt;"",BL8&lt;&gt;""),BL95*BL8,0)+
IF(AND(BM95&lt;&gt;"",BM8&lt;&gt;""),BM95*BM8,0)+
IF(AND(BN95&lt;&gt;"",BN8&lt;&gt;""),BN95*BN8,0)+
IF(AND(BO95&lt;&gt;"",BO8&lt;&gt;""),BO95*BO8,0)
)
/
(
(
IF(AND(BL95&lt;&gt;"",BL8&lt;&gt;""),BL8,0)+
IF(AND(BM95&lt;&gt;"",BM8&lt;&gt;""),BM8,0)+
IF(AND(BN95&lt;&gt;"",BN8&lt;&gt;""),BN8,0)+
IF(AND(BO95&lt;&gt;"",BO8&lt;&gt;""),BO8,0)
)
),
"")</f>
        <v/>
      </c>
      <c r="BM100" s="288"/>
      <c r="BN100" s="288"/>
      <c r="BO100" s="289"/>
      <c r="BP100" s="287" t="str">
        <f t="shared" ref="BP100" si="266">IFERROR(
(
IF(AND(BP95&lt;&gt;"",BP8&lt;&gt;""),BP95*BP8,0)+
IF(AND(BQ95&lt;&gt;"",BQ8&lt;&gt;""),BQ95*BQ8,0)+
IF(AND(BR95&lt;&gt;"",BR8&lt;&gt;""),BR95*BR8,0)+
IF(AND(BS95&lt;&gt;"",BS8&lt;&gt;""),BS95*BS8,0)
)
/
(
(
IF(AND(BP95&lt;&gt;"",BP8&lt;&gt;""),BP8,0)+
IF(AND(BQ95&lt;&gt;"",BQ8&lt;&gt;""),BQ8,0)+
IF(AND(BR95&lt;&gt;"",BR8&lt;&gt;""),BR8,0)+
IF(AND(BS95&lt;&gt;"",BS8&lt;&gt;""),BS8,0)
)
),
"")</f>
        <v/>
      </c>
      <c r="BQ100" s="288"/>
      <c r="BR100" s="288"/>
      <c r="BS100" s="289"/>
      <c r="BT100" s="287" t="str">
        <f t="shared" ref="BT100" si="267">IFERROR(
(
IF(AND(BT95&lt;&gt;"",BT8&lt;&gt;""),BT95*BT8,0)+
IF(AND(BU95&lt;&gt;"",BU8&lt;&gt;""),BU95*BU8,0)+
IF(AND(BV95&lt;&gt;"",BV8&lt;&gt;""),BV95*BV8,0)+
IF(AND(BW95&lt;&gt;"",BW8&lt;&gt;""),BW95*BW8,0)
)
/
(
(
IF(AND(BT95&lt;&gt;"",BT8&lt;&gt;""),BT8,0)+
IF(AND(BU95&lt;&gt;"",BU8&lt;&gt;""),BU8,0)+
IF(AND(BV95&lt;&gt;"",BV8&lt;&gt;""),BV8,0)+
IF(AND(BW95&lt;&gt;"",BW8&lt;&gt;""),BW8,0)
)
),
"")</f>
        <v/>
      </c>
      <c r="BU100" s="288"/>
      <c r="BV100" s="288"/>
      <c r="BW100" s="289"/>
      <c r="BX100" s="287" t="str">
        <f t="shared" ref="BX100" si="268">IFERROR(
(
IF(AND(BX95&lt;&gt;"",BX8&lt;&gt;""),BX95*BX8,0)+
IF(AND(BY95&lt;&gt;"",BY8&lt;&gt;""),BY95*BY8,0)+
IF(AND(BZ95&lt;&gt;"",BZ8&lt;&gt;""),BZ95*BZ8,0)+
IF(AND(CA95&lt;&gt;"",CA8&lt;&gt;""),CA95*CA8,0)
)
/
(
(
IF(AND(BX95&lt;&gt;"",BX8&lt;&gt;""),BX8,0)+
IF(AND(BY95&lt;&gt;"",BY8&lt;&gt;""),BY8,0)+
IF(AND(BZ95&lt;&gt;"",BZ8&lt;&gt;""),BZ8,0)+
IF(AND(CA95&lt;&gt;"",CA8&lt;&gt;""),CA8,0)
)
),
"")</f>
        <v/>
      </c>
      <c r="BY100" s="288"/>
      <c r="BZ100" s="288"/>
      <c r="CA100" s="289"/>
      <c r="CB100" s="287" t="str">
        <f t="shared" ref="CB100" si="269">IFERROR(
(
IF(AND(CB95&lt;&gt;"",CB8&lt;&gt;""),CB95*CB8,0)+
IF(AND(CC95&lt;&gt;"",CC8&lt;&gt;""),CC95*CC8,0)+
IF(AND(CD95&lt;&gt;"",CD8&lt;&gt;""),CD95*CD8,0)+
IF(AND(CE95&lt;&gt;"",CE8&lt;&gt;""),CE95*CE8,0)
)
/
(
(
IF(AND(CB95&lt;&gt;"",CB8&lt;&gt;""),CB8,0)+
IF(AND(CC95&lt;&gt;"",CC8&lt;&gt;""),CC8,0)+
IF(AND(CD95&lt;&gt;"",CD8&lt;&gt;""),CD8,0)+
IF(AND(CE95&lt;&gt;"",CE8&lt;&gt;""),CE8,0)
)
),
"")</f>
        <v/>
      </c>
      <c r="CC100" s="288"/>
      <c r="CD100" s="288"/>
      <c r="CE100" s="289"/>
      <c r="CF100" s="287" t="str">
        <f t="shared" ref="CF100" si="270">IFERROR(
(
IF(AND(CF95&lt;&gt;"",CF8&lt;&gt;""),CF95*CF8,0)+
IF(AND(CG95&lt;&gt;"",CG8&lt;&gt;""),CG95*CG8,0)+
IF(AND(CH95&lt;&gt;"",CH8&lt;&gt;""),CH95*CH8,0)+
IF(AND(CI95&lt;&gt;"",CI8&lt;&gt;""),CI95*CI8,0)
)
/
(
(
IF(AND(CF95&lt;&gt;"",CF8&lt;&gt;""),CF8,0)+
IF(AND(CG95&lt;&gt;"",CG8&lt;&gt;""),CG8,0)+
IF(AND(CH95&lt;&gt;"",CH8&lt;&gt;""),CH8,0)+
IF(AND(CI95&lt;&gt;"",CI8&lt;&gt;""),CI8,0)
)
),
"")</f>
        <v/>
      </c>
      <c r="CG100" s="288"/>
      <c r="CH100" s="288"/>
      <c r="CI100" s="289"/>
      <c r="CJ100" s="287" t="str">
        <f t="shared" ref="CJ100" si="271">IFERROR(
(
IF(AND(CJ95&lt;&gt;"",CJ8&lt;&gt;""),CJ95*CJ8,0)+
IF(AND(CK95&lt;&gt;"",CK8&lt;&gt;""),CK95*CK8,0)+
IF(AND(CL95&lt;&gt;"",CL8&lt;&gt;""),CL95*CL8,0)+
IF(AND(CM95&lt;&gt;"",CM8&lt;&gt;""),CM95*CM8,0)
)
/
(
(
IF(AND(CJ95&lt;&gt;"",CJ8&lt;&gt;""),CJ8,0)+
IF(AND(CK95&lt;&gt;"",CK8&lt;&gt;""),CK8,0)+
IF(AND(CL95&lt;&gt;"",CL8&lt;&gt;""),CL8,0)+
IF(AND(CM95&lt;&gt;"",CM8&lt;&gt;""),CM8,0)
)
),
"")</f>
        <v/>
      </c>
      <c r="CK100" s="288"/>
      <c r="CL100" s="288"/>
      <c r="CM100" s="289"/>
      <c r="CN100" s="287" t="str">
        <f t="shared" ref="CN100" si="272">IFERROR(
(
IF(AND(CN95&lt;&gt;"",CN8&lt;&gt;""),CN95*CN8,0)+
IF(AND(CO95&lt;&gt;"",CO8&lt;&gt;""),CO95*CO8,0)+
IF(AND(CP95&lt;&gt;"",CP8&lt;&gt;""),CP95*CP8,0)+
IF(AND(CQ95&lt;&gt;"",CQ8&lt;&gt;""),CQ95*CQ8,0)
)
/
(
(
IF(AND(CN95&lt;&gt;"",CN8&lt;&gt;""),CN8,0)+
IF(AND(CO95&lt;&gt;"",CO8&lt;&gt;""),CO8,0)+
IF(AND(CP95&lt;&gt;"",CP8&lt;&gt;""),CP8,0)+
IF(AND(CQ95&lt;&gt;"",CQ8&lt;&gt;""),CQ8,0)
)
),
"")</f>
        <v/>
      </c>
      <c r="CO100" s="288"/>
      <c r="CP100" s="288"/>
      <c r="CQ100" s="289"/>
      <c r="CR100" s="287" t="str">
        <f t="shared" ref="CR100" si="273">IFERROR(
(
IF(AND(CR95&lt;&gt;"",CR8&lt;&gt;""),CR95*CR8,0)+
IF(AND(CS95&lt;&gt;"",CS8&lt;&gt;""),CS95*CS8,0)+
IF(AND(CT95&lt;&gt;"",CT8&lt;&gt;""),CT95*CT8,0)+
IF(AND(CU95&lt;&gt;"",CU8&lt;&gt;""),CU95*CU8,0)
)
/
(
(
IF(AND(CR95&lt;&gt;"",CR8&lt;&gt;""),CR8,0)+
IF(AND(CS95&lt;&gt;"",CS8&lt;&gt;""),CS8,0)+
IF(AND(CT95&lt;&gt;"",CT8&lt;&gt;""),CT8,0)+
IF(AND(CU95&lt;&gt;"",CU8&lt;&gt;""),CU8,0)
)
),
"")</f>
        <v/>
      </c>
      <c r="CS100" s="288"/>
      <c r="CT100" s="288"/>
      <c r="CU100" s="289"/>
      <c r="CV100" s="287" t="str">
        <f t="shared" ref="CV100" si="274">IFERROR(
(
IF(AND(CV95&lt;&gt;"",CV8&lt;&gt;""),CV95*CV8,0)+
IF(AND(CW95&lt;&gt;"",CW8&lt;&gt;""),CW95*CW8,0)+
IF(AND(CX95&lt;&gt;"",CX8&lt;&gt;""),CX95*CX8,0)+
IF(AND(CY95&lt;&gt;"",CY8&lt;&gt;""),CY95*CY8,0)
)
/
(
(
IF(AND(CV95&lt;&gt;"",CV8&lt;&gt;""),CV8,0)+
IF(AND(CW95&lt;&gt;"",CW8&lt;&gt;""),CW8,0)+
IF(AND(CX95&lt;&gt;"",CX8&lt;&gt;""),CX8,0)+
IF(AND(CY95&lt;&gt;"",CY8&lt;&gt;""),CY8,0)
)
),
"")</f>
        <v/>
      </c>
      <c r="CW100" s="288"/>
      <c r="CX100" s="288"/>
      <c r="CY100" s="289"/>
      <c r="CZ100" s="287" t="str">
        <f t="shared" ref="CZ100" si="275">IFERROR(
(
IF(AND(CZ95&lt;&gt;"",CZ8&lt;&gt;""),CZ95*CZ8,0)+
IF(AND(DA95&lt;&gt;"",DA8&lt;&gt;""),DA95*DA8,0)+
IF(AND(DB95&lt;&gt;"",DB8&lt;&gt;""),DB95*DB8,0)+
IF(AND(DC95&lt;&gt;"",DC8&lt;&gt;""),DC95*DC8,0)
)
/
(
(
IF(AND(CZ95&lt;&gt;"",CZ8&lt;&gt;""),CZ8,0)+
IF(AND(DA95&lt;&gt;"",DA8&lt;&gt;""),DA8,0)+
IF(AND(DB95&lt;&gt;"",DB8&lt;&gt;""),DB8,0)+
IF(AND(DC95&lt;&gt;"",DC8&lt;&gt;""),DC8,0)
)
),
"")</f>
        <v/>
      </c>
      <c r="DA100" s="288"/>
      <c r="DB100" s="288"/>
      <c r="DC100" s="289"/>
      <c r="DD100" s="287" t="str">
        <f t="shared" ref="DD100" si="276">IFERROR(
(
IF(AND(DD95&lt;&gt;"",DD8&lt;&gt;""),DD95*DD8,0)+
IF(AND(DE95&lt;&gt;"",DE8&lt;&gt;""),DE95*DE8,0)+
IF(AND(DF95&lt;&gt;"",DF8&lt;&gt;""),DF95*DF8,0)+
IF(AND(DG95&lt;&gt;"",DG8&lt;&gt;""),DG95*DG8,0)
)
/
(
(
IF(AND(DD95&lt;&gt;"",DD8&lt;&gt;""),DD8,0)+
IF(AND(DE95&lt;&gt;"",DE8&lt;&gt;""),DE8,0)+
IF(AND(DF95&lt;&gt;"",DF8&lt;&gt;""),DF8,0)+
IF(AND(DG95&lt;&gt;"",DG8&lt;&gt;""),DG8,0)
)
),
"")</f>
        <v/>
      </c>
      <c r="DE100" s="288"/>
      <c r="DF100" s="288"/>
      <c r="DG100" s="289"/>
      <c r="DH100" s="287" t="str">
        <f t="shared" ref="DH100" si="277">IFERROR(
(
IF(AND(DH95&lt;&gt;"",DH8&lt;&gt;""),DH95*DH8,0)+
IF(AND(DI95&lt;&gt;"",DI8&lt;&gt;""),DI95*DI8,0)+
IF(AND(DJ95&lt;&gt;"",DJ8&lt;&gt;""),DJ95*DJ8,0)+
IF(AND(DK95&lt;&gt;"",DK8&lt;&gt;""),DK95*DK8,0)
)
/
(
(
IF(AND(DH95&lt;&gt;"",DH8&lt;&gt;""),DH8,0)+
IF(AND(DI95&lt;&gt;"",DI8&lt;&gt;""),DI8,0)+
IF(AND(DJ95&lt;&gt;"",DJ8&lt;&gt;""),DJ8,0)+
IF(AND(DK95&lt;&gt;"",DK8&lt;&gt;""),DK8,0)
)
),
"")</f>
        <v/>
      </c>
      <c r="DI100" s="288"/>
      <c r="DJ100" s="288"/>
      <c r="DK100" s="289"/>
      <c r="DL100" s="287" t="str">
        <f t="shared" ref="DL100" si="278">IFERROR(
(
IF(AND(DL95&lt;&gt;"",DL8&lt;&gt;""),DL95*DL8,0)+
IF(AND(DM95&lt;&gt;"",DM8&lt;&gt;""),DM95*DM8,0)+
IF(AND(DN95&lt;&gt;"",DN8&lt;&gt;""),DN95*DN8,0)+
IF(AND(DO95&lt;&gt;"",DO8&lt;&gt;""),DO95*DO8,0)
)
/
(
(
IF(AND(DL95&lt;&gt;"",DL8&lt;&gt;""),DL8,0)+
IF(AND(DM95&lt;&gt;"",DM8&lt;&gt;""),DM8,0)+
IF(AND(DN95&lt;&gt;"",DN8&lt;&gt;""),DN8,0)+
IF(AND(DO95&lt;&gt;"",DO8&lt;&gt;""),DO8,0)
)
),
"")</f>
        <v/>
      </c>
      <c r="DM100" s="288"/>
      <c r="DN100" s="288"/>
      <c r="DO100" s="289"/>
      <c r="DP100" s="287" t="str">
        <f t="shared" ref="DP100" si="279">IFERROR(
(
IF(AND(DP95&lt;&gt;"",DP8&lt;&gt;""),DP95*DP8,0)+
IF(AND(DQ95&lt;&gt;"",DQ8&lt;&gt;""),DQ95*DQ8,0)+
IF(AND(DR95&lt;&gt;"",DR8&lt;&gt;""),DR95*DR8,0)+
IF(AND(DS95&lt;&gt;"",DS8&lt;&gt;""),DS95*DS8,0)
)
/
(
(
IF(AND(DP95&lt;&gt;"",DP8&lt;&gt;""),DP8,0)+
IF(AND(DQ95&lt;&gt;"",DQ8&lt;&gt;""),DQ8,0)+
IF(AND(DR95&lt;&gt;"",DR8&lt;&gt;""),DR8,0)+
IF(AND(DS95&lt;&gt;"",DS8&lt;&gt;""),DS8,0)
)
),
"")</f>
        <v/>
      </c>
      <c r="DQ100" s="288"/>
      <c r="DR100" s="288"/>
      <c r="DS100" s="289"/>
      <c r="DT100" s="287" t="str">
        <f t="shared" ref="DT100" si="280">IFERROR(
(
IF(AND(DT95&lt;&gt;"",DT8&lt;&gt;""),DT95*DT8,0)+
IF(AND(DU95&lt;&gt;"",DU8&lt;&gt;""),DU95*DU8,0)+
IF(AND(DV95&lt;&gt;"",DV8&lt;&gt;""),DV95*DV8,0)+
IF(AND(DW95&lt;&gt;"",DW8&lt;&gt;""),DW95*DW8,0)
)
/
(
(
IF(AND(DT95&lt;&gt;"",DT8&lt;&gt;""),DT8,0)+
IF(AND(DU95&lt;&gt;"",DU8&lt;&gt;""),DU8,0)+
IF(AND(DV95&lt;&gt;"",DV8&lt;&gt;""),DV8,0)+
IF(AND(DW95&lt;&gt;"",DW8&lt;&gt;""),DW8,0)
)
),
"")</f>
        <v/>
      </c>
      <c r="DU100" s="288"/>
      <c r="DV100" s="288"/>
      <c r="DW100" s="289"/>
      <c r="DX100" s="287" t="str">
        <f t="shared" ref="DX100" si="281">IFERROR(
(
IF(AND(DX95&lt;&gt;"",DX8&lt;&gt;""),DX95*DX8,0)+
IF(AND(DY95&lt;&gt;"",DY8&lt;&gt;""),DY95*DY8,0)+
IF(AND(DZ95&lt;&gt;"",DZ8&lt;&gt;""),DZ95*DZ8,0)+
IF(AND(EA95&lt;&gt;"",EA8&lt;&gt;""),EA95*EA8,0)
)
/
(
(
IF(AND(DX95&lt;&gt;"",DX8&lt;&gt;""),DX8,0)+
IF(AND(DY95&lt;&gt;"",DY8&lt;&gt;""),DY8,0)+
IF(AND(DZ95&lt;&gt;"",DZ8&lt;&gt;""),DZ8,0)+
IF(AND(EA95&lt;&gt;"",EA8&lt;&gt;""),EA8,0)
)
),
"")</f>
        <v/>
      </c>
      <c r="DY100" s="288"/>
      <c r="DZ100" s="288"/>
      <c r="EA100" s="289"/>
      <c r="EB100" s="287" t="str">
        <f t="shared" ref="EB100" si="282">IFERROR(
(
IF(AND(EB95&lt;&gt;"",EB8&lt;&gt;""),EB95*EB8,0)+
IF(AND(EC95&lt;&gt;"",EC8&lt;&gt;""),EC95*EC8,0)+
IF(AND(ED95&lt;&gt;"",ED8&lt;&gt;""),ED95*ED8,0)+
IF(AND(EE95&lt;&gt;"",EE8&lt;&gt;""),EE95*EE8,0)
)
/
(
(
IF(AND(EB95&lt;&gt;"",EB8&lt;&gt;""),EB8,0)+
IF(AND(EC95&lt;&gt;"",EC8&lt;&gt;""),EC8,0)+
IF(AND(ED95&lt;&gt;"",ED8&lt;&gt;""),ED8,0)+
IF(AND(EE95&lt;&gt;"",EE8&lt;&gt;""),EE8,0)
)
),
"")</f>
        <v/>
      </c>
      <c r="EC100" s="288"/>
      <c r="ED100" s="288"/>
      <c r="EE100" s="289"/>
      <c r="EF100" s="287" t="str">
        <f t="shared" ref="EF100" si="283">IFERROR(
(
IF(AND(EF95&lt;&gt;"",EF8&lt;&gt;""),EF95*EF8,0)+
IF(AND(EG95&lt;&gt;"",EG8&lt;&gt;""),EG95*EG8,0)+
IF(AND(EH95&lt;&gt;"",EH8&lt;&gt;""),EH95*EH8,0)+
IF(AND(EI95&lt;&gt;"",EI8&lt;&gt;""),EI95*EI8,0)
)
/
(
(
IF(AND(EF95&lt;&gt;"",EF8&lt;&gt;""),EF8,0)+
IF(AND(EG95&lt;&gt;"",EG8&lt;&gt;""),EG8,0)+
IF(AND(EH95&lt;&gt;"",EH8&lt;&gt;""),EH8,0)+
IF(AND(EI95&lt;&gt;"",EI8&lt;&gt;""),EI8,0)
)
),
"")</f>
        <v/>
      </c>
      <c r="EG100" s="288"/>
      <c r="EH100" s="288"/>
      <c r="EI100" s="289"/>
      <c r="EJ100" s="287" t="str">
        <f t="shared" ref="EJ100" si="284">IFERROR(
(
IF(AND(EJ95&lt;&gt;"",EJ8&lt;&gt;""),EJ95*EJ8,0)+
IF(AND(EK95&lt;&gt;"",EK8&lt;&gt;""),EK95*EK8,0)+
IF(AND(EL95&lt;&gt;"",EL8&lt;&gt;""),EL95*EL8,0)+
IF(AND(EM95&lt;&gt;"",EM8&lt;&gt;""),EM95*EM8,0)
)
/
(
(
IF(AND(EJ95&lt;&gt;"",EJ8&lt;&gt;""),EJ8,0)+
IF(AND(EK95&lt;&gt;"",EK8&lt;&gt;""),EK8,0)+
IF(AND(EL95&lt;&gt;"",EL8&lt;&gt;""),EL8,0)+
IF(AND(EM95&lt;&gt;"",EM8&lt;&gt;""),EM8,0)
)
),
"")</f>
        <v/>
      </c>
      <c r="EK100" s="288"/>
      <c r="EL100" s="288"/>
      <c r="EM100" s="289"/>
      <c r="EN100" s="287" t="str">
        <f t="shared" ref="EN100" si="285">IFERROR(
(
IF(AND(EN95&lt;&gt;"",EN8&lt;&gt;""),EN95*EN8,0)+
IF(AND(EO95&lt;&gt;"",EO8&lt;&gt;""),EO95*EO8,0)+
IF(AND(EP95&lt;&gt;"",EP8&lt;&gt;""),EP95*EP8,0)+
IF(AND(EQ95&lt;&gt;"",EQ8&lt;&gt;""),EQ95*EQ8,0)
)
/
(
(
IF(AND(EN95&lt;&gt;"",EN8&lt;&gt;""),EN8,0)+
IF(AND(EO95&lt;&gt;"",EO8&lt;&gt;""),EO8,0)+
IF(AND(EP95&lt;&gt;"",EP8&lt;&gt;""),EP8,0)+
IF(AND(EQ95&lt;&gt;"",EQ8&lt;&gt;""),EQ8,0)
)
),
"")</f>
        <v/>
      </c>
      <c r="EO100" s="288"/>
      <c r="EP100" s="288"/>
      <c r="EQ100" s="289"/>
      <c r="ER100" s="287" t="str">
        <f t="shared" ref="ER100" si="286">IFERROR(
(
IF(AND(ER95&lt;&gt;"",ER8&lt;&gt;""),ER95*ER8,0)+
IF(AND(ES95&lt;&gt;"",ES8&lt;&gt;""),ES95*ES8,0)+
IF(AND(ET95&lt;&gt;"",ET8&lt;&gt;""),ET95*ET8,0)+
IF(AND(EU95&lt;&gt;"",EU8&lt;&gt;""),EU95*EU8,0)
)
/
(
(
IF(AND(ER95&lt;&gt;"",ER8&lt;&gt;""),ER8,0)+
IF(AND(ES95&lt;&gt;"",ES8&lt;&gt;""),ES8,0)+
IF(AND(ET95&lt;&gt;"",ET8&lt;&gt;""),ET8,0)+
IF(AND(EU95&lt;&gt;"",EU8&lt;&gt;""),EU8,0)
)
),
"")</f>
        <v/>
      </c>
      <c r="ES100" s="288"/>
      <c r="ET100" s="288"/>
      <c r="EU100" s="289"/>
      <c r="EV100" s="287" t="str">
        <f t="shared" ref="EV100" si="287">IFERROR(
(
IF(AND(EV95&lt;&gt;"",EV8&lt;&gt;""),EV95*EV8,0)+
IF(AND(EW95&lt;&gt;"",EW8&lt;&gt;""),EW95*EW8,0)+
IF(AND(EX95&lt;&gt;"",EX8&lt;&gt;""),EX95*EX8,0)+
IF(AND(EY95&lt;&gt;"",EY8&lt;&gt;""),EY95*EY8,0)
)
/
(
(
IF(AND(EV95&lt;&gt;"",EV8&lt;&gt;""),EV8,0)+
IF(AND(EW95&lt;&gt;"",EW8&lt;&gt;""),EW8,0)+
IF(AND(EX95&lt;&gt;"",EX8&lt;&gt;""),EX8,0)+
IF(AND(EY95&lt;&gt;"",EY8&lt;&gt;""),EY8,0)
)
),
"")</f>
        <v/>
      </c>
      <c r="EW100" s="288"/>
      <c r="EX100" s="288"/>
      <c r="EY100" s="289"/>
      <c r="EZ100" s="287" t="str">
        <f t="shared" ref="EZ100" si="288">IFERROR(
(
IF(AND(EZ95&lt;&gt;"",EZ8&lt;&gt;""),EZ95*EZ8,0)+
IF(AND(FA95&lt;&gt;"",FA8&lt;&gt;""),FA95*FA8,0)+
IF(AND(FB95&lt;&gt;"",FB8&lt;&gt;""),FB95*FB8,0)+
IF(AND(FC95&lt;&gt;"",FC8&lt;&gt;""),FC95*FC8,0)
)
/
(
(
IF(AND(EZ95&lt;&gt;"",EZ8&lt;&gt;""),EZ8,0)+
IF(AND(FA95&lt;&gt;"",FA8&lt;&gt;""),FA8,0)+
IF(AND(FB95&lt;&gt;"",FB8&lt;&gt;""),FB8,0)+
IF(AND(FC95&lt;&gt;"",FC8&lt;&gt;""),FC8,0)
)
),
"")</f>
        <v/>
      </c>
      <c r="FA100" s="288"/>
      <c r="FB100" s="288"/>
      <c r="FC100" s="289"/>
      <c r="FD100" s="287" t="str">
        <f t="shared" ref="FD100" si="289">IFERROR(
(
IF(AND(FD95&lt;&gt;"",FD8&lt;&gt;""),FD95*FD8,0)+
IF(AND(FE95&lt;&gt;"",FE8&lt;&gt;""),FE95*FE8,0)+
IF(AND(FF95&lt;&gt;"",FF8&lt;&gt;""),FF95*FF8,0)+
IF(AND(FG95&lt;&gt;"",FG8&lt;&gt;""),FG95*FG8,0)
)
/
(
(
IF(AND(FD95&lt;&gt;"",FD8&lt;&gt;""),FD8,0)+
IF(AND(FE95&lt;&gt;"",FE8&lt;&gt;""),FE8,0)+
IF(AND(FF95&lt;&gt;"",FF8&lt;&gt;""),FF8,0)+
IF(AND(FG95&lt;&gt;"",FG8&lt;&gt;""),FG8,0)
)
),
"")</f>
        <v/>
      </c>
      <c r="FE100" s="288"/>
      <c r="FF100" s="288"/>
      <c r="FG100" s="289"/>
      <c r="FH100" s="287" t="str">
        <f t="shared" ref="FH100" si="290">IFERROR(
(
IF(AND(FH95&lt;&gt;"",FH8&lt;&gt;""),FH95*FH8,0)+
IF(AND(FI95&lt;&gt;"",FI8&lt;&gt;""),FI95*FI8,0)+
IF(AND(FJ95&lt;&gt;"",FJ8&lt;&gt;""),FJ95*FJ8,0)+
IF(AND(FK95&lt;&gt;"",FK8&lt;&gt;""),FK95*FK8,0)
)
/
(
(
IF(AND(FH95&lt;&gt;"",FH8&lt;&gt;""),FH8,0)+
IF(AND(FI95&lt;&gt;"",FI8&lt;&gt;""),FI8,0)+
IF(AND(FJ95&lt;&gt;"",FJ8&lt;&gt;""),FJ8,0)+
IF(AND(FK95&lt;&gt;"",FK8&lt;&gt;""),FK8,0)
)
),
"")</f>
        <v/>
      </c>
      <c r="FI100" s="288"/>
      <c r="FJ100" s="288"/>
      <c r="FK100" s="289"/>
      <c r="FL100" s="287" t="str">
        <f t="shared" ref="FL100" si="291">IFERROR(
(
IF(AND(FL95&lt;&gt;"",FL8&lt;&gt;""),FL95*FL8,0)+
IF(AND(FM95&lt;&gt;"",FM8&lt;&gt;""),FM95*FM8,0)+
IF(AND(FN95&lt;&gt;"",FN8&lt;&gt;""),FN95*FN8,0)+
IF(AND(FO95&lt;&gt;"",FO8&lt;&gt;""),FO95*FO8,0)
)
/
(
(
IF(AND(FL95&lt;&gt;"",FL8&lt;&gt;""),FL8,0)+
IF(AND(FM95&lt;&gt;"",FM8&lt;&gt;""),FM8,0)+
IF(AND(FN95&lt;&gt;"",FN8&lt;&gt;""),FN8,0)+
IF(AND(FO95&lt;&gt;"",FO8&lt;&gt;""),FO8,0)
)
),
"")</f>
        <v/>
      </c>
      <c r="FM100" s="288"/>
      <c r="FN100" s="288"/>
      <c r="FO100" s="289"/>
      <c r="FP100" s="287" t="str">
        <f t="shared" ref="FP100" si="292">IFERROR(
(
IF(AND(FP95&lt;&gt;"",FP8&lt;&gt;""),FP95*FP8,0)+
IF(AND(FQ95&lt;&gt;"",FQ8&lt;&gt;""),FQ95*FQ8,0)+
IF(AND(FR95&lt;&gt;"",FR8&lt;&gt;""),FR95*FR8,0)+
IF(AND(FS95&lt;&gt;"",FS8&lt;&gt;""),FS95*FS8,0)
)
/
(
(
IF(AND(FP95&lt;&gt;"",FP8&lt;&gt;""),FP8,0)+
IF(AND(FQ95&lt;&gt;"",FQ8&lt;&gt;""),FQ8,0)+
IF(AND(FR95&lt;&gt;"",FR8&lt;&gt;""),FR8,0)+
IF(AND(FS95&lt;&gt;"",FS8&lt;&gt;""),FS8,0)
)
),
"")</f>
        <v/>
      </c>
      <c r="FQ100" s="288"/>
      <c r="FR100" s="288"/>
      <c r="FS100" s="289"/>
      <c r="FT100" s="287" t="str">
        <f t="shared" ref="FT100" si="293">IFERROR(
(
IF(AND(FT95&lt;&gt;"",FT8&lt;&gt;""),FT95*FT8,0)+
IF(AND(FU95&lt;&gt;"",FU8&lt;&gt;""),FU95*FU8,0)+
IF(AND(FV95&lt;&gt;"",FV8&lt;&gt;""),FV95*FV8,0)+
IF(AND(FW95&lt;&gt;"",FW8&lt;&gt;""),FW95*FW8,0)
)
/
(
(
IF(AND(FT95&lt;&gt;"",FT8&lt;&gt;""),FT8,0)+
IF(AND(FU95&lt;&gt;"",FU8&lt;&gt;""),FU8,0)+
IF(AND(FV95&lt;&gt;"",FV8&lt;&gt;""),FV8,0)+
IF(AND(FW95&lt;&gt;"",FW8&lt;&gt;""),FW8,0)
)
),
"")</f>
        <v/>
      </c>
      <c r="FU100" s="288"/>
      <c r="FV100" s="288"/>
      <c r="FW100" s="289"/>
      <c r="FX100" s="287" t="str">
        <f t="shared" ref="FX100" si="294">IFERROR(
(
IF(AND(FX95&lt;&gt;"",FX8&lt;&gt;""),FX95*FX8,0)+
IF(AND(FY95&lt;&gt;"",FY8&lt;&gt;""),FY95*FY8,0)+
IF(AND(FZ95&lt;&gt;"",FZ8&lt;&gt;""),FZ95*FZ8,0)+
IF(AND(GA95&lt;&gt;"",GA8&lt;&gt;""),GA95*GA8,0)
)
/
(
(
IF(AND(FX95&lt;&gt;"",FX8&lt;&gt;""),FX8,0)+
IF(AND(FY95&lt;&gt;"",FY8&lt;&gt;""),FY8,0)+
IF(AND(FZ95&lt;&gt;"",FZ8&lt;&gt;""),FZ8,0)+
IF(AND(GA95&lt;&gt;"",GA8&lt;&gt;""),GA8,0)
)
),
"")</f>
        <v/>
      </c>
      <c r="FY100" s="288"/>
      <c r="FZ100" s="288"/>
      <c r="GA100" s="289"/>
      <c r="GB100" s="287" t="str">
        <f t="shared" ref="GB100" si="295">IFERROR(
(
IF(AND(GB95&lt;&gt;"",GB8&lt;&gt;""),GB95*GB8,0)+
IF(AND(GC95&lt;&gt;"",GC8&lt;&gt;""),GC95*GC8,0)+
IF(AND(GD95&lt;&gt;"",GD8&lt;&gt;""),GD95*GD8,0)+
IF(AND(GE95&lt;&gt;"",GE8&lt;&gt;""),GE95*GE8,0)
)
/
(
(
IF(AND(GB95&lt;&gt;"",GB8&lt;&gt;""),GB8,0)+
IF(AND(GC95&lt;&gt;"",GC8&lt;&gt;""),GC8,0)+
IF(AND(GD95&lt;&gt;"",GD8&lt;&gt;""),GD8,0)+
IF(AND(GE95&lt;&gt;"",GE8&lt;&gt;""),GE8,0)
)
),
"")</f>
        <v/>
      </c>
      <c r="GC100" s="288"/>
      <c r="GD100" s="288"/>
      <c r="GE100" s="289"/>
      <c r="GF100" s="287" t="str">
        <f t="shared" ref="GF100" si="296">IFERROR(
(
IF(AND(GF95&lt;&gt;"",GF8&lt;&gt;""),GF95*GF8,0)+
IF(AND(GG95&lt;&gt;"",GG8&lt;&gt;""),GG95*GG8,0)+
IF(AND(GH95&lt;&gt;"",GH8&lt;&gt;""),GH95*GH8,0)+
IF(AND(GI95&lt;&gt;"",GI8&lt;&gt;""),GI95*GI8,0)
)
/
(
(
IF(AND(GF95&lt;&gt;"",GF8&lt;&gt;""),GF8,0)+
IF(AND(GG95&lt;&gt;"",GG8&lt;&gt;""),GG8,0)+
IF(AND(GH95&lt;&gt;"",GH8&lt;&gt;""),GH8,0)+
IF(AND(GI95&lt;&gt;"",GI8&lt;&gt;""),GI8,0)
)
),
"")</f>
        <v/>
      </c>
      <c r="GG100" s="288"/>
      <c r="GH100" s="288"/>
      <c r="GI100" s="289"/>
      <c r="GJ100" s="287" t="str">
        <f t="shared" ref="GJ100" si="297">IFERROR(
(
IF(AND(GJ95&lt;&gt;"",GJ8&lt;&gt;""),GJ95*GJ8,0)+
IF(AND(GK95&lt;&gt;"",GK8&lt;&gt;""),GK95*GK8,0)+
IF(AND(GL95&lt;&gt;"",GL8&lt;&gt;""),GL95*GL8,0)+
IF(AND(GM95&lt;&gt;"",GM8&lt;&gt;""),GM95*GM8,0)
)
/
(
(
IF(AND(GJ95&lt;&gt;"",GJ8&lt;&gt;""),GJ8,0)+
IF(AND(GK95&lt;&gt;"",GK8&lt;&gt;""),GK8,0)+
IF(AND(GL95&lt;&gt;"",GL8&lt;&gt;""),GL8,0)+
IF(AND(GM95&lt;&gt;"",GM8&lt;&gt;""),GM8,0)
)
),
"")</f>
        <v/>
      </c>
      <c r="GK100" s="288"/>
      <c r="GL100" s="288"/>
      <c r="GM100" s="289"/>
    </row>
    <row r="101" spans="1:195" ht="15" customHeight="1">
      <c r="A101" s="237" t="str">
        <f>Language!B967</f>
        <v>Average for all instructors</v>
      </c>
      <c r="B101" s="238"/>
      <c r="C101" s="239"/>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293"/>
      <c r="BO101" s="293"/>
      <c r="BP101" s="293"/>
      <c r="BQ101" s="293"/>
      <c r="BR101" s="293"/>
      <c r="BS101" s="293"/>
      <c r="BT101" s="293"/>
      <c r="BU101" s="293"/>
      <c r="BV101" s="293"/>
      <c r="BW101" s="293"/>
      <c r="BX101" s="293"/>
      <c r="BY101" s="293"/>
      <c r="BZ101" s="293"/>
      <c r="CA101" s="293"/>
      <c r="CB101" s="293"/>
      <c r="CC101" s="293"/>
      <c r="CD101" s="293"/>
      <c r="CE101" s="293"/>
      <c r="CF101" s="293"/>
      <c r="CG101" s="293"/>
      <c r="CH101" s="293"/>
      <c r="CI101" s="293"/>
      <c r="CJ101" s="293"/>
      <c r="CK101" s="293"/>
      <c r="CL101" s="293"/>
      <c r="CM101" s="293"/>
      <c r="CN101" s="293"/>
      <c r="CO101" s="293"/>
      <c r="CP101" s="293"/>
      <c r="CQ101" s="293"/>
      <c r="CR101" s="293"/>
      <c r="CS101" s="293"/>
      <c r="CT101" s="293"/>
      <c r="CU101" s="293"/>
      <c r="CV101" s="293"/>
      <c r="CW101" s="293"/>
      <c r="CX101" s="293"/>
      <c r="CY101" s="293"/>
      <c r="CZ101" s="293"/>
      <c r="DA101" s="293"/>
      <c r="DB101" s="293"/>
      <c r="DC101" s="293"/>
      <c r="DD101" s="293"/>
      <c r="DE101" s="293"/>
      <c r="DF101" s="293"/>
      <c r="DG101" s="293"/>
      <c r="DH101" s="293"/>
      <c r="DI101" s="293"/>
      <c r="DJ101" s="293"/>
      <c r="DK101" s="293"/>
      <c r="DL101" s="293"/>
      <c r="DM101" s="293"/>
      <c r="DN101" s="293"/>
      <c r="DO101" s="293"/>
      <c r="DP101" s="293"/>
      <c r="DQ101" s="293"/>
      <c r="DR101" s="293"/>
      <c r="DS101" s="293"/>
      <c r="DT101" s="293"/>
      <c r="DU101" s="293"/>
      <c r="DV101" s="293"/>
      <c r="DW101" s="293"/>
      <c r="DX101" s="293"/>
      <c r="DY101" s="293"/>
      <c r="DZ101" s="293"/>
      <c r="EA101" s="293"/>
      <c r="EB101" s="293"/>
      <c r="EC101" s="293"/>
      <c r="ED101" s="293"/>
      <c r="EE101" s="293"/>
      <c r="EF101" s="293"/>
      <c r="EG101" s="293"/>
      <c r="EH101" s="293"/>
      <c r="EI101" s="293"/>
      <c r="EJ101" s="293"/>
      <c r="EK101" s="293"/>
      <c r="EL101" s="293"/>
      <c r="EM101" s="293"/>
      <c r="EN101" s="293"/>
      <c r="EO101" s="293"/>
      <c r="EP101" s="293"/>
      <c r="EQ101" s="293"/>
      <c r="ER101" s="293"/>
      <c r="ES101" s="293"/>
      <c r="ET101" s="293"/>
      <c r="EU101" s="293"/>
      <c r="EV101" s="293"/>
      <c r="EW101" s="293"/>
      <c r="EX101" s="293"/>
      <c r="EY101" s="293"/>
      <c r="EZ101" s="293"/>
      <c r="FA101" s="293"/>
      <c r="FB101" s="293"/>
      <c r="FC101" s="293"/>
      <c r="FD101" s="293"/>
      <c r="FE101" s="293"/>
      <c r="FF101" s="293"/>
      <c r="FG101" s="293"/>
      <c r="FH101" s="293"/>
      <c r="FI101" s="293"/>
      <c r="FJ101" s="293"/>
      <c r="FK101" s="293"/>
      <c r="FL101" s="293"/>
      <c r="FM101" s="293"/>
      <c r="FN101" s="293"/>
      <c r="FO101" s="293"/>
      <c r="FP101" s="293"/>
      <c r="FQ101" s="293"/>
      <c r="FR101" s="293"/>
      <c r="FS101" s="293"/>
      <c r="FT101" s="293"/>
      <c r="FU101" s="293"/>
      <c r="FV101" s="293"/>
      <c r="FW101" s="293"/>
      <c r="FX101" s="293"/>
      <c r="FY101" s="293"/>
      <c r="FZ101" s="293"/>
      <c r="GA101" s="293"/>
      <c r="GB101" s="293"/>
      <c r="GC101" s="293"/>
      <c r="GD101" s="293"/>
      <c r="GE101" s="293"/>
      <c r="GF101" s="293"/>
      <c r="GG101" s="293"/>
      <c r="GH101" s="293"/>
      <c r="GI101" s="293"/>
      <c r="GJ101" s="293"/>
      <c r="GK101" s="293"/>
      <c r="GL101" s="293"/>
      <c r="GM101" s="293"/>
    </row>
    <row r="102" spans="1:195">
      <c r="A102" s="305" t="str">
        <f>Language!B968</f>
        <v>Average by sector by module for all instructors</v>
      </c>
      <c r="B102" s="306"/>
      <c r="C102" s="307"/>
      <c r="D102" s="50" t="str">
        <f>IFERROR(AVERAGE(D35,D50,D65,D80,D95),"")</f>
        <v/>
      </c>
      <c r="E102" s="50" t="str">
        <f t="shared" ref="E102:BP102" si="298">IFERROR(AVERAGE(E35,E50,E65,E80,E95),"")</f>
        <v/>
      </c>
      <c r="F102" s="50" t="str">
        <f t="shared" si="298"/>
        <v/>
      </c>
      <c r="G102" s="50" t="str">
        <f t="shared" si="298"/>
        <v/>
      </c>
      <c r="H102" s="50" t="str">
        <f t="shared" si="298"/>
        <v/>
      </c>
      <c r="I102" s="50" t="str">
        <f t="shared" si="298"/>
        <v/>
      </c>
      <c r="J102" s="50" t="str">
        <f t="shared" si="298"/>
        <v/>
      </c>
      <c r="K102" s="50" t="str">
        <f t="shared" si="298"/>
        <v/>
      </c>
      <c r="L102" s="50" t="str">
        <f t="shared" si="298"/>
        <v/>
      </c>
      <c r="M102" s="50" t="str">
        <f t="shared" si="298"/>
        <v/>
      </c>
      <c r="N102" s="50" t="str">
        <f t="shared" si="298"/>
        <v/>
      </c>
      <c r="O102" s="50" t="str">
        <f t="shared" si="298"/>
        <v/>
      </c>
      <c r="P102" s="50" t="str">
        <f t="shared" si="298"/>
        <v/>
      </c>
      <c r="Q102" s="50" t="str">
        <f t="shared" si="298"/>
        <v/>
      </c>
      <c r="R102" s="50" t="str">
        <f t="shared" si="298"/>
        <v/>
      </c>
      <c r="S102" s="50" t="str">
        <f t="shared" si="298"/>
        <v/>
      </c>
      <c r="T102" s="50" t="str">
        <f t="shared" si="298"/>
        <v/>
      </c>
      <c r="U102" s="50" t="str">
        <f t="shared" si="298"/>
        <v/>
      </c>
      <c r="V102" s="50" t="str">
        <f t="shared" si="298"/>
        <v/>
      </c>
      <c r="W102" s="50" t="str">
        <f t="shared" si="298"/>
        <v/>
      </c>
      <c r="X102" s="50" t="str">
        <f t="shared" si="298"/>
        <v/>
      </c>
      <c r="Y102" s="50" t="str">
        <f t="shared" si="298"/>
        <v/>
      </c>
      <c r="Z102" s="50" t="str">
        <f t="shared" si="298"/>
        <v/>
      </c>
      <c r="AA102" s="50" t="str">
        <f t="shared" si="298"/>
        <v/>
      </c>
      <c r="AB102" s="50" t="str">
        <f t="shared" si="298"/>
        <v/>
      </c>
      <c r="AC102" s="50" t="str">
        <f t="shared" si="298"/>
        <v/>
      </c>
      <c r="AD102" s="50" t="str">
        <f t="shared" si="298"/>
        <v/>
      </c>
      <c r="AE102" s="50" t="str">
        <f t="shared" si="298"/>
        <v/>
      </c>
      <c r="AF102" s="50" t="str">
        <f t="shared" si="298"/>
        <v/>
      </c>
      <c r="AG102" s="50" t="str">
        <f t="shared" si="298"/>
        <v/>
      </c>
      <c r="AH102" s="50" t="str">
        <f t="shared" si="298"/>
        <v/>
      </c>
      <c r="AI102" s="50" t="str">
        <f t="shared" si="298"/>
        <v/>
      </c>
      <c r="AJ102" s="50" t="str">
        <f t="shared" si="298"/>
        <v/>
      </c>
      <c r="AK102" s="50" t="str">
        <f t="shared" si="298"/>
        <v/>
      </c>
      <c r="AL102" s="50" t="str">
        <f t="shared" si="298"/>
        <v/>
      </c>
      <c r="AM102" s="50" t="str">
        <f t="shared" si="298"/>
        <v/>
      </c>
      <c r="AN102" s="50" t="str">
        <f t="shared" si="298"/>
        <v/>
      </c>
      <c r="AO102" s="50" t="str">
        <f t="shared" si="298"/>
        <v/>
      </c>
      <c r="AP102" s="50" t="str">
        <f t="shared" si="298"/>
        <v/>
      </c>
      <c r="AQ102" s="50" t="str">
        <f t="shared" si="298"/>
        <v/>
      </c>
      <c r="AR102" s="50" t="str">
        <f t="shared" si="298"/>
        <v/>
      </c>
      <c r="AS102" s="50" t="str">
        <f t="shared" si="298"/>
        <v/>
      </c>
      <c r="AT102" s="50" t="str">
        <f t="shared" si="298"/>
        <v/>
      </c>
      <c r="AU102" s="50" t="str">
        <f t="shared" si="298"/>
        <v/>
      </c>
      <c r="AV102" s="50" t="str">
        <f t="shared" si="298"/>
        <v/>
      </c>
      <c r="AW102" s="50" t="str">
        <f t="shared" si="298"/>
        <v/>
      </c>
      <c r="AX102" s="50" t="str">
        <f t="shared" si="298"/>
        <v/>
      </c>
      <c r="AY102" s="50" t="str">
        <f t="shared" si="298"/>
        <v/>
      </c>
      <c r="AZ102" s="50" t="str">
        <f t="shared" si="298"/>
        <v/>
      </c>
      <c r="BA102" s="50" t="str">
        <f t="shared" si="298"/>
        <v/>
      </c>
      <c r="BB102" s="50" t="str">
        <f t="shared" si="298"/>
        <v/>
      </c>
      <c r="BC102" s="50" t="str">
        <f t="shared" si="298"/>
        <v/>
      </c>
      <c r="BD102" s="50" t="str">
        <f t="shared" si="298"/>
        <v/>
      </c>
      <c r="BE102" s="50" t="str">
        <f t="shared" si="298"/>
        <v/>
      </c>
      <c r="BF102" s="50" t="str">
        <f t="shared" si="298"/>
        <v/>
      </c>
      <c r="BG102" s="50" t="str">
        <f t="shared" si="298"/>
        <v/>
      </c>
      <c r="BH102" s="50" t="str">
        <f t="shared" si="298"/>
        <v/>
      </c>
      <c r="BI102" s="50" t="str">
        <f t="shared" si="298"/>
        <v/>
      </c>
      <c r="BJ102" s="50" t="str">
        <f t="shared" si="298"/>
        <v/>
      </c>
      <c r="BK102" s="50" t="str">
        <f t="shared" si="298"/>
        <v/>
      </c>
      <c r="BL102" s="50" t="str">
        <f t="shared" si="298"/>
        <v/>
      </c>
      <c r="BM102" s="50" t="str">
        <f t="shared" si="298"/>
        <v/>
      </c>
      <c r="BN102" s="50" t="str">
        <f t="shared" si="298"/>
        <v/>
      </c>
      <c r="BO102" s="50" t="str">
        <f t="shared" si="298"/>
        <v/>
      </c>
      <c r="BP102" s="50" t="str">
        <f t="shared" si="298"/>
        <v/>
      </c>
      <c r="BQ102" s="50" t="str">
        <f t="shared" ref="BQ102:EB102" si="299">IFERROR(AVERAGE(BQ35,BQ50,BQ65,BQ80,BQ95),"")</f>
        <v/>
      </c>
      <c r="BR102" s="50" t="str">
        <f t="shared" si="299"/>
        <v/>
      </c>
      <c r="BS102" s="50" t="str">
        <f t="shared" si="299"/>
        <v/>
      </c>
      <c r="BT102" s="50" t="str">
        <f t="shared" si="299"/>
        <v/>
      </c>
      <c r="BU102" s="50" t="str">
        <f t="shared" si="299"/>
        <v/>
      </c>
      <c r="BV102" s="50" t="str">
        <f t="shared" si="299"/>
        <v/>
      </c>
      <c r="BW102" s="50" t="str">
        <f t="shared" si="299"/>
        <v/>
      </c>
      <c r="BX102" s="50" t="str">
        <f t="shared" si="299"/>
        <v/>
      </c>
      <c r="BY102" s="50" t="str">
        <f t="shared" si="299"/>
        <v/>
      </c>
      <c r="BZ102" s="50" t="str">
        <f t="shared" si="299"/>
        <v/>
      </c>
      <c r="CA102" s="50" t="str">
        <f t="shared" si="299"/>
        <v/>
      </c>
      <c r="CB102" s="50" t="str">
        <f t="shared" si="299"/>
        <v/>
      </c>
      <c r="CC102" s="50" t="str">
        <f t="shared" si="299"/>
        <v/>
      </c>
      <c r="CD102" s="50" t="str">
        <f t="shared" si="299"/>
        <v/>
      </c>
      <c r="CE102" s="50" t="str">
        <f t="shared" si="299"/>
        <v/>
      </c>
      <c r="CF102" s="50" t="str">
        <f t="shared" si="299"/>
        <v/>
      </c>
      <c r="CG102" s="50" t="str">
        <f t="shared" si="299"/>
        <v/>
      </c>
      <c r="CH102" s="50" t="str">
        <f t="shared" si="299"/>
        <v/>
      </c>
      <c r="CI102" s="50" t="str">
        <f t="shared" si="299"/>
        <v/>
      </c>
      <c r="CJ102" s="50" t="str">
        <f t="shared" si="299"/>
        <v/>
      </c>
      <c r="CK102" s="50" t="str">
        <f t="shared" si="299"/>
        <v/>
      </c>
      <c r="CL102" s="50" t="str">
        <f t="shared" si="299"/>
        <v/>
      </c>
      <c r="CM102" s="50" t="str">
        <f t="shared" si="299"/>
        <v/>
      </c>
      <c r="CN102" s="50" t="str">
        <f t="shared" si="299"/>
        <v/>
      </c>
      <c r="CO102" s="50" t="str">
        <f t="shared" si="299"/>
        <v/>
      </c>
      <c r="CP102" s="50" t="str">
        <f t="shared" si="299"/>
        <v/>
      </c>
      <c r="CQ102" s="50" t="str">
        <f t="shared" si="299"/>
        <v/>
      </c>
      <c r="CR102" s="50" t="str">
        <f t="shared" si="299"/>
        <v/>
      </c>
      <c r="CS102" s="50" t="str">
        <f t="shared" si="299"/>
        <v/>
      </c>
      <c r="CT102" s="50" t="str">
        <f t="shared" si="299"/>
        <v/>
      </c>
      <c r="CU102" s="50" t="str">
        <f t="shared" si="299"/>
        <v/>
      </c>
      <c r="CV102" s="50" t="str">
        <f t="shared" si="299"/>
        <v/>
      </c>
      <c r="CW102" s="50" t="str">
        <f t="shared" si="299"/>
        <v/>
      </c>
      <c r="CX102" s="50" t="str">
        <f t="shared" si="299"/>
        <v/>
      </c>
      <c r="CY102" s="50" t="str">
        <f t="shared" si="299"/>
        <v/>
      </c>
      <c r="CZ102" s="50" t="str">
        <f t="shared" si="299"/>
        <v/>
      </c>
      <c r="DA102" s="50" t="str">
        <f t="shared" si="299"/>
        <v/>
      </c>
      <c r="DB102" s="50" t="str">
        <f t="shared" si="299"/>
        <v/>
      </c>
      <c r="DC102" s="50" t="str">
        <f t="shared" si="299"/>
        <v/>
      </c>
      <c r="DD102" s="50" t="str">
        <f t="shared" si="299"/>
        <v/>
      </c>
      <c r="DE102" s="50" t="str">
        <f t="shared" si="299"/>
        <v/>
      </c>
      <c r="DF102" s="50" t="str">
        <f t="shared" si="299"/>
        <v/>
      </c>
      <c r="DG102" s="50" t="str">
        <f t="shared" si="299"/>
        <v/>
      </c>
      <c r="DH102" s="50" t="str">
        <f t="shared" si="299"/>
        <v/>
      </c>
      <c r="DI102" s="50" t="str">
        <f t="shared" si="299"/>
        <v/>
      </c>
      <c r="DJ102" s="50" t="str">
        <f t="shared" si="299"/>
        <v/>
      </c>
      <c r="DK102" s="50" t="str">
        <f t="shared" si="299"/>
        <v/>
      </c>
      <c r="DL102" s="50" t="str">
        <f t="shared" si="299"/>
        <v/>
      </c>
      <c r="DM102" s="50" t="str">
        <f t="shared" si="299"/>
        <v/>
      </c>
      <c r="DN102" s="50" t="str">
        <f t="shared" si="299"/>
        <v/>
      </c>
      <c r="DO102" s="50" t="str">
        <f t="shared" si="299"/>
        <v/>
      </c>
      <c r="DP102" s="50" t="str">
        <f t="shared" si="299"/>
        <v/>
      </c>
      <c r="DQ102" s="50" t="str">
        <f t="shared" si="299"/>
        <v/>
      </c>
      <c r="DR102" s="50" t="str">
        <f t="shared" si="299"/>
        <v/>
      </c>
      <c r="DS102" s="50" t="str">
        <f t="shared" si="299"/>
        <v/>
      </c>
      <c r="DT102" s="50" t="str">
        <f t="shared" si="299"/>
        <v/>
      </c>
      <c r="DU102" s="50" t="str">
        <f t="shared" si="299"/>
        <v/>
      </c>
      <c r="DV102" s="50" t="str">
        <f t="shared" si="299"/>
        <v/>
      </c>
      <c r="DW102" s="50" t="str">
        <f t="shared" si="299"/>
        <v/>
      </c>
      <c r="DX102" s="50" t="str">
        <f t="shared" si="299"/>
        <v/>
      </c>
      <c r="DY102" s="50" t="str">
        <f t="shared" si="299"/>
        <v/>
      </c>
      <c r="DZ102" s="50" t="str">
        <f t="shared" si="299"/>
        <v/>
      </c>
      <c r="EA102" s="50" t="str">
        <f t="shared" si="299"/>
        <v/>
      </c>
      <c r="EB102" s="50" t="str">
        <f t="shared" si="299"/>
        <v/>
      </c>
      <c r="EC102" s="50" t="str">
        <f t="shared" ref="EC102:GL102" si="300">IFERROR(AVERAGE(EC35,EC50,EC65,EC80,EC95),"")</f>
        <v/>
      </c>
      <c r="ED102" s="50" t="str">
        <f t="shared" si="300"/>
        <v/>
      </c>
      <c r="EE102" s="50" t="str">
        <f t="shared" si="300"/>
        <v/>
      </c>
      <c r="EF102" s="50" t="str">
        <f t="shared" si="300"/>
        <v/>
      </c>
      <c r="EG102" s="50" t="str">
        <f t="shared" si="300"/>
        <v/>
      </c>
      <c r="EH102" s="50" t="str">
        <f t="shared" si="300"/>
        <v/>
      </c>
      <c r="EI102" s="50" t="str">
        <f t="shared" si="300"/>
        <v/>
      </c>
      <c r="EJ102" s="50" t="str">
        <f t="shared" si="300"/>
        <v/>
      </c>
      <c r="EK102" s="50" t="str">
        <f t="shared" si="300"/>
        <v/>
      </c>
      <c r="EL102" s="50" t="str">
        <f t="shared" si="300"/>
        <v/>
      </c>
      <c r="EM102" s="50" t="str">
        <f t="shared" si="300"/>
        <v/>
      </c>
      <c r="EN102" s="50" t="str">
        <f t="shared" si="300"/>
        <v/>
      </c>
      <c r="EO102" s="50" t="str">
        <f t="shared" si="300"/>
        <v/>
      </c>
      <c r="EP102" s="50" t="str">
        <f t="shared" si="300"/>
        <v/>
      </c>
      <c r="EQ102" s="50" t="str">
        <f t="shared" si="300"/>
        <v/>
      </c>
      <c r="ER102" s="50" t="str">
        <f t="shared" si="300"/>
        <v/>
      </c>
      <c r="ES102" s="50" t="str">
        <f t="shared" si="300"/>
        <v/>
      </c>
      <c r="ET102" s="50" t="str">
        <f t="shared" si="300"/>
        <v/>
      </c>
      <c r="EU102" s="50" t="str">
        <f t="shared" si="300"/>
        <v/>
      </c>
      <c r="EV102" s="50" t="str">
        <f t="shared" si="300"/>
        <v/>
      </c>
      <c r="EW102" s="50" t="str">
        <f t="shared" si="300"/>
        <v/>
      </c>
      <c r="EX102" s="50" t="str">
        <f t="shared" si="300"/>
        <v/>
      </c>
      <c r="EY102" s="50" t="str">
        <f t="shared" si="300"/>
        <v/>
      </c>
      <c r="EZ102" s="50" t="str">
        <f t="shared" si="300"/>
        <v/>
      </c>
      <c r="FA102" s="50" t="str">
        <f t="shared" si="300"/>
        <v/>
      </c>
      <c r="FB102" s="50" t="str">
        <f t="shared" si="300"/>
        <v/>
      </c>
      <c r="FC102" s="50" t="str">
        <f t="shared" si="300"/>
        <v/>
      </c>
      <c r="FD102" s="50" t="str">
        <f t="shared" si="300"/>
        <v/>
      </c>
      <c r="FE102" s="50" t="str">
        <f t="shared" si="300"/>
        <v/>
      </c>
      <c r="FF102" s="50" t="str">
        <f t="shared" si="300"/>
        <v/>
      </c>
      <c r="FG102" s="50" t="str">
        <f t="shared" si="300"/>
        <v/>
      </c>
      <c r="FH102" s="50" t="str">
        <f t="shared" si="300"/>
        <v/>
      </c>
      <c r="FI102" s="50" t="str">
        <f t="shared" si="300"/>
        <v/>
      </c>
      <c r="FJ102" s="50" t="str">
        <f t="shared" si="300"/>
        <v/>
      </c>
      <c r="FK102" s="50" t="str">
        <f t="shared" si="300"/>
        <v/>
      </c>
      <c r="FL102" s="50" t="str">
        <f t="shared" si="300"/>
        <v/>
      </c>
      <c r="FM102" s="50" t="str">
        <f t="shared" si="300"/>
        <v/>
      </c>
      <c r="FN102" s="50" t="str">
        <f t="shared" si="300"/>
        <v/>
      </c>
      <c r="FO102" s="50" t="str">
        <f t="shared" si="300"/>
        <v/>
      </c>
      <c r="FP102" s="50" t="str">
        <f t="shared" si="300"/>
        <v/>
      </c>
      <c r="FQ102" s="50" t="str">
        <f t="shared" si="300"/>
        <v/>
      </c>
      <c r="FR102" s="50" t="str">
        <f t="shared" si="300"/>
        <v/>
      </c>
      <c r="FS102" s="50" t="str">
        <f t="shared" si="300"/>
        <v/>
      </c>
      <c r="FT102" s="50" t="str">
        <f t="shared" si="300"/>
        <v/>
      </c>
      <c r="FU102" s="50" t="str">
        <f t="shared" si="300"/>
        <v/>
      </c>
      <c r="FV102" s="50" t="str">
        <f t="shared" si="300"/>
        <v/>
      </c>
      <c r="FW102" s="50" t="str">
        <f t="shared" si="300"/>
        <v/>
      </c>
      <c r="FX102" s="50" t="str">
        <f t="shared" si="300"/>
        <v/>
      </c>
      <c r="FY102" s="50" t="str">
        <f t="shared" si="300"/>
        <v/>
      </c>
      <c r="FZ102" s="50" t="str">
        <f t="shared" si="300"/>
        <v/>
      </c>
      <c r="GA102" s="50" t="str">
        <f t="shared" si="300"/>
        <v/>
      </c>
      <c r="GB102" s="50" t="str">
        <f t="shared" si="300"/>
        <v/>
      </c>
      <c r="GC102" s="50" t="str">
        <f t="shared" si="300"/>
        <v/>
      </c>
      <c r="GD102" s="50" t="str">
        <f t="shared" si="300"/>
        <v/>
      </c>
      <c r="GE102" s="50" t="str">
        <f t="shared" si="300"/>
        <v/>
      </c>
      <c r="GF102" s="50" t="str">
        <f t="shared" si="300"/>
        <v/>
      </c>
      <c r="GG102" s="50" t="str">
        <f t="shared" si="300"/>
        <v/>
      </c>
      <c r="GH102" s="50" t="str">
        <f t="shared" si="300"/>
        <v/>
      </c>
      <c r="GI102" s="50" t="str">
        <f t="shared" si="300"/>
        <v/>
      </c>
      <c r="GJ102" s="50" t="str">
        <f t="shared" si="300"/>
        <v/>
      </c>
      <c r="GK102" s="50" t="str">
        <f t="shared" si="300"/>
        <v/>
      </c>
      <c r="GL102" s="50" t="str">
        <f t="shared" si="300"/>
        <v/>
      </c>
      <c r="GM102" s="50" t="str">
        <f>IFERROR(AVERAGE(GM35,GM50,GM65,GM80,GM95),"")</f>
        <v/>
      </c>
    </row>
    <row r="103" spans="1:195" ht="30">
      <c r="A103" s="295" t="str">
        <f>Language!B969</f>
        <v>Total average by sector for all modules  for all instructors</v>
      </c>
      <c r="B103" s="296"/>
      <c r="C103" s="297"/>
      <c r="D103" s="10" t="str">
        <f>Language!$B$100</f>
        <v>Human health</v>
      </c>
      <c r="E103" s="10" t="str">
        <f>Language!$B$101</f>
        <v>Animal health</v>
      </c>
      <c r="F103" s="10" t="str">
        <f>Language!$B$102</f>
        <v>Environmental health</v>
      </c>
      <c r="G103" s="10" t="str">
        <f>Language!$B$103</f>
        <v>Other</v>
      </c>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c r="AG103" s="293"/>
      <c r="AH103" s="293"/>
      <c r="AI103" s="293"/>
      <c r="AJ103" s="293"/>
      <c r="AK103" s="293"/>
      <c r="AL103" s="293"/>
      <c r="AM103" s="293"/>
      <c r="AN103" s="293"/>
      <c r="AO103" s="293"/>
      <c r="AP103" s="293"/>
      <c r="AQ103" s="293"/>
      <c r="AR103" s="293"/>
      <c r="AS103" s="293"/>
      <c r="AT103" s="293"/>
      <c r="AU103" s="293"/>
      <c r="AV103" s="293"/>
      <c r="AW103" s="293"/>
      <c r="AX103" s="293"/>
      <c r="AY103" s="293"/>
      <c r="AZ103" s="293"/>
      <c r="BA103" s="293"/>
      <c r="BB103" s="293"/>
      <c r="BC103" s="293"/>
      <c r="BD103" s="293"/>
      <c r="BE103" s="293"/>
      <c r="BF103" s="293"/>
      <c r="BG103" s="293"/>
      <c r="BH103" s="293"/>
      <c r="BI103" s="293"/>
      <c r="BJ103" s="293"/>
      <c r="BK103" s="293"/>
      <c r="BL103" s="293"/>
      <c r="BM103" s="293"/>
      <c r="BN103" s="293"/>
      <c r="BO103" s="293"/>
      <c r="BP103" s="293"/>
      <c r="BQ103" s="293"/>
      <c r="BR103" s="293"/>
      <c r="BS103" s="293"/>
      <c r="BT103" s="293"/>
      <c r="BU103" s="293"/>
      <c r="BV103" s="293"/>
      <c r="BW103" s="293"/>
      <c r="BX103" s="293"/>
      <c r="BY103" s="293"/>
      <c r="BZ103" s="293"/>
      <c r="CA103" s="293"/>
      <c r="CB103" s="293"/>
      <c r="CC103" s="293"/>
      <c r="CD103" s="293"/>
      <c r="CE103" s="293"/>
      <c r="CF103" s="293"/>
      <c r="CG103" s="293"/>
      <c r="CH103" s="293"/>
      <c r="CI103" s="293"/>
      <c r="CJ103" s="293"/>
      <c r="CK103" s="293"/>
      <c r="CL103" s="293"/>
      <c r="CM103" s="293"/>
      <c r="CN103" s="293"/>
      <c r="CO103" s="293"/>
      <c r="CP103" s="293"/>
      <c r="CQ103" s="293"/>
      <c r="CR103" s="293"/>
      <c r="CS103" s="293"/>
      <c r="CT103" s="293"/>
      <c r="CU103" s="293"/>
      <c r="CV103" s="293"/>
      <c r="CW103" s="293"/>
      <c r="CX103" s="293"/>
      <c r="CY103" s="293"/>
      <c r="CZ103" s="293"/>
      <c r="DA103" s="293"/>
      <c r="DB103" s="293"/>
      <c r="DC103" s="293"/>
      <c r="DD103" s="293"/>
      <c r="DE103" s="293"/>
      <c r="DF103" s="293"/>
      <c r="DG103" s="293"/>
      <c r="DH103" s="293"/>
      <c r="DI103" s="293"/>
      <c r="DJ103" s="293"/>
      <c r="DK103" s="293"/>
      <c r="DL103" s="293"/>
      <c r="DM103" s="293"/>
      <c r="DN103" s="293"/>
      <c r="DO103" s="293"/>
      <c r="DP103" s="293"/>
      <c r="DQ103" s="293"/>
      <c r="DR103" s="293"/>
      <c r="DS103" s="293"/>
      <c r="DT103" s="293"/>
      <c r="DU103" s="293"/>
      <c r="DV103" s="293"/>
      <c r="DW103" s="293"/>
      <c r="DX103" s="293"/>
      <c r="DY103" s="293"/>
      <c r="DZ103" s="293"/>
      <c r="EA103" s="293"/>
      <c r="EB103" s="293"/>
      <c r="EC103" s="293"/>
      <c r="ED103" s="293"/>
      <c r="EE103" s="293"/>
      <c r="EF103" s="293"/>
      <c r="EG103" s="293"/>
      <c r="EH103" s="293"/>
      <c r="EI103" s="293"/>
      <c r="EJ103" s="293"/>
      <c r="EK103" s="293"/>
      <c r="EL103" s="293"/>
      <c r="EM103" s="293"/>
      <c r="EN103" s="293"/>
      <c r="EO103" s="293"/>
      <c r="EP103" s="293"/>
      <c r="EQ103" s="293"/>
      <c r="ER103" s="293"/>
      <c r="ES103" s="293"/>
      <c r="ET103" s="293"/>
      <c r="EU103" s="293"/>
      <c r="EV103" s="293"/>
      <c r="EW103" s="293"/>
      <c r="EX103" s="293"/>
      <c r="EY103" s="293"/>
      <c r="EZ103" s="293"/>
      <c r="FA103" s="293"/>
      <c r="FB103" s="293"/>
      <c r="FC103" s="293"/>
      <c r="FD103" s="293"/>
      <c r="FE103" s="293"/>
      <c r="FF103" s="293"/>
      <c r="FG103" s="293"/>
      <c r="FH103" s="293"/>
      <c r="FI103" s="293"/>
      <c r="FJ103" s="293"/>
      <c r="FK103" s="293"/>
      <c r="FL103" s="293"/>
      <c r="FM103" s="293"/>
      <c r="FN103" s="293"/>
      <c r="FO103" s="293"/>
      <c r="FP103" s="293"/>
      <c r="FQ103" s="293"/>
      <c r="FR103" s="293"/>
      <c r="FS103" s="293"/>
      <c r="FT103" s="293"/>
      <c r="FU103" s="293"/>
      <c r="FV103" s="293"/>
      <c r="FW103" s="293"/>
      <c r="FX103" s="293"/>
      <c r="FY103" s="293"/>
      <c r="FZ103" s="293"/>
      <c r="GA103" s="293"/>
      <c r="GB103" s="293"/>
      <c r="GC103" s="293"/>
      <c r="GD103" s="293"/>
      <c r="GE103" s="293"/>
      <c r="GF103" s="293"/>
      <c r="GG103" s="293"/>
      <c r="GH103" s="293"/>
      <c r="GI103" s="293"/>
      <c r="GJ103" s="293"/>
      <c r="GK103" s="293"/>
      <c r="GL103" s="293"/>
      <c r="GM103" s="54"/>
    </row>
    <row r="104" spans="1:195">
      <c r="A104" s="298"/>
      <c r="B104" s="299"/>
      <c r="C104" s="300"/>
      <c r="D104" s="50" t="str">
        <f>IFERROR(AVERAGE(D37,D52,D67,D82,D97),"")</f>
        <v/>
      </c>
      <c r="E104" s="50" t="str">
        <f t="shared" ref="E104:G104" si="301">IFERROR(AVERAGE(E37,E52,E67,E82,E97),"")</f>
        <v/>
      </c>
      <c r="F104" s="50" t="str">
        <f t="shared" si="301"/>
        <v/>
      </c>
      <c r="G104" s="50" t="str">
        <f t="shared" si="301"/>
        <v/>
      </c>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c r="AG104" s="293"/>
      <c r="AH104" s="293"/>
      <c r="AI104" s="293"/>
      <c r="AJ104" s="293"/>
      <c r="AK104" s="293"/>
      <c r="AL104" s="293"/>
      <c r="AM104" s="293"/>
      <c r="AN104" s="293"/>
      <c r="AO104" s="293"/>
      <c r="AP104" s="293"/>
      <c r="AQ104" s="293"/>
      <c r="AR104" s="293"/>
      <c r="AS104" s="293"/>
      <c r="AT104" s="293"/>
      <c r="AU104" s="293"/>
      <c r="AV104" s="293"/>
      <c r="AW104" s="293"/>
      <c r="AX104" s="293"/>
      <c r="AY104" s="293"/>
      <c r="AZ104" s="293"/>
      <c r="BA104" s="293"/>
      <c r="BB104" s="293"/>
      <c r="BC104" s="293"/>
      <c r="BD104" s="293"/>
      <c r="BE104" s="293"/>
      <c r="BF104" s="293"/>
      <c r="BG104" s="293"/>
      <c r="BH104" s="293"/>
      <c r="BI104" s="293"/>
      <c r="BJ104" s="293"/>
      <c r="BK104" s="293"/>
      <c r="BL104" s="293"/>
      <c r="BM104" s="293"/>
      <c r="BN104" s="293"/>
      <c r="BO104" s="293"/>
      <c r="BP104" s="293"/>
      <c r="BQ104" s="293"/>
      <c r="BR104" s="293"/>
      <c r="BS104" s="293"/>
      <c r="BT104" s="293"/>
      <c r="BU104" s="293"/>
      <c r="BV104" s="293"/>
      <c r="BW104" s="293"/>
      <c r="BX104" s="293"/>
      <c r="BY104" s="293"/>
      <c r="BZ104" s="293"/>
      <c r="CA104" s="293"/>
      <c r="CB104" s="293"/>
      <c r="CC104" s="293"/>
      <c r="CD104" s="293"/>
      <c r="CE104" s="293"/>
      <c r="CF104" s="293"/>
      <c r="CG104" s="293"/>
      <c r="CH104" s="293"/>
      <c r="CI104" s="293"/>
      <c r="CJ104" s="293"/>
      <c r="CK104" s="293"/>
      <c r="CL104" s="293"/>
      <c r="CM104" s="293"/>
      <c r="CN104" s="293"/>
      <c r="CO104" s="293"/>
      <c r="CP104" s="293"/>
      <c r="CQ104" s="293"/>
      <c r="CR104" s="293"/>
      <c r="CS104" s="293"/>
      <c r="CT104" s="293"/>
      <c r="CU104" s="293"/>
      <c r="CV104" s="293"/>
      <c r="CW104" s="293"/>
      <c r="CX104" s="293"/>
      <c r="CY104" s="293"/>
      <c r="CZ104" s="293"/>
      <c r="DA104" s="293"/>
      <c r="DB104" s="293"/>
      <c r="DC104" s="293"/>
      <c r="DD104" s="293"/>
      <c r="DE104" s="293"/>
      <c r="DF104" s="293"/>
      <c r="DG104" s="293"/>
      <c r="DH104" s="293"/>
      <c r="DI104" s="293"/>
      <c r="DJ104" s="293"/>
      <c r="DK104" s="293"/>
      <c r="DL104" s="293"/>
      <c r="DM104" s="293"/>
      <c r="DN104" s="293"/>
      <c r="DO104" s="293"/>
      <c r="DP104" s="293"/>
      <c r="DQ104" s="293"/>
      <c r="DR104" s="293"/>
      <c r="DS104" s="293"/>
      <c r="DT104" s="293"/>
      <c r="DU104" s="293"/>
      <c r="DV104" s="293"/>
      <c r="DW104" s="293"/>
      <c r="DX104" s="293"/>
      <c r="DY104" s="293"/>
      <c r="DZ104" s="293"/>
      <c r="EA104" s="293"/>
      <c r="EB104" s="293"/>
      <c r="EC104" s="293"/>
      <c r="ED104" s="293"/>
      <c r="EE104" s="293"/>
      <c r="EF104" s="293"/>
      <c r="EG104" s="293"/>
      <c r="EH104" s="293"/>
      <c r="EI104" s="293"/>
      <c r="EJ104" s="293"/>
      <c r="EK104" s="293"/>
      <c r="EL104" s="293"/>
      <c r="EM104" s="293"/>
      <c r="EN104" s="293"/>
      <c r="EO104" s="293"/>
      <c r="EP104" s="293"/>
      <c r="EQ104" s="293"/>
      <c r="ER104" s="293"/>
      <c r="ES104" s="293"/>
      <c r="ET104" s="293"/>
      <c r="EU104" s="293"/>
      <c r="EV104" s="293"/>
      <c r="EW104" s="293"/>
      <c r="EX104" s="293"/>
      <c r="EY104" s="293"/>
      <c r="EZ104" s="293"/>
      <c r="FA104" s="293"/>
      <c r="FB104" s="293"/>
      <c r="FC104" s="293"/>
      <c r="FD104" s="293"/>
      <c r="FE104" s="293"/>
      <c r="FF104" s="293"/>
      <c r="FG104" s="293"/>
      <c r="FH104" s="293"/>
      <c r="FI104" s="293"/>
      <c r="FJ104" s="293"/>
      <c r="FK104" s="293"/>
      <c r="FL104" s="293"/>
      <c r="FM104" s="293"/>
      <c r="FN104" s="293"/>
      <c r="FO104" s="293"/>
      <c r="FP104" s="293"/>
      <c r="FQ104" s="293"/>
      <c r="FR104" s="293"/>
      <c r="FS104" s="293"/>
      <c r="FT104" s="293"/>
      <c r="FU104" s="293"/>
      <c r="FV104" s="293"/>
      <c r="FW104" s="293"/>
      <c r="FX104" s="293"/>
      <c r="FY104" s="293"/>
      <c r="FZ104" s="293"/>
      <c r="GA104" s="293"/>
      <c r="GB104" s="293"/>
      <c r="GC104" s="293"/>
      <c r="GD104" s="293"/>
      <c r="GE104" s="293"/>
      <c r="GF104" s="293"/>
      <c r="GG104" s="293"/>
      <c r="GH104" s="293"/>
      <c r="GI104" s="293"/>
      <c r="GJ104" s="293"/>
      <c r="GK104" s="293"/>
      <c r="GL104" s="293"/>
      <c r="GM104" s="54"/>
    </row>
    <row r="105" spans="1:195" ht="60">
      <c r="A105" s="295" t="str">
        <f>Language!B970</f>
        <v>Total average by mode for all modules  for all instructors</v>
      </c>
      <c r="B105" s="296"/>
      <c r="C105" s="297"/>
      <c r="D105" s="10" t="str">
        <f>'Drop-downs'!F25</f>
        <v>In-person</v>
      </c>
      <c r="E105" s="10" t="str">
        <f>'Drop-downs'!F26</f>
        <v>Online, instructor-led</v>
      </c>
      <c r="F105" s="10" t="str">
        <f>'Drop-downs'!F27</f>
        <v>Online, self-learning</v>
      </c>
      <c r="G105" s="10" t="str">
        <f>'Drop-downs'!F28</f>
        <v>Hybrid (online and in-person components)</v>
      </c>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row>
    <row r="106" spans="1:195">
      <c r="A106" s="298"/>
      <c r="B106" s="299"/>
      <c r="C106" s="300"/>
      <c r="D106" s="50" t="str">
        <f>IFERROR(AVERAGE(D99,D84,D69,D54,D39),"")</f>
        <v/>
      </c>
      <c r="E106" s="50" t="str">
        <f t="shared" ref="E106:G106" si="302">IFERROR(AVERAGE(E99,E84,E69,E54,E39),"")</f>
        <v/>
      </c>
      <c r="F106" s="50" t="str">
        <f t="shared" si="302"/>
        <v/>
      </c>
      <c r="G106" s="50" t="str">
        <f t="shared" si="302"/>
        <v/>
      </c>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row>
    <row r="107" spans="1:195">
      <c r="A107" s="294" t="str">
        <f>Language!B971</f>
        <v>Average by module for all instructors</v>
      </c>
      <c r="B107" s="294"/>
      <c r="C107" s="294"/>
      <c r="D107" s="287" t="str">
        <f>IFERROR(AVERAGE(D40,D55,D70,D85,D100),"")</f>
        <v/>
      </c>
      <c r="E107" s="288"/>
      <c r="F107" s="288"/>
      <c r="G107" s="289"/>
      <c r="H107" s="287" t="str">
        <f t="shared" ref="H107" si="303">IFERROR(AVERAGE(H40,H55,H70,H85,H100),"")</f>
        <v/>
      </c>
      <c r="I107" s="288"/>
      <c r="J107" s="288"/>
      <c r="K107" s="289"/>
      <c r="L107" s="287" t="str">
        <f t="shared" ref="L107" si="304">IFERROR(AVERAGE(L40,L55,L70,L85,L100),"")</f>
        <v/>
      </c>
      <c r="M107" s="288"/>
      <c r="N107" s="288"/>
      <c r="O107" s="289"/>
      <c r="P107" s="287" t="str">
        <f t="shared" ref="P107" si="305">IFERROR(AVERAGE(P40,P55,P70,P85,P100),"")</f>
        <v/>
      </c>
      <c r="Q107" s="288"/>
      <c r="R107" s="288"/>
      <c r="S107" s="289"/>
      <c r="T107" s="287" t="str">
        <f t="shared" ref="T107" si="306">IFERROR(AVERAGE(T40,T55,T70,T85,T100),"")</f>
        <v/>
      </c>
      <c r="U107" s="288"/>
      <c r="V107" s="288"/>
      <c r="W107" s="289"/>
      <c r="X107" s="287" t="str">
        <f t="shared" ref="X107" si="307">IFERROR(AVERAGE(X40,X55,X70,X85,X100),"")</f>
        <v/>
      </c>
      <c r="Y107" s="288"/>
      <c r="Z107" s="288"/>
      <c r="AA107" s="289"/>
      <c r="AB107" s="287" t="str">
        <f t="shared" ref="AB107" si="308">IFERROR(AVERAGE(AB40,AB55,AB70,AB85,AB100),"")</f>
        <v/>
      </c>
      <c r="AC107" s="288"/>
      <c r="AD107" s="288"/>
      <c r="AE107" s="289"/>
      <c r="AF107" s="287" t="str">
        <f t="shared" ref="AF107" si="309">IFERROR(AVERAGE(AF40,AF55,AF70,AF85,AF100),"")</f>
        <v/>
      </c>
      <c r="AG107" s="288"/>
      <c r="AH107" s="288"/>
      <c r="AI107" s="289"/>
      <c r="AJ107" s="287" t="str">
        <f t="shared" ref="AJ107" si="310">IFERROR(AVERAGE(AJ40,AJ55,AJ70,AJ85,AJ100),"")</f>
        <v/>
      </c>
      <c r="AK107" s="288"/>
      <c r="AL107" s="288"/>
      <c r="AM107" s="289"/>
      <c r="AN107" s="287" t="str">
        <f t="shared" ref="AN107" si="311">IFERROR(AVERAGE(AN40,AN55,AN70,AN85,AN100),"")</f>
        <v/>
      </c>
      <c r="AO107" s="288"/>
      <c r="AP107" s="288"/>
      <c r="AQ107" s="289"/>
      <c r="AR107" s="287" t="str">
        <f t="shared" ref="AR107" si="312">IFERROR(AVERAGE(AR40,AR55,AR70,AR85,AR100),"")</f>
        <v/>
      </c>
      <c r="AS107" s="288"/>
      <c r="AT107" s="288"/>
      <c r="AU107" s="289"/>
      <c r="AV107" s="287" t="str">
        <f t="shared" ref="AV107" si="313">IFERROR(AVERAGE(AV40,AV55,AV70,AV85,AV100),"")</f>
        <v/>
      </c>
      <c r="AW107" s="288"/>
      <c r="AX107" s="288"/>
      <c r="AY107" s="289"/>
      <c r="AZ107" s="287" t="str">
        <f t="shared" ref="AZ107" si="314">IFERROR(AVERAGE(AZ40,AZ55,AZ70,AZ85,AZ100),"")</f>
        <v/>
      </c>
      <c r="BA107" s="288"/>
      <c r="BB107" s="288"/>
      <c r="BC107" s="289"/>
      <c r="BD107" s="287" t="str">
        <f t="shared" ref="BD107" si="315">IFERROR(AVERAGE(BD40,BD55,BD70,BD85,BD100),"")</f>
        <v/>
      </c>
      <c r="BE107" s="288"/>
      <c r="BF107" s="288"/>
      <c r="BG107" s="289"/>
      <c r="BH107" s="287" t="str">
        <f t="shared" ref="BH107" si="316">IFERROR(AVERAGE(BH40,BH55,BH70,BH85,BH100),"")</f>
        <v/>
      </c>
      <c r="BI107" s="288"/>
      <c r="BJ107" s="288"/>
      <c r="BK107" s="289"/>
      <c r="BL107" s="287" t="str">
        <f t="shared" ref="BL107" si="317">IFERROR(AVERAGE(BL40,BL55,BL70,BL85,BL100),"")</f>
        <v/>
      </c>
      <c r="BM107" s="288"/>
      <c r="BN107" s="288"/>
      <c r="BO107" s="289"/>
      <c r="BP107" s="287" t="str">
        <f t="shared" ref="BP107" si="318">IFERROR(AVERAGE(BP40,BP55,BP70,BP85,BP100),"")</f>
        <v/>
      </c>
      <c r="BQ107" s="288"/>
      <c r="BR107" s="288"/>
      <c r="BS107" s="289"/>
      <c r="BT107" s="287" t="str">
        <f t="shared" ref="BT107" si="319">IFERROR(AVERAGE(BT40,BT55,BT70,BT85,BT100),"")</f>
        <v/>
      </c>
      <c r="BU107" s="288"/>
      <c r="BV107" s="288"/>
      <c r="BW107" s="289"/>
      <c r="BX107" s="287" t="str">
        <f t="shared" ref="BX107" si="320">IFERROR(AVERAGE(BX40,BX55,BX70,BX85,BX100),"")</f>
        <v/>
      </c>
      <c r="BY107" s="288"/>
      <c r="BZ107" s="288"/>
      <c r="CA107" s="289"/>
      <c r="CB107" s="287" t="str">
        <f t="shared" ref="CB107" si="321">IFERROR(AVERAGE(CB40,CB55,CB70,CB85,CB100),"")</f>
        <v/>
      </c>
      <c r="CC107" s="288"/>
      <c r="CD107" s="288"/>
      <c r="CE107" s="289"/>
      <c r="CF107" s="287" t="str">
        <f t="shared" ref="CF107" si="322">IFERROR(AVERAGE(CF40,CF55,CF70,CF85,CF100),"")</f>
        <v/>
      </c>
      <c r="CG107" s="288"/>
      <c r="CH107" s="288"/>
      <c r="CI107" s="289"/>
      <c r="CJ107" s="287" t="str">
        <f t="shared" ref="CJ107" si="323">IFERROR(AVERAGE(CJ40,CJ55,CJ70,CJ85,CJ100),"")</f>
        <v/>
      </c>
      <c r="CK107" s="288"/>
      <c r="CL107" s="288"/>
      <c r="CM107" s="289"/>
      <c r="CN107" s="287" t="str">
        <f t="shared" ref="CN107" si="324">IFERROR(AVERAGE(CN40,CN55,CN70,CN85,CN100),"")</f>
        <v/>
      </c>
      <c r="CO107" s="288"/>
      <c r="CP107" s="288"/>
      <c r="CQ107" s="289"/>
      <c r="CR107" s="287" t="str">
        <f t="shared" ref="CR107" si="325">IFERROR(AVERAGE(CR40,CR55,CR70,CR85,CR100),"")</f>
        <v/>
      </c>
      <c r="CS107" s="288"/>
      <c r="CT107" s="288"/>
      <c r="CU107" s="289"/>
      <c r="CV107" s="287" t="str">
        <f t="shared" ref="CV107" si="326">IFERROR(AVERAGE(CV40,CV55,CV70,CV85,CV100),"")</f>
        <v/>
      </c>
      <c r="CW107" s="288"/>
      <c r="CX107" s="288"/>
      <c r="CY107" s="289"/>
      <c r="CZ107" s="287" t="str">
        <f t="shared" ref="CZ107" si="327">IFERROR(AVERAGE(CZ40,CZ55,CZ70,CZ85,CZ100),"")</f>
        <v/>
      </c>
      <c r="DA107" s="288"/>
      <c r="DB107" s="288"/>
      <c r="DC107" s="289"/>
      <c r="DD107" s="287" t="str">
        <f t="shared" ref="DD107" si="328">IFERROR(AVERAGE(DD40,DD55,DD70,DD85,DD100),"")</f>
        <v/>
      </c>
      <c r="DE107" s="288"/>
      <c r="DF107" s="288"/>
      <c r="DG107" s="289"/>
      <c r="DH107" s="287" t="str">
        <f t="shared" ref="DH107" si="329">IFERROR(AVERAGE(DH40,DH55,DH70,DH85,DH100),"")</f>
        <v/>
      </c>
      <c r="DI107" s="288"/>
      <c r="DJ107" s="288"/>
      <c r="DK107" s="289"/>
      <c r="DL107" s="287" t="str">
        <f t="shared" ref="DL107" si="330">IFERROR(AVERAGE(DL40,DL55,DL70,DL85,DL100),"")</f>
        <v/>
      </c>
      <c r="DM107" s="288"/>
      <c r="DN107" s="288"/>
      <c r="DO107" s="289"/>
      <c r="DP107" s="287" t="str">
        <f t="shared" ref="DP107" si="331">IFERROR(AVERAGE(DP40,DP55,DP70,DP85,DP100),"")</f>
        <v/>
      </c>
      <c r="DQ107" s="288"/>
      <c r="DR107" s="288"/>
      <c r="DS107" s="289"/>
      <c r="DT107" s="287" t="str">
        <f t="shared" ref="DT107" si="332">IFERROR(AVERAGE(DT40,DT55,DT70,DT85,DT100),"")</f>
        <v/>
      </c>
      <c r="DU107" s="288"/>
      <c r="DV107" s="288"/>
      <c r="DW107" s="289"/>
      <c r="DX107" s="287" t="str">
        <f t="shared" ref="DX107" si="333">IFERROR(AVERAGE(DX40,DX55,DX70,DX85,DX100),"")</f>
        <v/>
      </c>
      <c r="DY107" s="288"/>
      <c r="DZ107" s="288"/>
      <c r="EA107" s="289"/>
      <c r="EB107" s="287" t="str">
        <f t="shared" ref="EB107" si="334">IFERROR(AVERAGE(EB40,EB55,EB70,EB85,EB100),"")</f>
        <v/>
      </c>
      <c r="EC107" s="288"/>
      <c r="ED107" s="288"/>
      <c r="EE107" s="289"/>
      <c r="EF107" s="287" t="str">
        <f t="shared" ref="EF107" si="335">IFERROR(AVERAGE(EF40,EF55,EF70,EF85,EF100),"")</f>
        <v/>
      </c>
      <c r="EG107" s="288"/>
      <c r="EH107" s="288"/>
      <c r="EI107" s="289"/>
      <c r="EJ107" s="287" t="str">
        <f t="shared" ref="EJ107" si="336">IFERROR(AVERAGE(EJ40,EJ55,EJ70,EJ85,EJ100),"")</f>
        <v/>
      </c>
      <c r="EK107" s="288"/>
      <c r="EL107" s="288"/>
      <c r="EM107" s="289"/>
      <c r="EN107" s="287" t="str">
        <f t="shared" ref="EN107" si="337">IFERROR(AVERAGE(EN40,EN55,EN70,EN85,EN100),"")</f>
        <v/>
      </c>
      <c r="EO107" s="288"/>
      <c r="EP107" s="288"/>
      <c r="EQ107" s="289"/>
      <c r="ER107" s="287" t="str">
        <f t="shared" ref="ER107" si="338">IFERROR(AVERAGE(ER40,ER55,ER70,ER85,ER100),"")</f>
        <v/>
      </c>
      <c r="ES107" s="288"/>
      <c r="ET107" s="288"/>
      <c r="EU107" s="289"/>
      <c r="EV107" s="287" t="str">
        <f t="shared" ref="EV107" si="339">IFERROR(AVERAGE(EV40,EV55,EV70,EV85,EV100),"")</f>
        <v/>
      </c>
      <c r="EW107" s="288"/>
      <c r="EX107" s="288"/>
      <c r="EY107" s="289"/>
      <c r="EZ107" s="287" t="str">
        <f t="shared" ref="EZ107" si="340">IFERROR(AVERAGE(EZ40,EZ55,EZ70,EZ85,EZ100),"")</f>
        <v/>
      </c>
      <c r="FA107" s="288"/>
      <c r="FB107" s="288"/>
      <c r="FC107" s="289"/>
      <c r="FD107" s="287" t="str">
        <f t="shared" ref="FD107" si="341">IFERROR(AVERAGE(FD40,FD55,FD70,FD85,FD100),"")</f>
        <v/>
      </c>
      <c r="FE107" s="288"/>
      <c r="FF107" s="288"/>
      <c r="FG107" s="289"/>
      <c r="FH107" s="287" t="str">
        <f t="shared" ref="FH107" si="342">IFERROR(AVERAGE(FH40,FH55,FH70,FH85,FH100),"")</f>
        <v/>
      </c>
      <c r="FI107" s="288"/>
      <c r="FJ107" s="288"/>
      <c r="FK107" s="289"/>
      <c r="FL107" s="287" t="str">
        <f t="shared" ref="FL107" si="343">IFERROR(AVERAGE(FL40,FL55,FL70,FL85,FL100),"")</f>
        <v/>
      </c>
      <c r="FM107" s="288"/>
      <c r="FN107" s="288"/>
      <c r="FO107" s="289"/>
      <c r="FP107" s="287" t="str">
        <f t="shared" ref="FP107" si="344">IFERROR(AVERAGE(FP40,FP55,FP70,FP85,FP100),"")</f>
        <v/>
      </c>
      <c r="FQ107" s="288"/>
      <c r="FR107" s="288"/>
      <c r="FS107" s="289"/>
      <c r="FT107" s="287" t="str">
        <f t="shared" ref="FT107" si="345">IFERROR(AVERAGE(FT40,FT55,FT70,FT85,FT100),"")</f>
        <v/>
      </c>
      <c r="FU107" s="288"/>
      <c r="FV107" s="288"/>
      <c r="FW107" s="289"/>
      <c r="FX107" s="287" t="str">
        <f t="shared" ref="FX107" si="346">IFERROR(AVERAGE(FX40,FX55,FX70,FX85,FX100),"")</f>
        <v/>
      </c>
      <c r="FY107" s="288"/>
      <c r="FZ107" s="288"/>
      <c r="GA107" s="289"/>
      <c r="GB107" s="287" t="str">
        <f t="shared" ref="GB107" si="347">IFERROR(AVERAGE(GB40,GB55,GB70,GB85,GB100),"")</f>
        <v/>
      </c>
      <c r="GC107" s="288"/>
      <c r="GD107" s="288"/>
      <c r="GE107" s="289"/>
      <c r="GF107" s="287" t="str">
        <f t="shared" ref="GF107" si="348">IFERROR(AVERAGE(GF40,GF55,GF70,GF85,GF100),"")</f>
        <v/>
      </c>
      <c r="GG107" s="288"/>
      <c r="GH107" s="288"/>
      <c r="GI107" s="289"/>
      <c r="GJ107" s="287" t="str">
        <f>IFERROR(AVERAGE(GJ40,GJ55,GJ70,GJ85,GJ100),"")</f>
        <v/>
      </c>
      <c r="GK107" s="288"/>
      <c r="GL107" s="288"/>
      <c r="GM107" s="289"/>
    </row>
    <row r="108" spans="1:195">
      <c r="A108" s="294" t="str">
        <f>Language!B972</f>
        <v>Averall average for all instructors</v>
      </c>
      <c r="B108" s="294"/>
      <c r="C108" s="294"/>
      <c r="D108" s="50" t="str">
        <f>IFERROR(AVERAGE(D107:GM107),"")</f>
        <v/>
      </c>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row>
    <row r="109" spans="1:195" ht="15" customHeight="1">
      <c r="A109" s="311" t="str">
        <f>Language!B973</f>
        <v>C. One health considerations</v>
      </c>
      <c r="B109" s="312"/>
      <c r="C109" s="52"/>
      <c r="D109" s="313"/>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314"/>
      <c r="AY109" s="314"/>
      <c r="AZ109" s="314"/>
      <c r="BA109" s="314"/>
      <c r="BB109" s="314"/>
      <c r="BC109" s="314"/>
      <c r="BD109" s="314"/>
      <c r="BE109" s="314"/>
      <c r="BF109" s="314"/>
      <c r="BG109" s="314"/>
      <c r="BH109" s="314"/>
      <c r="BI109" s="314"/>
      <c r="BJ109" s="314"/>
      <c r="BK109" s="314"/>
      <c r="BL109" s="314"/>
      <c r="BM109" s="314"/>
      <c r="BN109" s="314"/>
      <c r="BO109" s="314"/>
      <c r="BP109" s="314"/>
      <c r="BQ109" s="314"/>
      <c r="BR109" s="314"/>
      <c r="BS109" s="314"/>
      <c r="BT109" s="314"/>
      <c r="BU109" s="314"/>
      <c r="BV109" s="314"/>
      <c r="BW109" s="314"/>
      <c r="BX109" s="314"/>
      <c r="BY109" s="314"/>
      <c r="BZ109" s="314"/>
      <c r="CA109" s="314"/>
      <c r="CB109" s="314"/>
      <c r="CC109" s="314"/>
      <c r="CD109" s="314"/>
      <c r="CE109" s="314"/>
      <c r="CF109" s="314"/>
      <c r="CG109" s="314"/>
      <c r="CH109" s="314"/>
      <c r="CI109" s="314"/>
      <c r="CJ109" s="314"/>
      <c r="CK109" s="314"/>
      <c r="CL109" s="314"/>
      <c r="CM109" s="314"/>
      <c r="CN109" s="314"/>
      <c r="CO109" s="314"/>
      <c r="CP109" s="314"/>
      <c r="CQ109" s="314"/>
      <c r="CR109" s="314"/>
      <c r="CS109" s="314"/>
      <c r="CT109" s="314"/>
      <c r="CU109" s="314"/>
      <c r="CV109" s="314"/>
      <c r="CW109" s="314"/>
      <c r="CX109" s="314"/>
      <c r="CY109" s="314"/>
      <c r="CZ109" s="314"/>
      <c r="DA109" s="314"/>
      <c r="DB109" s="314"/>
      <c r="DC109" s="314"/>
      <c r="DD109" s="314"/>
      <c r="DE109" s="314"/>
      <c r="DF109" s="314"/>
      <c r="DG109" s="314"/>
      <c r="DH109" s="314"/>
      <c r="DI109" s="314"/>
      <c r="DJ109" s="314"/>
      <c r="DK109" s="314"/>
      <c r="DL109" s="314"/>
      <c r="DM109" s="314"/>
      <c r="DN109" s="314"/>
      <c r="DO109" s="314"/>
      <c r="DP109" s="314"/>
      <c r="DQ109" s="314"/>
      <c r="DR109" s="314"/>
      <c r="DS109" s="314"/>
      <c r="DT109" s="314"/>
      <c r="DU109" s="314"/>
      <c r="DV109" s="314"/>
      <c r="DW109" s="314"/>
      <c r="DX109" s="314"/>
      <c r="DY109" s="314"/>
      <c r="DZ109" s="314"/>
      <c r="EA109" s="314"/>
      <c r="EB109" s="314"/>
      <c r="EC109" s="314"/>
      <c r="ED109" s="314"/>
      <c r="EE109" s="314"/>
      <c r="EF109" s="314"/>
      <c r="EG109" s="314"/>
      <c r="EH109" s="314"/>
      <c r="EI109" s="314"/>
      <c r="EJ109" s="314"/>
      <c r="EK109" s="314"/>
      <c r="EL109" s="314"/>
      <c r="EM109" s="314"/>
      <c r="EN109" s="314"/>
      <c r="EO109" s="314"/>
      <c r="EP109" s="314"/>
      <c r="EQ109" s="314"/>
      <c r="ER109" s="314"/>
      <c r="ES109" s="314"/>
      <c r="ET109" s="314"/>
      <c r="EU109" s="314"/>
      <c r="EV109" s="314"/>
      <c r="EW109" s="314"/>
      <c r="EX109" s="314"/>
      <c r="EY109" s="314"/>
      <c r="EZ109" s="314"/>
      <c r="FA109" s="314"/>
      <c r="FB109" s="314"/>
      <c r="FC109" s="314"/>
      <c r="FD109" s="314"/>
      <c r="FE109" s="314"/>
      <c r="FF109" s="314"/>
      <c r="FG109" s="314"/>
      <c r="FH109" s="314"/>
      <c r="FI109" s="314"/>
      <c r="FJ109" s="314"/>
      <c r="FK109" s="314"/>
      <c r="FL109" s="314"/>
      <c r="FM109" s="314"/>
      <c r="FN109" s="314"/>
      <c r="FO109" s="314"/>
      <c r="FP109" s="314"/>
      <c r="FQ109" s="314"/>
      <c r="FR109" s="314"/>
      <c r="FS109" s="314"/>
      <c r="FT109" s="314"/>
      <c r="FU109" s="314"/>
      <c r="FV109" s="314"/>
      <c r="FW109" s="314"/>
      <c r="FX109" s="314"/>
      <c r="FY109" s="314"/>
      <c r="FZ109" s="314"/>
      <c r="GA109" s="314"/>
      <c r="GB109" s="314"/>
      <c r="GC109" s="314"/>
      <c r="GD109" s="314"/>
      <c r="GE109" s="314"/>
      <c r="GF109" s="314"/>
      <c r="GG109" s="314"/>
      <c r="GH109" s="314"/>
      <c r="GI109" s="314"/>
      <c r="GJ109" s="314"/>
      <c r="GK109" s="314"/>
      <c r="GL109" s="315"/>
      <c r="GM109" s="54"/>
    </row>
    <row r="110" spans="1:195" ht="30" customHeight="1">
      <c r="A110" s="6" t="s">
        <v>133</v>
      </c>
      <c r="B110" s="303" t="str">
        <f>Language!B974</f>
        <v>The programme content sufficiently reflected the One Health perspective, including human, animal, and environmental health</v>
      </c>
      <c r="C110" s="304"/>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0"/>
      <c r="AP110" s="120"/>
      <c r="AQ110" s="120"/>
      <c r="AR110" s="120"/>
      <c r="AS110" s="120"/>
      <c r="AT110" s="120"/>
      <c r="AU110" s="120"/>
      <c r="AV110" s="120"/>
      <c r="AW110" s="120"/>
      <c r="AX110" s="120"/>
      <c r="AY110" s="120"/>
      <c r="AZ110" s="120"/>
      <c r="BA110" s="120"/>
      <c r="BB110" s="120"/>
      <c r="BC110" s="120"/>
      <c r="BD110" s="120"/>
      <c r="BE110" s="120"/>
      <c r="BF110" s="120"/>
      <c r="BG110" s="120"/>
      <c r="BH110" s="120"/>
      <c r="BI110" s="120"/>
      <c r="BJ110" s="120"/>
      <c r="BK110" s="120"/>
      <c r="BL110" s="120"/>
      <c r="BM110" s="120"/>
      <c r="BN110" s="120"/>
      <c r="BO110" s="120"/>
      <c r="BP110" s="120"/>
      <c r="BQ110" s="120"/>
      <c r="BR110" s="120"/>
      <c r="BS110" s="120"/>
      <c r="BT110" s="120"/>
      <c r="BU110" s="120"/>
      <c r="BV110" s="120"/>
      <c r="BW110" s="120"/>
      <c r="BX110" s="120"/>
      <c r="BY110" s="120"/>
      <c r="BZ110" s="120"/>
      <c r="CA110" s="120"/>
      <c r="CB110" s="120"/>
      <c r="CC110" s="120"/>
      <c r="CD110" s="120"/>
      <c r="CE110" s="120"/>
      <c r="CF110" s="120"/>
      <c r="CG110" s="120"/>
      <c r="CH110" s="120"/>
      <c r="CI110" s="120"/>
      <c r="CJ110" s="120"/>
      <c r="CK110" s="120"/>
      <c r="CL110" s="120"/>
      <c r="CM110" s="120"/>
      <c r="CN110" s="120"/>
      <c r="CO110" s="120"/>
      <c r="CP110" s="120"/>
      <c r="CQ110" s="120"/>
      <c r="CR110" s="120"/>
      <c r="CS110" s="120"/>
      <c r="CT110" s="120"/>
      <c r="CU110" s="120"/>
      <c r="CV110" s="120"/>
      <c r="CW110" s="120"/>
      <c r="CX110" s="120"/>
      <c r="CY110" s="120"/>
      <c r="CZ110" s="120"/>
      <c r="DA110" s="120"/>
      <c r="DB110" s="120"/>
      <c r="DC110" s="120"/>
      <c r="DD110" s="120"/>
      <c r="DE110" s="120"/>
      <c r="DF110" s="120"/>
      <c r="DG110" s="120"/>
      <c r="DH110" s="120"/>
      <c r="DI110" s="120"/>
      <c r="DJ110" s="120"/>
      <c r="DK110" s="120"/>
      <c r="DL110" s="120"/>
      <c r="DM110" s="120"/>
      <c r="DN110" s="120"/>
      <c r="DO110" s="120"/>
      <c r="DP110" s="120"/>
      <c r="DQ110" s="120"/>
      <c r="DR110" s="120"/>
      <c r="DS110" s="120"/>
      <c r="DT110" s="120"/>
      <c r="DU110" s="120"/>
      <c r="DV110" s="120"/>
      <c r="DW110" s="120"/>
      <c r="DX110" s="120"/>
      <c r="DY110" s="120"/>
      <c r="DZ110" s="120"/>
      <c r="EA110" s="120"/>
      <c r="EB110" s="120"/>
      <c r="EC110" s="120"/>
      <c r="ED110" s="120"/>
      <c r="EE110" s="120"/>
      <c r="EF110" s="120"/>
      <c r="EG110" s="120"/>
      <c r="EH110" s="120"/>
      <c r="EI110" s="120"/>
      <c r="EJ110" s="120"/>
      <c r="EK110" s="120"/>
      <c r="EL110" s="120"/>
      <c r="EM110" s="120"/>
      <c r="EN110" s="120"/>
      <c r="EO110" s="120"/>
      <c r="EP110" s="120"/>
      <c r="EQ110" s="120"/>
      <c r="ER110" s="120"/>
      <c r="ES110" s="120"/>
      <c r="ET110" s="120"/>
      <c r="EU110" s="120"/>
      <c r="EV110" s="120"/>
      <c r="EW110" s="120"/>
      <c r="EX110" s="120"/>
      <c r="EY110" s="120"/>
      <c r="EZ110" s="120"/>
      <c r="FA110" s="120"/>
      <c r="FB110" s="120"/>
      <c r="FC110" s="120"/>
      <c r="FD110" s="120"/>
      <c r="FE110" s="120"/>
      <c r="FF110" s="120"/>
      <c r="FG110" s="120"/>
      <c r="FH110" s="120"/>
      <c r="FI110" s="120"/>
      <c r="FJ110" s="120"/>
      <c r="FK110" s="120"/>
      <c r="FL110" s="120"/>
      <c r="FM110" s="120"/>
      <c r="FN110" s="120"/>
      <c r="FO110" s="120"/>
      <c r="FP110" s="120"/>
      <c r="FQ110" s="120"/>
      <c r="FR110" s="120"/>
      <c r="FS110" s="120"/>
      <c r="FT110" s="120"/>
      <c r="FU110" s="120"/>
      <c r="FV110" s="120"/>
      <c r="FW110" s="120"/>
      <c r="FX110" s="120"/>
      <c r="FY110" s="120"/>
      <c r="FZ110" s="120"/>
      <c r="GA110" s="120"/>
      <c r="GB110" s="120"/>
      <c r="GC110" s="120"/>
      <c r="GD110" s="120"/>
      <c r="GE110" s="120"/>
      <c r="GF110" s="120"/>
      <c r="GG110" s="120"/>
      <c r="GH110" s="120"/>
      <c r="GI110" s="120"/>
      <c r="GJ110" s="120"/>
      <c r="GK110" s="120"/>
      <c r="GL110" s="120"/>
      <c r="GM110" s="120"/>
    </row>
    <row r="111" spans="1:195" ht="15" customHeight="1">
      <c r="A111" s="6" t="s">
        <v>134</v>
      </c>
      <c r="B111" s="303" t="str">
        <f>Language!B975</f>
        <v>The module included relevant examples from human, animal, and environmental health</v>
      </c>
      <c r="C111" s="304"/>
      <c r="D111" s="120"/>
      <c r="E111" s="120"/>
      <c r="F111" s="120"/>
      <c r="G111" s="120"/>
      <c r="H111" s="120"/>
      <c r="I111" s="120"/>
      <c r="J111" s="120"/>
      <c r="K111" s="120"/>
      <c r="L111" s="120"/>
      <c r="M111" s="120"/>
      <c r="N111" s="120"/>
      <c r="O111" s="120"/>
      <c r="P111" s="120"/>
      <c r="Q111" s="120"/>
      <c r="R111" s="120"/>
      <c r="S111" s="120"/>
      <c r="T111" s="120"/>
      <c r="U111" s="120"/>
      <c r="V111" s="120"/>
      <c r="W111" s="120"/>
      <c r="X111" s="120"/>
      <c r="Y111" s="120"/>
      <c r="Z111" s="120"/>
      <c r="AA111" s="120"/>
      <c r="AB111" s="120"/>
      <c r="AC111" s="120"/>
      <c r="AD111" s="120"/>
      <c r="AE111" s="120"/>
      <c r="AF111" s="120"/>
      <c r="AG111" s="120"/>
      <c r="AH111" s="120"/>
      <c r="AI111" s="120"/>
      <c r="AJ111" s="120"/>
      <c r="AK111" s="120"/>
      <c r="AL111" s="120"/>
      <c r="AM111" s="120"/>
      <c r="AN111" s="120"/>
      <c r="AO111" s="120"/>
      <c r="AP111" s="120"/>
      <c r="AQ111" s="120"/>
      <c r="AR111" s="120"/>
      <c r="AS111" s="120"/>
      <c r="AT111" s="120"/>
      <c r="AU111" s="120"/>
      <c r="AV111" s="120"/>
      <c r="AW111" s="120"/>
      <c r="AX111" s="120"/>
      <c r="AY111" s="120"/>
      <c r="AZ111" s="120"/>
      <c r="BA111" s="120"/>
      <c r="BB111" s="120"/>
      <c r="BC111" s="120"/>
      <c r="BD111" s="120"/>
      <c r="BE111" s="120"/>
      <c r="BF111" s="120"/>
      <c r="BG111" s="120"/>
      <c r="BH111" s="120"/>
      <c r="BI111" s="120"/>
      <c r="BJ111" s="120"/>
      <c r="BK111" s="120"/>
      <c r="BL111" s="120"/>
      <c r="BM111" s="120"/>
      <c r="BN111" s="120"/>
      <c r="BO111" s="120"/>
      <c r="BP111" s="120"/>
      <c r="BQ111" s="120"/>
      <c r="BR111" s="120"/>
      <c r="BS111" s="120"/>
      <c r="BT111" s="120"/>
      <c r="BU111" s="120"/>
      <c r="BV111" s="120"/>
      <c r="BW111" s="120"/>
      <c r="BX111" s="120"/>
      <c r="BY111" s="120"/>
      <c r="BZ111" s="120"/>
      <c r="CA111" s="120"/>
      <c r="CB111" s="120"/>
      <c r="CC111" s="120"/>
      <c r="CD111" s="120"/>
      <c r="CE111" s="120"/>
      <c r="CF111" s="120"/>
      <c r="CG111" s="120"/>
      <c r="CH111" s="120"/>
      <c r="CI111" s="120"/>
      <c r="CJ111" s="120"/>
      <c r="CK111" s="120"/>
      <c r="CL111" s="120"/>
      <c r="CM111" s="120"/>
      <c r="CN111" s="120"/>
      <c r="CO111" s="120"/>
      <c r="CP111" s="120"/>
      <c r="CQ111" s="120"/>
      <c r="CR111" s="120"/>
      <c r="CS111" s="120"/>
      <c r="CT111" s="120"/>
      <c r="CU111" s="120"/>
      <c r="CV111" s="120"/>
      <c r="CW111" s="120"/>
      <c r="CX111" s="120"/>
      <c r="CY111" s="120"/>
      <c r="CZ111" s="120"/>
      <c r="DA111" s="120"/>
      <c r="DB111" s="120"/>
      <c r="DC111" s="120"/>
      <c r="DD111" s="120"/>
      <c r="DE111" s="120"/>
      <c r="DF111" s="120"/>
      <c r="DG111" s="120"/>
      <c r="DH111" s="120"/>
      <c r="DI111" s="120"/>
      <c r="DJ111" s="120"/>
      <c r="DK111" s="120"/>
      <c r="DL111" s="120"/>
      <c r="DM111" s="120"/>
      <c r="DN111" s="120"/>
      <c r="DO111" s="120"/>
      <c r="DP111" s="120"/>
      <c r="DQ111" s="120"/>
      <c r="DR111" s="120"/>
      <c r="DS111" s="120"/>
      <c r="DT111" s="120"/>
      <c r="DU111" s="120"/>
      <c r="DV111" s="120"/>
      <c r="DW111" s="120"/>
      <c r="DX111" s="120"/>
      <c r="DY111" s="120"/>
      <c r="DZ111" s="120"/>
      <c r="EA111" s="120"/>
      <c r="EB111" s="120"/>
      <c r="EC111" s="120"/>
      <c r="ED111" s="120"/>
      <c r="EE111" s="120"/>
      <c r="EF111" s="120"/>
      <c r="EG111" s="120"/>
      <c r="EH111" s="120"/>
      <c r="EI111" s="120"/>
      <c r="EJ111" s="120"/>
      <c r="EK111" s="120"/>
      <c r="EL111" s="120"/>
      <c r="EM111" s="120"/>
      <c r="EN111" s="120"/>
      <c r="EO111" s="120"/>
      <c r="EP111" s="120"/>
      <c r="EQ111" s="120"/>
      <c r="ER111" s="120"/>
      <c r="ES111" s="120"/>
      <c r="ET111" s="120"/>
      <c r="EU111" s="120"/>
      <c r="EV111" s="120"/>
      <c r="EW111" s="120"/>
      <c r="EX111" s="120"/>
      <c r="EY111" s="120"/>
      <c r="EZ111" s="120"/>
      <c r="FA111" s="120"/>
      <c r="FB111" s="120"/>
      <c r="FC111" s="120"/>
      <c r="FD111" s="120"/>
      <c r="FE111" s="120"/>
      <c r="FF111" s="120"/>
      <c r="FG111" s="120"/>
      <c r="FH111" s="120"/>
      <c r="FI111" s="120"/>
      <c r="FJ111" s="120"/>
      <c r="FK111" s="120"/>
      <c r="FL111" s="120"/>
      <c r="FM111" s="120"/>
      <c r="FN111" s="120"/>
      <c r="FO111" s="120"/>
      <c r="FP111" s="120"/>
      <c r="FQ111" s="120"/>
      <c r="FR111" s="120"/>
      <c r="FS111" s="120"/>
      <c r="FT111" s="120"/>
      <c r="FU111" s="120"/>
      <c r="FV111" s="120"/>
      <c r="FW111" s="120"/>
      <c r="FX111" s="120"/>
      <c r="FY111" s="120"/>
      <c r="FZ111" s="120"/>
      <c r="GA111" s="120"/>
      <c r="GB111" s="120"/>
      <c r="GC111" s="120"/>
      <c r="GD111" s="120"/>
      <c r="GE111" s="120"/>
      <c r="GF111" s="120"/>
      <c r="GG111" s="120"/>
      <c r="GH111" s="120"/>
      <c r="GI111" s="120"/>
      <c r="GJ111" s="120"/>
      <c r="GK111" s="120"/>
      <c r="GL111" s="120"/>
      <c r="GM111" s="120"/>
    </row>
    <row r="112" spans="1:195">
      <c r="A112" s="305" t="str">
        <f>Language!B976</f>
        <v>Average by sector by module</v>
      </c>
      <c r="B112" s="306"/>
      <c r="C112" s="307"/>
      <c r="D112" s="50" t="str">
        <f>IF(
  AND(D8&lt;&gt;"",COUNTA(D110:D111)&gt;0),
  AVERAGE(D110:D111)/5,
  ""
)</f>
        <v/>
      </c>
      <c r="E112" s="50" t="str">
        <f t="shared" ref="E112:BP112" si="349">IF(
  AND(E8&lt;&gt;"",COUNTA(E110:E111)&gt;0),
  AVERAGE(E110:E111)/5,
  ""
)</f>
        <v/>
      </c>
      <c r="F112" s="50" t="str">
        <f t="shared" si="349"/>
        <v/>
      </c>
      <c r="G112" s="50" t="str">
        <f t="shared" si="349"/>
        <v/>
      </c>
      <c r="H112" s="50" t="str">
        <f t="shared" si="349"/>
        <v/>
      </c>
      <c r="I112" s="50" t="str">
        <f t="shared" si="349"/>
        <v/>
      </c>
      <c r="J112" s="50" t="str">
        <f t="shared" si="349"/>
        <v/>
      </c>
      <c r="K112" s="50" t="str">
        <f t="shared" si="349"/>
        <v/>
      </c>
      <c r="L112" s="50" t="str">
        <f t="shared" si="349"/>
        <v/>
      </c>
      <c r="M112" s="50" t="str">
        <f t="shared" si="349"/>
        <v/>
      </c>
      <c r="N112" s="50" t="str">
        <f t="shared" si="349"/>
        <v/>
      </c>
      <c r="O112" s="50" t="str">
        <f t="shared" si="349"/>
        <v/>
      </c>
      <c r="P112" s="50" t="str">
        <f t="shared" si="349"/>
        <v/>
      </c>
      <c r="Q112" s="50" t="str">
        <f t="shared" si="349"/>
        <v/>
      </c>
      <c r="R112" s="50" t="str">
        <f t="shared" si="349"/>
        <v/>
      </c>
      <c r="S112" s="50" t="str">
        <f t="shared" si="349"/>
        <v/>
      </c>
      <c r="T112" s="50" t="str">
        <f t="shared" si="349"/>
        <v/>
      </c>
      <c r="U112" s="50" t="str">
        <f t="shared" si="349"/>
        <v/>
      </c>
      <c r="V112" s="50" t="str">
        <f t="shared" si="349"/>
        <v/>
      </c>
      <c r="W112" s="50" t="str">
        <f t="shared" si="349"/>
        <v/>
      </c>
      <c r="X112" s="50" t="str">
        <f t="shared" si="349"/>
        <v/>
      </c>
      <c r="Y112" s="50" t="str">
        <f t="shared" si="349"/>
        <v/>
      </c>
      <c r="Z112" s="50" t="str">
        <f t="shared" si="349"/>
        <v/>
      </c>
      <c r="AA112" s="50" t="str">
        <f t="shared" si="349"/>
        <v/>
      </c>
      <c r="AB112" s="50" t="str">
        <f t="shared" si="349"/>
        <v/>
      </c>
      <c r="AC112" s="50" t="str">
        <f t="shared" si="349"/>
        <v/>
      </c>
      <c r="AD112" s="50" t="str">
        <f t="shared" si="349"/>
        <v/>
      </c>
      <c r="AE112" s="50" t="str">
        <f t="shared" si="349"/>
        <v/>
      </c>
      <c r="AF112" s="50" t="str">
        <f t="shared" si="349"/>
        <v/>
      </c>
      <c r="AG112" s="50" t="str">
        <f t="shared" si="349"/>
        <v/>
      </c>
      <c r="AH112" s="50" t="str">
        <f t="shared" si="349"/>
        <v/>
      </c>
      <c r="AI112" s="50" t="str">
        <f t="shared" si="349"/>
        <v/>
      </c>
      <c r="AJ112" s="50" t="str">
        <f t="shared" si="349"/>
        <v/>
      </c>
      <c r="AK112" s="50" t="str">
        <f t="shared" si="349"/>
        <v/>
      </c>
      <c r="AL112" s="50" t="str">
        <f t="shared" si="349"/>
        <v/>
      </c>
      <c r="AM112" s="50" t="str">
        <f t="shared" si="349"/>
        <v/>
      </c>
      <c r="AN112" s="50" t="str">
        <f t="shared" si="349"/>
        <v/>
      </c>
      <c r="AO112" s="50" t="str">
        <f t="shared" si="349"/>
        <v/>
      </c>
      <c r="AP112" s="50" t="str">
        <f t="shared" si="349"/>
        <v/>
      </c>
      <c r="AQ112" s="50" t="str">
        <f t="shared" si="349"/>
        <v/>
      </c>
      <c r="AR112" s="50" t="str">
        <f t="shared" si="349"/>
        <v/>
      </c>
      <c r="AS112" s="50" t="str">
        <f t="shared" si="349"/>
        <v/>
      </c>
      <c r="AT112" s="50" t="str">
        <f t="shared" si="349"/>
        <v/>
      </c>
      <c r="AU112" s="50" t="str">
        <f t="shared" si="349"/>
        <v/>
      </c>
      <c r="AV112" s="50" t="str">
        <f t="shared" si="349"/>
        <v/>
      </c>
      <c r="AW112" s="50" t="str">
        <f t="shared" si="349"/>
        <v/>
      </c>
      <c r="AX112" s="50" t="str">
        <f t="shared" si="349"/>
        <v/>
      </c>
      <c r="AY112" s="50" t="str">
        <f t="shared" si="349"/>
        <v/>
      </c>
      <c r="AZ112" s="50" t="str">
        <f t="shared" si="349"/>
        <v/>
      </c>
      <c r="BA112" s="50" t="str">
        <f t="shared" si="349"/>
        <v/>
      </c>
      <c r="BB112" s="50" t="str">
        <f t="shared" si="349"/>
        <v/>
      </c>
      <c r="BC112" s="50" t="str">
        <f t="shared" si="349"/>
        <v/>
      </c>
      <c r="BD112" s="50" t="str">
        <f t="shared" si="349"/>
        <v/>
      </c>
      <c r="BE112" s="50" t="str">
        <f t="shared" si="349"/>
        <v/>
      </c>
      <c r="BF112" s="50" t="str">
        <f t="shared" si="349"/>
        <v/>
      </c>
      <c r="BG112" s="50" t="str">
        <f t="shared" si="349"/>
        <v/>
      </c>
      <c r="BH112" s="50" t="str">
        <f t="shared" si="349"/>
        <v/>
      </c>
      <c r="BI112" s="50" t="str">
        <f t="shared" si="349"/>
        <v/>
      </c>
      <c r="BJ112" s="50" t="str">
        <f t="shared" si="349"/>
        <v/>
      </c>
      <c r="BK112" s="50" t="str">
        <f t="shared" si="349"/>
        <v/>
      </c>
      <c r="BL112" s="50" t="str">
        <f t="shared" si="349"/>
        <v/>
      </c>
      <c r="BM112" s="50" t="str">
        <f t="shared" si="349"/>
        <v/>
      </c>
      <c r="BN112" s="50" t="str">
        <f t="shared" si="349"/>
        <v/>
      </c>
      <c r="BO112" s="50" t="str">
        <f t="shared" si="349"/>
        <v/>
      </c>
      <c r="BP112" s="50" t="str">
        <f t="shared" si="349"/>
        <v/>
      </c>
      <c r="BQ112" s="50" t="str">
        <f t="shared" ref="BQ112:EB112" si="350">IF(
  AND(BQ8&lt;&gt;"",COUNTA(BQ110:BQ111)&gt;0),
  AVERAGE(BQ110:BQ111)/5,
  ""
)</f>
        <v/>
      </c>
      <c r="BR112" s="50" t="str">
        <f t="shared" si="350"/>
        <v/>
      </c>
      <c r="BS112" s="50" t="str">
        <f t="shared" si="350"/>
        <v/>
      </c>
      <c r="BT112" s="50" t="str">
        <f t="shared" si="350"/>
        <v/>
      </c>
      <c r="BU112" s="50" t="str">
        <f t="shared" si="350"/>
        <v/>
      </c>
      <c r="BV112" s="50" t="str">
        <f t="shared" si="350"/>
        <v/>
      </c>
      <c r="BW112" s="50" t="str">
        <f t="shared" si="350"/>
        <v/>
      </c>
      <c r="BX112" s="50" t="str">
        <f t="shared" si="350"/>
        <v/>
      </c>
      <c r="BY112" s="50" t="str">
        <f t="shared" si="350"/>
        <v/>
      </c>
      <c r="BZ112" s="50" t="str">
        <f t="shared" si="350"/>
        <v/>
      </c>
      <c r="CA112" s="50" t="str">
        <f t="shared" si="350"/>
        <v/>
      </c>
      <c r="CB112" s="50" t="str">
        <f t="shared" si="350"/>
        <v/>
      </c>
      <c r="CC112" s="50" t="str">
        <f t="shared" si="350"/>
        <v/>
      </c>
      <c r="CD112" s="50" t="str">
        <f t="shared" si="350"/>
        <v/>
      </c>
      <c r="CE112" s="50" t="str">
        <f t="shared" si="350"/>
        <v/>
      </c>
      <c r="CF112" s="50" t="str">
        <f t="shared" si="350"/>
        <v/>
      </c>
      <c r="CG112" s="50" t="str">
        <f t="shared" si="350"/>
        <v/>
      </c>
      <c r="CH112" s="50" t="str">
        <f t="shared" si="350"/>
        <v/>
      </c>
      <c r="CI112" s="50" t="str">
        <f t="shared" si="350"/>
        <v/>
      </c>
      <c r="CJ112" s="50" t="str">
        <f t="shared" si="350"/>
        <v/>
      </c>
      <c r="CK112" s="50" t="str">
        <f t="shared" si="350"/>
        <v/>
      </c>
      <c r="CL112" s="50" t="str">
        <f t="shared" si="350"/>
        <v/>
      </c>
      <c r="CM112" s="50" t="str">
        <f t="shared" si="350"/>
        <v/>
      </c>
      <c r="CN112" s="50" t="str">
        <f t="shared" si="350"/>
        <v/>
      </c>
      <c r="CO112" s="50" t="str">
        <f t="shared" si="350"/>
        <v/>
      </c>
      <c r="CP112" s="50" t="str">
        <f t="shared" si="350"/>
        <v/>
      </c>
      <c r="CQ112" s="50" t="str">
        <f t="shared" si="350"/>
        <v/>
      </c>
      <c r="CR112" s="50" t="str">
        <f t="shared" si="350"/>
        <v/>
      </c>
      <c r="CS112" s="50" t="str">
        <f t="shared" si="350"/>
        <v/>
      </c>
      <c r="CT112" s="50" t="str">
        <f t="shared" si="350"/>
        <v/>
      </c>
      <c r="CU112" s="50" t="str">
        <f t="shared" si="350"/>
        <v/>
      </c>
      <c r="CV112" s="50" t="str">
        <f t="shared" si="350"/>
        <v/>
      </c>
      <c r="CW112" s="50" t="str">
        <f t="shared" si="350"/>
        <v/>
      </c>
      <c r="CX112" s="50" t="str">
        <f t="shared" si="350"/>
        <v/>
      </c>
      <c r="CY112" s="50" t="str">
        <f t="shared" si="350"/>
        <v/>
      </c>
      <c r="CZ112" s="50" t="str">
        <f t="shared" si="350"/>
        <v/>
      </c>
      <c r="DA112" s="50" t="str">
        <f t="shared" si="350"/>
        <v/>
      </c>
      <c r="DB112" s="50" t="str">
        <f t="shared" si="350"/>
        <v/>
      </c>
      <c r="DC112" s="50" t="str">
        <f t="shared" si="350"/>
        <v/>
      </c>
      <c r="DD112" s="50" t="str">
        <f t="shared" si="350"/>
        <v/>
      </c>
      <c r="DE112" s="50" t="str">
        <f t="shared" si="350"/>
        <v/>
      </c>
      <c r="DF112" s="50" t="str">
        <f t="shared" si="350"/>
        <v/>
      </c>
      <c r="DG112" s="50" t="str">
        <f t="shared" si="350"/>
        <v/>
      </c>
      <c r="DH112" s="50" t="str">
        <f t="shared" si="350"/>
        <v/>
      </c>
      <c r="DI112" s="50" t="str">
        <f t="shared" si="350"/>
        <v/>
      </c>
      <c r="DJ112" s="50" t="str">
        <f t="shared" si="350"/>
        <v/>
      </c>
      <c r="DK112" s="50" t="str">
        <f t="shared" si="350"/>
        <v/>
      </c>
      <c r="DL112" s="50" t="str">
        <f t="shared" si="350"/>
        <v/>
      </c>
      <c r="DM112" s="50" t="str">
        <f t="shared" si="350"/>
        <v/>
      </c>
      <c r="DN112" s="50" t="str">
        <f t="shared" si="350"/>
        <v/>
      </c>
      <c r="DO112" s="50" t="str">
        <f t="shared" si="350"/>
        <v/>
      </c>
      <c r="DP112" s="50" t="str">
        <f t="shared" si="350"/>
        <v/>
      </c>
      <c r="DQ112" s="50" t="str">
        <f t="shared" si="350"/>
        <v/>
      </c>
      <c r="DR112" s="50" t="str">
        <f t="shared" si="350"/>
        <v/>
      </c>
      <c r="DS112" s="50" t="str">
        <f t="shared" si="350"/>
        <v/>
      </c>
      <c r="DT112" s="50" t="str">
        <f t="shared" si="350"/>
        <v/>
      </c>
      <c r="DU112" s="50" t="str">
        <f t="shared" si="350"/>
        <v/>
      </c>
      <c r="DV112" s="50" t="str">
        <f t="shared" si="350"/>
        <v/>
      </c>
      <c r="DW112" s="50" t="str">
        <f t="shared" si="350"/>
        <v/>
      </c>
      <c r="DX112" s="50" t="str">
        <f t="shared" si="350"/>
        <v/>
      </c>
      <c r="DY112" s="50" t="str">
        <f t="shared" si="350"/>
        <v/>
      </c>
      <c r="DZ112" s="50" t="str">
        <f t="shared" si="350"/>
        <v/>
      </c>
      <c r="EA112" s="50" t="str">
        <f t="shared" si="350"/>
        <v/>
      </c>
      <c r="EB112" s="50" t="str">
        <f t="shared" si="350"/>
        <v/>
      </c>
      <c r="EC112" s="50" t="str">
        <f t="shared" ref="EC112:GM112" si="351">IF(
  AND(EC8&lt;&gt;"",COUNTA(EC110:EC111)&gt;0),
  AVERAGE(EC110:EC111)/5,
  ""
)</f>
        <v/>
      </c>
      <c r="ED112" s="50" t="str">
        <f t="shared" si="351"/>
        <v/>
      </c>
      <c r="EE112" s="50" t="str">
        <f t="shared" si="351"/>
        <v/>
      </c>
      <c r="EF112" s="50" t="str">
        <f t="shared" si="351"/>
        <v/>
      </c>
      <c r="EG112" s="50" t="str">
        <f t="shared" si="351"/>
        <v/>
      </c>
      <c r="EH112" s="50" t="str">
        <f t="shared" si="351"/>
        <v/>
      </c>
      <c r="EI112" s="50" t="str">
        <f t="shared" si="351"/>
        <v/>
      </c>
      <c r="EJ112" s="50" t="str">
        <f t="shared" si="351"/>
        <v/>
      </c>
      <c r="EK112" s="50" t="str">
        <f t="shared" si="351"/>
        <v/>
      </c>
      <c r="EL112" s="50" t="str">
        <f t="shared" si="351"/>
        <v/>
      </c>
      <c r="EM112" s="50" t="str">
        <f t="shared" si="351"/>
        <v/>
      </c>
      <c r="EN112" s="50" t="str">
        <f t="shared" si="351"/>
        <v/>
      </c>
      <c r="EO112" s="50" t="str">
        <f t="shared" si="351"/>
        <v/>
      </c>
      <c r="EP112" s="50" t="str">
        <f t="shared" si="351"/>
        <v/>
      </c>
      <c r="EQ112" s="50" t="str">
        <f t="shared" si="351"/>
        <v/>
      </c>
      <c r="ER112" s="50" t="str">
        <f t="shared" si="351"/>
        <v/>
      </c>
      <c r="ES112" s="50" t="str">
        <f t="shared" si="351"/>
        <v/>
      </c>
      <c r="ET112" s="50" t="str">
        <f t="shared" si="351"/>
        <v/>
      </c>
      <c r="EU112" s="50" t="str">
        <f t="shared" si="351"/>
        <v/>
      </c>
      <c r="EV112" s="50" t="str">
        <f t="shared" si="351"/>
        <v/>
      </c>
      <c r="EW112" s="50" t="str">
        <f t="shared" si="351"/>
        <v/>
      </c>
      <c r="EX112" s="50" t="str">
        <f t="shared" si="351"/>
        <v/>
      </c>
      <c r="EY112" s="50" t="str">
        <f t="shared" si="351"/>
        <v/>
      </c>
      <c r="EZ112" s="50" t="str">
        <f t="shared" si="351"/>
        <v/>
      </c>
      <c r="FA112" s="50" t="str">
        <f t="shared" si="351"/>
        <v/>
      </c>
      <c r="FB112" s="50" t="str">
        <f t="shared" si="351"/>
        <v/>
      </c>
      <c r="FC112" s="50" t="str">
        <f t="shared" si="351"/>
        <v/>
      </c>
      <c r="FD112" s="50" t="str">
        <f t="shared" si="351"/>
        <v/>
      </c>
      <c r="FE112" s="50" t="str">
        <f t="shared" si="351"/>
        <v/>
      </c>
      <c r="FF112" s="50" t="str">
        <f t="shared" si="351"/>
        <v/>
      </c>
      <c r="FG112" s="50" t="str">
        <f t="shared" si="351"/>
        <v/>
      </c>
      <c r="FH112" s="50" t="str">
        <f t="shared" si="351"/>
        <v/>
      </c>
      <c r="FI112" s="50" t="str">
        <f t="shared" si="351"/>
        <v/>
      </c>
      <c r="FJ112" s="50" t="str">
        <f t="shared" si="351"/>
        <v/>
      </c>
      <c r="FK112" s="50" t="str">
        <f t="shared" si="351"/>
        <v/>
      </c>
      <c r="FL112" s="50" t="str">
        <f t="shared" si="351"/>
        <v/>
      </c>
      <c r="FM112" s="50" t="str">
        <f t="shared" si="351"/>
        <v/>
      </c>
      <c r="FN112" s="50" t="str">
        <f t="shared" si="351"/>
        <v/>
      </c>
      <c r="FO112" s="50" t="str">
        <f t="shared" si="351"/>
        <v/>
      </c>
      <c r="FP112" s="50" t="str">
        <f t="shared" si="351"/>
        <v/>
      </c>
      <c r="FQ112" s="50" t="str">
        <f t="shared" si="351"/>
        <v/>
      </c>
      <c r="FR112" s="50" t="str">
        <f t="shared" si="351"/>
        <v/>
      </c>
      <c r="FS112" s="50" t="str">
        <f t="shared" si="351"/>
        <v/>
      </c>
      <c r="FT112" s="50" t="str">
        <f t="shared" si="351"/>
        <v/>
      </c>
      <c r="FU112" s="50" t="str">
        <f t="shared" si="351"/>
        <v/>
      </c>
      <c r="FV112" s="50" t="str">
        <f t="shared" si="351"/>
        <v/>
      </c>
      <c r="FW112" s="50" t="str">
        <f t="shared" si="351"/>
        <v/>
      </c>
      <c r="FX112" s="50" t="str">
        <f t="shared" si="351"/>
        <v/>
      </c>
      <c r="FY112" s="50" t="str">
        <f t="shared" si="351"/>
        <v/>
      </c>
      <c r="FZ112" s="50" t="str">
        <f t="shared" si="351"/>
        <v/>
      </c>
      <c r="GA112" s="50" t="str">
        <f t="shared" si="351"/>
        <v/>
      </c>
      <c r="GB112" s="50" t="str">
        <f t="shared" si="351"/>
        <v/>
      </c>
      <c r="GC112" s="50" t="str">
        <f t="shared" si="351"/>
        <v/>
      </c>
      <c r="GD112" s="50" t="str">
        <f t="shared" si="351"/>
        <v/>
      </c>
      <c r="GE112" s="50" t="str">
        <f t="shared" si="351"/>
        <v/>
      </c>
      <c r="GF112" s="50" t="str">
        <f t="shared" si="351"/>
        <v/>
      </c>
      <c r="GG112" s="50" t="str">
        <f t="shared" si="351"/>
        <v/>
      </c>
      <c r="GH112" s="50" t="str">
        <f t="shared" si="351"/>
        <v/>
      </c>
      <c r="GI112" s="50" t="str">
        <f t="shared" si="351"/>
        <v/>
      </c>
      <c r="GJ112" s="50" t="str">
        <f t="shared" si="351"/>
        <v/>
      </c>
      <c r="GK112" s="50" t="str">
        <f t="shared" si="351"/>
        <v/>
      </c>
      <c r="GL112" s="50" t="str">
        <f t="shared" si="351"/>
        <v/>
      </c>
      <c r="GM112" s="50" t="str">
        <f t="shared" si="351"/>
        <v/>
      </c>
    </row>
    <row r="113" spans="1:195" ht="30">
      <c r="A113" s="295" t="str">
        <f>Language!B977</f>
        <v>Total average by sector for all modules</v>
      </c>
      <c r="B113" s="296"/>
      <c r="C113" s="297"/>
      <c r="D113" s="10" t="str">
        <f>Language!$B$100</f>
        <v>Human health</v>
      </c>
      <c r="E113" s="10" t="str">
        <f>Language!$B$101</f>
        <v>Animal health</v>
      </c>
      <c r="F113" s="10" t="str">
        <f>Language!$B$102</f>
        <v>Environmental health</v>
      </c>
      <c r="G113" s="10" t="str">
        <f>Language!$B$103</f>
        <v>Other</v>
      </c>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3"/>
      <c r="AW113" s="293"/>
      <c r="AX113" s="293"/>
      <c r="AY113" s="293"/>
      <c r="AZ113" s="293"/>
      <c r="BA113" s="293"/>
      <c r="BB113" s="293"/>
      <c r="BC113" s="293"/>
      <c r="BD113" s="293"/>
      <c r="BE113" s="293"/>
      <c r="BF113" s="293"/>
      <c r="BG113" s="293"/>
      <c r="BH113" s="293"/>
      <c r="BI113" s="293"/>
      <c r="BJ113" s="293"/>
      <c r="BK113" s="293"/>
      <c r="BL113" s="293"/>
      <c r="BM113" s="293"/>
      <c r="BN113" s="293"/>
      <c r="BO113" s="293"/>
      <c r="BP113" s="293"/>
      <c r="BQ113" s="293"/>
      <c r="BR113" s="293"/>
      <c r="BS113" s="293"/>
      <c r="BT113" s="293"/>
      <c r="BU113" s="293"/>
      <c r="BV113" s="293"/>
      <c r="BW113" s="293"/>
      <c r="BX113" s="293"/>
      <c r="BY113" s="293"/>
      <c r="BZ113" s="293"/>
      <c r="CA113" s="293"/>
      <c r="CB113" s="293"/>
      <c r="CC113" s="293"/>
      <c r="CD113" s="293"/>
      <c r="CE113" s="293"/>
      <c r="CF113" s="293"/>
      <c r="CG113" s="293"/>
      <c r="CH113" s="293"/>
      <c r="CI113" s="293"/>
      <c r="CJ113" s="293"/>
      <c r="CK113" s="293"/>
      <c r="CL113" s="293"/>
      <c r="CM113" s="293"/>
      <c r="CN113" s="293"/>
      <c r="CO113" s="293"/>
      <c r="CP113" s="293"/>
      <c r="CQ113" s="293"/>
      <c r="CR113" s="293"/>
      <c r="CS113" s="293"/>
      <c r="CT113" s="293"/>
      <c r="CU113" s="293"/>
      <c r="CV113" s="293"/>
      <c r="CW113" s="293"/>
      <c r="CX113" s="293"/>
      <c r="CY113" s="293"/>
      <c r="CZ113" s="293"/>
      <c r="DA113" s="293"/>
      <c r="DB113" s="293"/>
      <c r="DC113" s="293"/>
      <c r="DD113" s="293"/>
      <c r="DE113" s="293"/>
      <c r="DF113" s="293"/>
      <c r="DG113" s="293"/>
      <c r="DH113" s="293"/>
      <c r="DI113" s="293"/>
      <c r="DJ113" s="293"/>
      <c r="DK113" s="293"/>
      <c r="DL113" s="293"/>
      <c r="DM113" s="293"/>
      <c r="DN113" s="293"/>
      <c r="DO113" s="293"/>
      <c r="DP113" s="293"/>
      <c r="DQ113" s="293"/>
      <c r="DR113" s="293"/>
      <c r="DS113" s="293"/>
      <c r="DT113" s="293"/>
      <c r="DU113" s="293"/>
      <c r="DV113" s="293"/>
      <c r="DW113" s="293"/>
      <c r="DX113" s="293"/>
      <c r="DY113" s="293"/>
      <c r="DZ113" s="293"/>
      <c r="EA113" s="293"/>
      <c r="EB113" s="293"/>
      <c r="EC113" s="293"/>
      <c r="ED113" s="293"/>
      <c r="EE113" s="293"/>
      <c r="EF113" s="293"/>
      <c r="EG113" s="293"/>
      <c r="EH113" s="293"/>
      <c r="EI113" s="293"/>
      <c r="EJ113" s="293"/>
      <c r="EK113" s="293"/>
      <c r="EL113" s="293"/>
      <c r="EM113" s="293"/>
      <c r="EN113" s="293"/>
      <c r="EO113" s="293"/>
      <c r="EP113" s="293"/>
      <c r="EQ113" s="293"/>
      <c r="ER113" s="293"/>
      <c r="ES113" s="293"/>
      <c r="ET113" s="293"/>
      <c r="EU113" s="293"/>
      <c r="EV113" s="293"/>
      <c r="EW113" s="293"/>
      <c r="EX113" s="293"/>
      <c r="EY113" s="293"/>
      <c r="EZ113" s="293"/>
      <c r="FA113" s="293"/>
      <c r="FB113" s="293"/>
      <c r="FC113" s="293"/>
      <c r="FD113" s="293"/>
      <c r="FE113" s="293"/>
      <c r="FF113" s="293"/>
      <c r="FG113" s="293"/>
      <c r="FH113" s="293"/>
      <c r="FI113" s="293"/>
      <c r="FJ113" s="293"/>
      <c r="FK113" s="293"/>
      <c r="FL113" s="293"/>
      <c r="FM113" s="293"/>
      <c r="FN113" s="293"/>
      <c r="FO113" s="293"/>
      <c r="FP113" s="293"/>
      <c r="FQ113" s="293"/>
      <c r="FR113" s="293"/>
      <c r="FS113" s="293"/>
      <c r="FT113" s="293"/>
      <c r="FU113" s="293"/>
      <c r="FV113" s="293"/>
      <c r="FW113" s="293"/>
      <c r="FX113" s="293"/>
      <c r="FY113" s="293"/>
      <c r="FZ113" s="293"/>
      <c r="GA113" s="293"/>
      <c r="GB113" s="293"/>
      <c r="GC113" s="293"/>
      <c r="GD113" s="293"/>
      <c r="GE113" s="293"/>
      <c r="GF113" s="293"/>
      <c r="GG113" s="293"/>
      <c r="GH113" s="293"/>
      <c r="GI113" s="293"/>
      <c r="GJ113" s="293"/>
      <c r="GK113" s="293"/>
      <c r="GL113" s="293"/>
      <c r="GM113" s="54"/>
    </row>
    <row r="114" spans="1:195">
      <c r="A114" s="298"/>
      <c r="B114" s="299"/>
      <c r="C114" s="300"/>
      <c r="D114" s="50" t="str">
        <f>IFERROR(AVERAGEIF(D7:GM7, D113, D112:GM112), "")</f>
        <v/>
      </c>
      <c r="E114" s="50" t="str">
        <f>IFERROR(AVERAGEIF(D7:GM7, E113, D112:GM112), "")</f>
        <v/>
      </c>
      <c r="F114" s="50" t="str">
        <f>IFERROR(AVERAGEIF(D7:GM7, F113, D112:GM112), "")</f>
        <v/>
      </c>
      <c r="G114" s="50" t="str">
        <f>IFERROR(AVERAGEIF(D7:GM7, G113, D112:GM112), "")</f>
        <v/>
      </c>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3"/>
      <c r="AW114" s="293"/>
      <c r="AX114" s="293"/>
      <c r="AY114" s="293"/>
      <c r="AZ114" s="293"/>
      <c r="BA114" s="293"/>
      <c r="BB114" s="293"/>
      <c r="BC114" s="293"/>
      <c r="BD114" s="293"/>
      <c r="BE114" s="293"/>
      <c r="BF114" s="293"/>
      <c r="BG114" s="293"/>
      <c r="BH114" s="293"/>
      <c r="BI114" s="293"/>
      <c r="BJ114" s="293"/>
      <c r="BK114" s="293"/>
      <c r="BL114" s="293"/>
      <c r="BM114" s="293"/>
      <c r="BN114" s="293"/>
      <c r="BO114" s="293"/>
      <c r="BP114" s="293"/>
      <c r="BQ114" s="293"/>
      <c r="BR114" s="293"/>
      <c r="BS114" s="293"/>
      <c r="BT114" s="293"/>
      <c r="BU114" s="293"/>
      <c r="BV114" s="293"/>
      <c r="BW114" s="293"/>
      <c r="BX114" s="293"/>
      <c r="BY114" s="293"/>
      <c r="BZ114" s="293"/>
      <c r="CA114" s="293"/>
      <c r="CB114" s="293"/>
      <c r="CC114" s="293"/>
      <c r="CD114" s="293"/>
      <c r="CE114" s="293"/>
      <c r="CF114" s="293"/>
      <c r="CG114" s="293"/>
      <c r="CH114" s="293"/>
      <c r="CI114" s="293"/>
      <c r="CJ114" s="293"/>
      <c r="CK114" s="293"/>
      <c r="CL114" s="293"/>
      <c r="CM114" s="293"/>
      <c r="CN114" s="293"/>
      <c r="CO114" s="293"/>
      <c r="CP114" s="293"/>
      <c r="CQ114" s="293"/>
      <c r="CR114" s="293"/>
      <c r="CS114" s="293"/>
      <c r="CT114" s="293"/>
      <c r="CU114" s="293"/>
      <c r="CV114" s="293"/>
      <c r="CW114" s="293"/>
      <c r="CX114" s="293"/>
      <c r="CY114" s="293"/>
      <c r="CZ114" s="293"/>
      <c r="DA114" s="293"/>
      <c r="DB114" s="293"/>
      <c r="DC114" s="293"/>
      <c r="DD114" s="293"/>
      <c r="DE114" s="293"/>
      <c r="DF114" s="293"/>
      <c r="DG114" s="293"/>
      <c r="DH114" s="293"/>
      <c r="DI114" s="293"/>
      <c r="DJ114" s="293"/>
      <c r="DK114" s="293"/>
      <c r="DL114" s="293"/>
      <c r="DM114" s="293"/>
      <c r="DN114" s="293"/>
      <c r="DO114" s="293"/>
      <c r="DP114" s="293"/>
      <c r="DQ114" s="293"/>
      <c r="DR114" s="293"/>
      <c r="DS114" s="293"/>
      <c r="DT114" s="293"/>
      <c r="DU114" s="293"/>
      <c r="DV114" s="293"/>
      <c r="DW114" s="293"/>
      <c r="DX114" s="293"/>
      <c r="DY114" s="293"/>
      <c r="DZ114" s="293"/>
      <c r="EA114" s="293"/>
      <c r="EB114" s="293"/>
      <c r="EC114" s="293"/>
      <c r="ED114" s="293"/>
      <c r="EE114" s="293"/>
      <c r="EF114" s="293"/>
      <c r="EG114" s="293"/>
      <c r="EH114" s="293"/>
      <c r="EI114" s="293"/>
      <c r="EJ114" s="293"/>
      <c r="EK114" s="293"/>
      <c r="EL114" s="293"/>
      <c r="EM114" s="293"/>
      <c r="EN114" s="293"/>
      <c r="EO114" s="293"/>
      <c r="EP114" s="293"/>
      <c r="EQ114" s="293"/>
      <c r="ER114" s="293"/>
      <c r="ES114" s="293"/>
      <c r="ET114" s="293"/>
      <c r="EU114" s="293"/>
      <c r="EV114" s="293"/>
      <c r="EW114" s="293"/>
      <c r="EX114" s="293"/>
      <c r="EY114" s="293"/>
      <c r="EZ114" s="293"/>
      <c r="FA114" s="293"/>
      <c r="FB114" s="293"/>
      <c r="FC114" s="293"/>
      <c r="FD114" s="293"/>
      <c r="FE114" s="293"/>
      <c r="FF114" s="293"/>
      <c r="FG114" s="293"/>
      <c r="FH114" s="293"/>
      <c r="FI114" s="293"/>
      <c r="FJ114" s="293"/>
      <c r="FK114" s="293"/>
      <c r="FL114" s="293"/>
      <c r="FM114" s="293"/>
      <c r="FN114" s="293"/>
      <c r="FO114" s="293"/>
      <c r="FP114" s="293"/>
      <c r="FQ114" s="293"/>
      <c r="FR114" s="293"/>
      <c r="FS114" s="293"/>
      <c r="FT114" s="293"/>
      <c r="FU114" s="293"/>
      <c r="FV114" s="293"/>
      <c r="FW114" s="293"/>
      <c r="FX114" s="293"/>
      <c r="FY114" s="293"/>
      <c r="FZ114" s="293"/>
      <c r="GA114" s="293"/>
      <c r="GB114" s="293"/>
      <c r="GC114" s="293"/>
      <c r="GD114" s="293"/>
      <c r="GE114" s="293"/>
      <c r="GF114" s="293"/>
      <c r="GG114" s="293"/>
      <c r="GH114" s="293"/>
      <c r="GI114" s="293"/>
      <c r="GJ114" s="293"/>
      <c r="GK114" s="293"/>
      <c r="GL114" s="293"/>
      <c r="GM114" s="54"/>
    </row>
    <row r="115" spans="1:195">
      <c r="A115" s="294" t="str">
        <f>Language!B978</f>
        <v>Average by module</v>
      </c>
      <c r="B115" s="294"/>
      <c r="C115" s="294"/>
      <c r="D115" s="287" t="str">
        <f>IFERROR(
(
IF(AND(D112&lt;&gt;"",D8&lt;&gt;""),D112*D8,0)+
IF(AND(E112&lt;&gt;"",E8&lt;&gt;""),E112*E8,0)+
IF(AND(F112&lt;&gt;"",F8&lt;&gt;""),F112*F8,0)+
IF(AND(G112&lt;&gt;"",G8&lt;&gt;""),G112*G8,0)
)
/
(
(
IF(AND(D112&lt;&gt;"",D8&lt;&gt;""),D8,0)+
IF(AND(E112&lt;&gt;"",E8&lt;&gt;""),E8,0)+
IF(AND(F112&lt;&gt;"",F8&lt;&gt;""),F8,0)+
IF(AND(G112&lt;&gt;"",G8&lt;&gt;""),G8,0)
)
),
"")</f>
        <v/>
      </c>
      <c r="E115" s="288"/>
      <c r="F115" s="288"/>
      <c r="G115" s="289"/>
      <c r="H115" s="287" t="str">
        <f t="shared" ref="H115" si="352">IFERROR(
(
IF(AND(H112&lt;&gt;"",H8&lt;&gt;""),H112*H8,0)+
IF(AND(I112&lt;&gt;"",I8&lt;&gt;""),I112*I8,0)+
IF(AND(J112&lt;&gt;"",J8&lt;&gt;""),J112*J8,0)+
IF(AND(K112&lt;&gt;"",K8&lt;&gt;""),K112*K8,0)
)
/
(
(
IF(AND(H112&lt;&gt;"",H8&lt;&gt;""),H8,0)+
IF(AND(I112&lt;&gt;"",I8&lt;&gt;""),I8,0)+
IF(AND(J112&lt;&gt;"",J8&lt;&gt;""),J8,0)+
IF(AND(K112&lt;&gt;"",K8&lt;&gt;""),K8,0)
)
),
"")</f>
        <v/>
      </c>
      <c r="I115" s="288"/>
      <c r="J115" s="288"/>
      <c r="K115" s="289"/>
      <c r="L115" s="287" t="str">
        <f t="shared" ref="L115" si="353">IFERROR(
(
IF(AND(L112&lt;&gt;"",L8&lt;&gt;""),L112*L8,0)+
IF(AND(M112&lt;&gt;"",M8&lt;&gt;""),M112*M8,0)+
IF(AND(N112&lt;&gt;"",N8&lt;&gt;""),N112*N8,0)+
IF(AND(O112&lt;&gt;"",O8&lt;&gt;""),O112*O8,0)
)
/
(
(
IF(AND(L112&lt;&gt;"",L8&lt;&gt;""),L8,0)+
IF(AND(M112&lt;&gt;"",M8&lt;&gt;""),M8,0)+
IF(AND(N112&lt;&gt;"",N8&lt;&gt;""),N8,0)+
IF(AND(O112&lt;&gt;"",O8&lt;&gt;""),O8,0)
)
),
"")</f>
        <v/>
      </c>
      <c r="M115" s="288"/>
      <c r="N115" s="288"/>
      <c r="O115" s="289"/>
      <c r="P115" s="287" t="str">
        <f t="shared" ref="P115" si="354">IFERROR(
(
IF(AND(P112&lt;&gt;"",P8&lt;&gt;""),P112*P8,0)+
IF(AND(Q112&lt;&gt;"",Q8&lt;&gt;""),Q112*Q8,0)+
IF(AND(R112&lt;&gt;"",R8&lt;&gt;""),R112*R8,0)+
IF(AND(S112&lt;&gt;"",S8&lt;&gt;""),S112*S8,0)
)
/
(
(
IF(AND(P112&lt;&gt;"",P8&lt;&gt;""),P8,0)+
IF(AND(Q112&lt;&gt;"",Q8&lt;&gt;""),Q8,0)+
IF(AND(R112&lt;&gt;"",R8&lt;&gt;""),R8,0)+
IF(AND(S112&lt;&gt;"",S8&lt;&gt;""),S8,0)
)
),
"")</f>
        <v/>
      </c>
      <c r="Q115" s="288"/>
      <c r="R115" s="288"/>
      <c r="S115" s="289"/>
      <c r="T115" s="287" t="str">
        <f t="shared" ref="T115" si="355">IFERROR(
(
IF(AND(T112&lt;&gt;"",T8&lt;&gt;""),T112*T8,0)+
IF(AND(U112&lt;&gt;"",U8&lt;&gt;""),U112*U8,0)+
IF(AND(V112&lt;&gt;"",V8&lt;&gt;""),V112*V8,0)+
IF(AND(W112&lt;&gt;"",W8&lt;&gt;""),W112*W8,0)
)
/
(
(
IF(AND(T112&lt;&gt;"",T8&lt;&gt;""),T8,0)+
IF(AND(U112&lt;&gt;"",U8&lt;&gt;""),U8,0)+
IF(AND(V112&lt;&gt;"",V8&lt;&gt;""),V8,0)+
IF(AND(W112&lt;&gt;"",W8&lt;&gt;""),W8,0)
)
),
"")</f>
        <v/>
      </c>
      <c r="U115" s="288"/>
      <c r="V115" s="288"/>
      <c r="W115" s="289"/>
      <c r="X115" s="287" t="str">
        <f t="shared" ref="X115" si="356">IFERROR(
(
IF(AND(X112&lt;&gt;"",X8&lt;&gt;""),X112*X8,0)+
IF(AND(Y112&lt;&gt;"",Y8&lt;&gt;""),Y112*Y8,0)+
IF(AND(Z112&lt;&gt;"",Z8&lt;&gt;""),Z112*Z8,0)+
IF(AND(AA112&lt;&gt;"",AA8&lt;&gt;""),AA112*AA8,0)
)
/
(
(
IF(AND(X112&lt;&gt;"",X8&lt;&gt;""),X8,0)+
IF(AND(Y112&lt;&gt;"",Y8&lt;&gt;""),Y8,0)+
IF(AND(Z112&lt;&gt;"",Z8&lt;&gt;""),Z8,0)+
IF(AND(AA112&lt;&gt;"",AA8&lt;&gt;""),AA8,0)
)
),
"")</f>
        <v/>
      </c>
      <c r="Y115" s="288"/>
      <c r="Z115" s="288"/>
      <c r="AA115" s="289"/>
      <c r="AB115" s="287" t="str">
        <f t="shared" ref="AB115" si="357">IFERROR(
(
IF(AND(AB112&lt;&gt;"",AB8&lt;&gt;""),AB112*AB8,0)+
IF(AND(AC112&lt;&gt;"",AC8&lt;&gt;""),AC112*AC8,0)+
IF(AND(AD112&lt;&gt;"",AD8&lt;&gt;""),AD112*AD8,0)+
IF(AND(AE112&lt;&gt;"",AE8&lt;&gt;""),AE112*AE8,0)
)
/
(
(
IF(AND(AB112&lt;&gt;"",AB8&lt;&gt;""),AB8,0)+
IF(AND(AC112&lt;&gt;"",AC8&lt;&gt;""),AC8,0)+
IF(AND(AD112&lt;&gt;"",AD8&lt;&gt;""),AD8,0)+
IF(AND(AE112&lt;&gt;"",AE8&lt;&gt;""),AE8,0)
)
),
"")</f>
        <v/>
      </c>
      <c r="AC115" s="288"/>
      <c r="AD115" s="288"/>
      <c r="AE115" s="289"/>
      <c r="AF115" s="287" t="str">
        <f t="shared" ref="AF115" si="358">IFERROR(
(
IF(AND(AF112&lt;&gt;"",AF8&lt;&gt;""),AF112*AF8,0)+
IF(AND(AG112&lt;&gt;"",AG8&lt;&gt;""),AG112*AG8,0)+
IF(AND(AH112&lt;&gt;"",AH8&lt;&gt;""),AH112*AH8,0)+
IF(AND(AI112&lt;&gt;"",AI8&lt;&gt;""),AI112*AI8,0)
)
/
(
(
IF(AND(AF112&lt;&gt;"",AF8&lt;&gt;""),AF8,0)+
IF(AND(AG112&lt;&gt;"",AG8&lt;&gt;""),AG8,0)+
IF(AND(AH112&lt;&gt;"",AH8&lt;&gt;""),AH8,0)+
IF(AND(AI112&lt;&gt;"",AI8&lt;&gt;""),AI8,0)
)
),
"")</f>
        <v/>
      </c>
      <c r="AG115" s="288"/>
      <c r="AH115" s="288"/>
      <c r="AI115" s="289"/>
      <c r="AJ115" s="287" t="str">
        <f t="shared" ref="AJ115" si="359">IFERROR(
(
IF(AND(AJ112&lt;&gt;"",AJ8&lt;&gt;""),AJ112*AJ8,0)+
IF(AND(AK112&lt;&gt;"",AK8&lt;&gt;""),AK112*AK8,0)+
IF(AND(AL112&lt;&gt;"",AL8&lt;&gt;""),AL112*AL8,0)+
IF(AND(AM112&lt;&gt;"",AM8&lt;&gt;""),AM112*AM8,0)
)
/
(
(
IF(AND(AJ112&lt;&gt;"",AJ8&lt;&gt;""),AJ8,0)+
IF(AND(AK112&lt;&gt;"",AK8&lt;&gt;""),AK8,0)+
IF(AND(AL112&lt;&gt;"",AL8&lt;&gt;""),AL8,0)+
IF(AND(AM112&lt;&gt;"",AM8&lt;&gt;""),AM8,0)
)
),
"")</f>
        <v/>
      </c>
      <c r="AK115" s="288"/>
      <c r="AL115" s="288"/>
      <c r="AM115" s="289"/>
      <c r="AN115" s="287" t="str">
        <f t="shared" ref="AN115" si="360">IFERROR(
(
IF(AND(AN112&lt;&gt;"",AN8&lt;&gt;""),AN112*AN8,0)+
IF(AND(AO112&lt;&gt;"",AO8&lt;&gt;""),AO112*AO8,0)+
IF(AND(AP112&lt;&gt;"",AP8&lt;&gt;""),AP112*AP8,0)+
IF(AND(AQ112&lt;&gt;"",AQ8&lt;&gt;""),AQ112*AQ8,0)
)
/
(
(
IF(AND(AN112&lt;&gt;"",AN8&lt;&gt;""),AN8,0)+
IF(AND(AO112&lt;&gt;"",AO8&lt;&gt;""),AO8,0)+
IF(AND(AP112&lt;&gt;"",AP8&lt;&gt;""),AP8,0)+
IF(AND(AQ112&lt;&gt;"",AQ8&lt;&gt;""),AQ8,0)
)
),
"")</f>
        <v/>
      </c>
      <c r="AO115" s="288"/>
      <c r="AP115" s="288"/>
      <c r="AQ115" s="289"/>
      <c r="AR115" s="287" t="str">
        <f t="shared" ref="AR115" si="361">IFERROR(
(
IF(AND(AR112&lt;&gt;"",AR8&lt;&gt;""),AR112*AR8,0)+
IF(AND(AS112&lt;&gt;"",AS8&lt;&gt;""),AS112*AS8,0)+
IF(AND(AT112&lt;&gt;"",AT8&lt;&gt;""),AT112*AT8,0)+
IF(AND(AU112&lt;&gt;"",AU8&lt;&gt;""),AU112*AU8,0)
)
/
(
(
IF(AND(AR112&lt;&gt;"",AR8&lt;&gt;""),AR8,0)+
IF(AND(AS112&lt;&gt;"",AS8&lt;&gt;""),AS8,0)+
IF(AND(AT112&lt;&gt;"",AT8&lt;&gt;""),AT8,0)+
IF(AND(AU112&lt;&gt;"",AU8&lt;&gt;""),AU8,0)
)
),
"")</f>
        <v/>
      </c>
      <c r="AS115" s="288"/>
      <c r="AT115" s="288"/>
      <c r="AU115" s="289"/>
      <c r="AV115" s="287" t="str">
        <f t="shared" ref="AV115" si="362">IFERROR(
(
IF(AND(AV112&lt;&gt;"",AV8&lt;&gt;""),AV112*AV8,0)+
IF(AND(AW112&lt;&gt;"",AW8&lt;&gt;""),AW112*AW8,0)+
IF(AND(AX112&lt;&gt;"",AX8&lt;&gt;""),AX112*AX8,0)+
IF(AND(AY112&lt;&gt;"",AY8&lt;&gt;""),AY112*AY8,0)
)
/
(
(
IF(AND(AV112&lt;&gt;"",AV8&lt;&gt;""),AV8,0)+
IF(AND(AW112&lt;&gt;"",AW8&lt;&gt;""),AW8,0)+
IF(AND(AX112&lt;&gt;"",AX8&lt;&gt;""),AX8,0)+
IF(AND(AY112&lt;&gt;"",AY8&lt;&gt;""),AY8,0)
)
),
"")</f>
        <v/>
      </c>
      <c r="AW115" s="288"/>
      <c r="AX115" s="288"/>
      <c r="AY115" s="289"/>
      <c r="AZ115" s="287" t="str">
        <f t="shared" ref="AZ115" si="363">IFERROR(
(
IF(AND(AZ112&lt;&gt;"",AZ8&lt;&gt;""),AZ112*AZ8,0)+
IF(AND(BA112&lt;&gt;"",BA8&lt;&gt;""),BA112*BA8,0)+
IF(AND(BB112&lt;&gt;"",BB8&lt;&gt;""),BB112*BB8,0)+
IF(AND(BC112&lt;&gt;"",BC8&lt;&gt;""),BC112*BC8,0)
)
/
(
(
IF(AND(AZ112&lt;&gt;"",AZ8&lt;&gt;""),AZ8,0)+
IF(AND(BA112&lt;&gt;"",BA8&lt;&gt;""),BA8,0)+
IF(AND(BB112&lt;&gt;"",BB8&lt;&gt;""),BB8,0)+
IF(AND(BC112&lt;&gt;"",BC8&lt;&gt;""),BC8,0)
)
),
"")</f>
        <v/>
      </c>
      <c r="BA115" s="288"/>
      <c r="BB115" s="288"/>
      <c r="BC115" s="289"/>
      <c r="BD115" s="287" t="str">
        <f t="shared" ref="BD115" si="364">IFERROR(
(
IF(AND(BD112&lt;&gt;"",BD8&lt;&gt;""),BD112*BD8,0)+
IF(AND(BE112&lt;&gt;"",BE8&lt;&gt;""),BE112*BE8,0)+
IF(AND(BF112&lt;&gt;"",BF8&lt;&gt;""),BF112*BF8,0)+
IF(AND(BG112&lt;&gt;"",BG8&lt;&gt;""),BG112*BG8,0)
)
/
(
(
IF(AND(BD112&lt;&gt;"",BD8&lt;&gt;""),BD8,0)+
IF(AND(BE112&lt;&gt;"",BE8&lt;&gt;""),BE8,0)+
IF(AND(BF112&lt;&gt;"",BF8&lt;&gt;""),BF8,0)+
IF(AND(BG112&lt;&gt;"",BG8&lt;&gt;""),BG8,0)
)
),
"")</f>
        <v/>
      </c>
      <c r="BE115" s="288"/>
      <c r="BF115" s="288"/>
      <c r="BG115" s="289"/>
      <c r="BH115" s="287" t="str">
        <f t="shared" ref="BH115" si="365">IFERROR(
(
IF(AND(BH112&lt;&gt;"",BH8&lt;&gt;""),BH112*BH8,0)+
IF(AND(BI112&lt;&gt;"",BI8&lt;&gt;""),BI112*BI8,0)+
IF(AND(BJ112&lt;&gt;"",BJ8&lt;&gt;""),BJ112*BJ8,0)+
IF(AND(BK112&lt;&gt;"",BK8&lt;&gt;""),BK112*BK8,0)
)
/
(
(
IF(AND(BH112&lt;&gt;"",BH8&lt;&gt;""),BH8,0)+
IF(AND(BI112&lt;&gt;"",BI8&lt;&gt;""),BI8,0)+
IF(AND(BJ112&lt;&gt;"",BJ8&lt;&gt;""),BJ8,0)+
IF(AND(BK112&lt;&gt;"",BK8&lt;&gt;""),BK8,0)
)
),
"")</f>
        <v/>
      </c>
      <c r="BI115" s="288"/>
      <c r="BJ115" s="288"/>
      <c r="BK115" s="289"/>
      <c r="BL115" s="287" t="str">
        <f t="shared" ref="BL115" si="366">IFERROR(
(
IF(AND(BL112&lt;&gt;"",BL8&lt;&gt;""),BL112*BL8,0)+
IF(AND(BM112&lt;&gt;"",BM8&lt;&gt;""),BM112*BM8,0)+
IF(AND(BN112&lt;&gt;"",BN8&lt;&gt;""),BN112*BN8,0)+
IF(AND(BO112&lt;&gt;"",BO8&lt;&gt;""),BO112*BO8,0)
)
/
(
(
IF(AND(BL112&lt;&gt;"",BL8&lt;&gt;""),BL8,0)+
IF(AND(BM112&lt;&gt;"",BM8&lt;&gt;""),BM8,0)+
IF(AND(BN112&lt;&gt;"",BN8&lt;&gt;""),BN8,0)+
IF(AND(BO112&lt;&gt;"",BO8&lt;&gt;""),BO8,0)
)
),
"")</f>
        <v/>
      </c>
      <c r="BM115" s="288"/>
      <c r="BN115" s="288"/>
      <c r="BO115" s="289"/>
      <c r="BP115" s="287" t="str">
        <f t="shared" ref="BP115" si="367">IFERROR(
(
IF(AND(BP112&lt;&gt;"",BP8&lt;&gt;""),BP112*BP8,0)+
IF(AND(BQ112&lt;&gt;"",BQ8&lt;&gt;""),BQ112*BQ8,0)+
IF(AND(BR112&lt;&gt;"",BR8&lt;&gt;""),BR112*BR8,0)+
IF(AND(BS112&lt;&gt;"",BS8&lt;&gt;""),BS112*BS8,0)
)
/
(
(
IF(AND(BP112&lt;&gt;"",BP8&lt;&gt;""),BP8,0)+
IF(AND(BQ112&lt;&gt;"",BQ8&lt;&gt;""),BQ8,0)+
IF(AND(BR112&lt;&gt;"",BR8&lt;&gt;""),BR8,0)+
IF(AND(BS112&lt;&gt;"",BS8&lt;&gt;""),BS8,0)
)
),
"")</f>
        <v/>
      </c>
      <c r="BQ115" s="288"/>
      <c r="BR115" s="288"/>
      <c r="BS115" s="289"/>
      <c r="BT115" s="287" t="str">
        <f t="shared" ref="BT115" si="368">IFERROR(
(
IF(AND(BT112&lt;&gt;"",BT8&lt;&gt;""),BT112*BT8,0)+
IF(AND(BU112&lt;&gt;"",BU8&lt;&gt;""),BU112*BU8,0)+
IF(AND(BV112&lt;&gt;"",BV8&lt;&gt;""),BV112*BV8,0)+
IF(AND(BW112&lt;&gt;"",BW8&lt;&gt;""),BW112*BW8,0)
)
/
(
(
IF(AND(BT112&lt;&gt;"",BT8&lt;&gt;""),BT8,0)+
IF(AND(BU112&lt;&gt;"",BU8&lt;&gt;""),BU8,0)+
IF(AND(BV112&lt;&gt;"",BV8&lt;&gt;""),BV8,0)+
IF(AND(BW112&lt;&gt;"",BW8&lt;&gt;""),BW8,0)
)
),
"")</f>
        <v/>
      </c>
      <c r="BU115" s="288"/>
      <c r="BV115" s="288"/>
      <c r="BW115" s="289"/>
      <c r="BX115" s="287" t="str">
        <f t="shared" ref="BX115" si="369">IFERROR(
(
IF(AND(BX112&lt;&gt;"",BX8&lt;&gt;""),BX112*BX8,0)+
IF(AND(BY112&lt;&gt;"",BY8&lt;&gt;""),BY112*BY8,0)+
IF(AND(BZ112&lt;&gt;"",BZ8&lt;&gt;""),BZ112*BZ8,0)+
IF(AND(CA112&lt;&gt;"",CA8&lt;&gt;""),CA112*CA8,0)
)
/
(
(
IF(AND(BX112&lt;&gt;"",BX8&lt;&gt;""),BX8,0)+
IF(AND(BY112&lt;&gt;"",BY8&lt;&gt;""),BY8,0)+
IF(AND(BZ112&lt;&gt;"",BZ8&lt;&gt;""),BZ8,0)+
IF(AND(CA112&lt;&gt;"",CA8&lt;&gt;""),CA8,0)
)
),
"")</f>
        <v/>
      </c>
      <c r="BY115" s="288"/>
      <c r="BZ115" s="288"/>
      <c r="CA115" s="289"/>
      <c r="CB115" s="287" t="str">
        <f t="shared" ref="CB115" si="370">IFERROR(
(
IF(AND(CB112&lt;&gt;"",CB8&lt;&gt;""),CB112*CB8,0)+
IF(AND(CC112&lt;&gt;"",CC8&lt;&gt;""),CC112*CC8,0)+
IF(AND(CD112&lt;&gt;"",CD8&lt;&gt;""),CD112*CD8,0)+
IF(AND(CE112&lt;&gt;"",CE8&lt;&gt;""),CE112*CE8,0)
)
/
(
(
IF(AND(CB112&lt;&gt;"",CB8&lt;&gt;""),CB8,0)+
IF(AND(CC112&lt;&gt;"",CC8&lt;&gt;""),CC8,0)+
IF(AND(CD112&lt;&gt;"",CD8&lt;&gt;""),CD8,0)+
IF(AND(CE112&lt;&gt;"",CE8&lt;&gt;""),CE8,0)
)
),
"")</f>
        <v/>
      </c>
      <c r="CC115" s="288"/>
      <c r="CD115" s="288"/>
      <c r="CE115" s="289"/>
      <c r="CF115" s="287" t="str">
        <f t="shared" ref="CF115" si="371">IFERROR(
(
IF(AND(CF112&lt;&gt;"",CF8&lt;&gt;""),CF112*CF8,0)+
IF(AND(CG112&lt;&gt;"",CG8&lt;&gt;""),CG112*CG8,0)+
IF(AND(CH112&lt;&gt;"",CH8&lt;&gt;""),CH112*CH8,0)+
IF(AND(CI112&lt;&gt;"",CI8&lt;&gt;""),CI112*CI8,0)
)
/
(
(
IF(AND(CF112&lt;&gt;"",CF8&lt;&gt;""),CF8,0)+
IF(AND(CG112&lt;&gt;"",CG8&lt;&gt;""),CG8,0)+
IF(AND(CH112&lt;&gt;"",CH8&lt;&gt;""),CH8,0)+
IF(AND(CI112&lt;&gt;"",CI8&lt;&gt;""),CI8,0)
)
),
"")</f>
        <v/>
      </c>
      <c r="CG115" s="288"/>
      <c r="CH115" s="288"/>
      <c r="CI115" s="289"/>
      <c r="CJ115" s="287" t="str">
        <f t="shared" ref="CJ115" si="372">IFERROR(
(
IF(AND(CJ112&lt;&gt;"",CJ8&lt;&gt;""),CJ112*CJ8,0)+
IF(AND(CK112&lt;&gt;"",CK8&lt;&gt;""),CK112*CK8,0)+
IF(AND(CL112&lt;&gt;"",CL8&lt;&gt;""),CL112*CL8,0)+
IF(AND(CM112&lt;&gt;"",CM8&lt;&gt;""),CM112*CM8,0)
)
/
(
(
IF(AND(CJ112&lt;&gt;"",CJ8&lt;&gt;""),CJ8,0)+
IF(AND(CK112&lt;&gt;"",CK8&lt;&gt;""),CK8,0)+
IF(AND(CL112&lt;&gt;"",CL8&lt;&gt;""),CL8,0)+
IF(AND(CM112&lt;&gt;"",CM8&lt;&gt;""),CM8,0)
)
),
"")</f>
        <v/>
      </c>
      <c r="CK115" s="288"/>
      <c r="CL115" s="288"/>
      <c r="CM115" s="289"/>
      <c r="CN115" s="287" t="str">
        <f t="shared" ref="CN115" si="373">IFERROR(
(
IF(AND(CN112&lt;&gt;"",CN8&lt;&gt;""),CN112*CN8,0)+
IF(AND(CO112&lt;&gt;"",CO8&lt;&gt;""),CO112*CO8,0)+
IF(AND(CP112&lt;&gt;"",CP8&lt;&gt;""),CP112*CP8,0)+
IF(AND(CQ112&lt;&gt;"",CQ8&lt;&gt;""),CQ112*CQ8,0)
)
/
(
(
IF(AND(CN112&lt;&gt;"",CN8&lt;&gt;""),CN8,0)+
IF(AND(CO112&lt;&gt;"",CO8&lt;&gt;""),CO8,0)+
IF(AND(CP112&lt;&gt;"",CP8&lt;&gt;""),CP8,0)+
IF(AND(CQ112&lt;&gt;"",CQ8&lt;&gt;""),CQ8,0)
)
),
"")</f>
        <v/>
      </c>
      <c r="CO115" s="288"/>
      <c r="CP115" s="288"/>
      <c r="CQ115" s="289"/>
      <c r="CR115" s="287" t="str">
        <f t="shared" ref="CR115" si="374">IFERROR(
(
IF(AND(CR112&lt;&gt;"",CR8&lt;&gt;""),CR112*CR8,0)+
IF(AND(CS112&lt;&gt;"",CS8&lt;&gt;""),CS112*CS8,0)+
IF(AND(CT112&lt;&gt;"",CT8&lt;&gt;""),CT112*CT8,0)+
IF(AND(CU112&lt;&gt;"",CU8&lt;&gt;""),CU112*CU8,0)
)
/
(
(
IF(AND(CR112&lt;&gt;"",CR8&lt;&gt;""),CR8,0)+
IF(AND(CS112&lt;&gt;"",CS8&lt;&gt;""),CS8,0)+
IF(AND(CT112&lt;&gt;"",CT8&lt;&gt;""),CT8,0)+
IF(AND(CU112&lt;&gt;"",CU8&lt;&gt;""),CU8,0)
)
),
"")</f>
        <v/>
      </c>
      <c r="CS115" s="288"/>
      <c r="CT115" s="288"/>
      <c r="CU115" s="289"/>
      <c r="CV115" s="287" t="str">
        <f t="shared" ref="CV115" si="375">IFERROR(
(
IF(AND(CV112&lt;&gt;"",CV8&lt;&gt;""),CV112*CV8,0)+
IF(AND(CW112&lt;&gt;"",CW8&lt;&gt;""),CW112*CW8,0)+
IF(AND(CX112&lt;&gt;"",CX8&lt;&gt;""),CX112*CX8,0)+
IF(AND(CY112&lt;&gt;"",CY8&lt;&gt;""),CY112*CY8,0)
)
/
(
(
IF(AND(CV112&lt;&gt;"",CV8&lt;&gt;""),CV8,0)+
IF(AND(CW112&lt;&gt;"",CW8&lt;&gt;""),CW8,0)+
IF(AND(CX112&lt;&gt;"",CX8&lt;&gt;""),CX8,0)+
IF(AND(CY112&lt;&gt;"",CY8&lt;&gt;""),CY8,0)
)
),
"")</f>
        <v/>
      </c>
      <c r="CW115" s="288"/>
      <c r="CX115" s="288"/>
      <c r="CY115" s="289"/>
      <c r="CZ115" s="287" t="str">
        <f t="shared" ref="CZ115" si="376">IFERROR(
(
IF(AND(CZ112&lt;&gt;"",CZ8&lt;&gt;""),CZ112*CZ8,0)+
IF(AND(DA112&lt;&gt;"",DA8&lt;&gt;""),DA112*DA8,0)+
IF(AND(DB112&lt;&gt;"",DB8&lt;&gt;""),DB112*DB8,0)+
IF(AND(DC112&lt;&gt;"",DC8&lt;&gt;""),DC112*DC8,0)
)
/
(
(
IF(AND(CZ112&lt;&gt;"",CZ8&lt;&gt;""),CZ8,0)+
IF(AND(DA112&lt;&gt;"",DA8&lt;&gt;""),DA8,0)+
IF(AND(DB112&lt;&gt;"",DB8&lt;&gt;""),DB8,0)+
IF(AND(DC112&lt;&gt;"",DC8&lt;&gt;""),DC8,0)
)
),
"")</f>
        <v/>
      </c>
      <c r="DA115" s="288"/>
      <c r="DB115" s="288"/>
      <c r="DC115" s="289"/>
      <c r="DD115" s="287" t="str">
        <f t="shared" ref="DD115" si="377">IFERROR(
(
IF(AND(DD112&lt;&gt;"",DD8&lt;&gt;""),DD112*DD8,0)+
IF(AND(DE112&lt;&gt;"",DE8&lt;&gt;""),DE112*DE8,0)+
IF(AND(DF112&lt;&gt;"",DF8&lt;&gt;""),DF112*DF8,0)+
IF(AND(DG112&lt;&gt;"",DG8&lt;&gt;""),DG112*DG8,0)
)
/
(
(
IF(AND(DD112&lt;&gt;"",DD8&lt;&gt;""),DD8,0)+
IF(AND(DE112&lt;&gt;"",DE8&lt;&gt;""),DE8,0)+
IF(AND(DF112&lt;&gt;"",DF8&lt;&gt;""),DF8,0)+
IF(AND(DG112&lt;&gt;"",DG8&lt;&gt;""),DG8,0)
)
),
"")</f>
        <v/>
      </c>
      <c r="DE115" s="288"/>
      <c r="DF115" s="288"/>
      <c r="DG115" s="289"/>
      <c r="DH115" s="287" t="str">
        <f t="shared" ref="DH115" si="378">IFERROR(
(
IF(AND(DH112&lt;&gt;"",DH8&lt;&gt;""),DH112*DH8,0)+
IF(AND(DI112&lt;&gt;"",DI8&lt;&gt;""),DI112*DI8,0)+
IF(AND(DJ112&lt;&gt;"",DJ8&lt;&gt;""),DJ112*DJ8,0)+
IF(AND(DK112&lt;&gt;"",DK8&lt;&gt;""),DK112*DK8,0)
)
/
(
(
IF(AND(DH112&lt;&gt;"",DH8&lt;&gt;""),DH8,0)+
IF(AND(DI112&lt;&gt;"",DI8&lt;&gt;""),DI8,0)+
IF(AND(DJ112&lt;&gt;"",DJ8&lt;&gt;""),DJ8,0)+
IF(AND(DK112&lt;&gt;"",DK8&lt;&gt;""),DK8,0)
)
),
"")</f>
        <v/>
      </c>
      <c r="DI115" s="288"/>
      <c r="DJ115" s="288"/>
      <c r="DK115" s="289"/>
      <c r="DL115" s="287" t="str">
        <f t="shared" ref="DL115" si="379">IFERROR(
(
IF(AND(DL112&lt;&gt;"",DL8&lt;&gt;""),DL112*DL8,0)+
IF(AND(DM112&lt;&gt;"",DM8&lt;&gt;""),DM112*DM8,0)+
IF(AND(DN112&lt;&gt;"",DN8&lt;&gt;""),DN112*DN8,0)+
IF(AND(DO112&lt;&gt;"",DO8&lt;&gt;""),DO112*DO8,0)
)
/
(
(
IF(AND(DL112&lt;&gt;"",DL8&lt;&gt;""),DL8,0)+
IF(AND(DM112&lt;&gt;"",DM8&lt;&gt;""),DM8,0)+
IF(AND(DN112&lt;&gt;"",DN8&lt;&gt;""),DN8,0)+
IF(AND(DO112&lt;&gt;"",DO8&lt;&gt;""),DO8,0)
)
),
"")</f>
        <v/>
      </c>
      <c r="DM115" s="288"/>
      <c r="DN115" s="288"/>
      <c r="DO115" s="289"/>
      <c r="DP115" s="287" t="str">
        <f t="shared" ref="DP115" si="380">IFERROR(
(
IF(AND(DP112&lt;&gt;"",DP8&lt;&gt;""),DP112*DP8,0)+
IF(AND(DQ112&lt;&gt;"",DQ8&lt;&gt;""),DQ112*DQ8,0)+
IF(AND(DR112&lt;&gt;"",DR8&lt;&gt;""),DR112*DR8,0)+
IF(AND(DS112&lt;&gt;"",DS8&lt;&gt;""),DS112*DS8,0)
)
/
(
(
IF(AND(DP112&lt;&gt;"",DP8&lt;&gt;""),DP8,0)+
IF(AND(DQ112&lt;&gt;"",DQ8&lt;&gt;""),DQ8,0)+
IF(AND(DR112&lt;&gt;"",DR8&lt;&gt;""),DR8,0)+
IF(AND(DS112&lt;&gt;"",DS8&lt;&gt;""),DS8,0)
)
),
"")</f>
        <v/>
      </c>
      <c r="DQ115" s="288"/>
      <c r="DR115" s="288"/>
      <c r="DS115" s="289"/>
      <c r="DT115" s="287" t="str">
        <f t="shared" ref="DT115" si="381">IFERROR(
(
IF(AND(DT112&lt;&gt;"",DT8&lt;&gt;""),DT112*DT8,0)+
IF(AND(DU112&lt;&gt;"",DU8&lt;&gt;""),DU112*DU8,0)+
IF(AND(DV112&lt;&gt;"",DV8&lt;&gt;""),DV112*DV8,0)+
IF(AND(DW112&lt;&gt;"",DW8&lt;&gt;""),DW112*DW8,0)
)
/
(
(
IF(AND(DT112&lt;&gt;"",DT8&lt;&gt;""),DT8,0)+
IF(AND(DU112&lt;&gt;"",DU8&lt;&gt;""),DU8,0)+
IF(AND(DV112&lt;&gt;"",DV8&lt;&gt;""),DV8,0)+
IF(AND(DW112&lt;&gt;"",DW8&lt;&gt;""),DW8,0)
)
),
"")</f>
        <v/>
      </c>
      <c r="DU115" s="288"/>
      <c r="DV115" s="288"/>
      <c r="DW115" s="289"/>
      <c r="DX115" s="287" t="str">
        <f t="shared" ref="DX115" si="382">IFERROR(
(
IF(AND(DX112&lt;&gt;"",DX8&lt;&gt;""),DX112*DX8,0)+
IF(AND(DY112&lt;&gt;"",DY8&lt;&gt;""),DY112*DY8,0)+
IF(AND(DZ112&lt;&gt;"",DZ8&lt;&gt;""),DZ112*DZ8,0)+
IF(AND(EA112&lt;&gt;"",EA8&lt;&gt;""),EA112*EA8,0)
)
/
(
(
IF(AND(DX112&lt;&gt;"",DX8&lt;&gt;""),DX8,0)+
IF(AND(DY112&lt;&gt;"",DY8&lt;&gt;""),DY8,0)+
IF(AND(DZ112&lt;&gt;"",DZ8&lt;&gt;""),DZ8,0)+
IF(AND(EA112&lt;&gt;"",EA8&lt;&gt;""),EA8,0)
)
),
"")</f>
        <v/>
      </c>
      <c r="DY115" s="288"/>
      <c r="DZ115" s="288"/>
      <c r="EA115" s="289"/>
      <c r="EB115" s="287" t="str">
        <f t="shared" ref="EB115" si="383">IFERROR(
(
IF(AND(EB112&lt;&gt;"",EB8&lt;&gt;""),EB112*EB8,0)+
IF(AND(EC112&lt;&gt;"",EC8&lt;&gt;""),EC112*EC8,0)+
IF(AND(ED112&lt;&gt;"",ED8&lt;&gt;""),ED112*ED8,0)+
IF(AND(EE112&lt;&gt;"",EE8&lt;&gt;""),EE112*EE8,0)
)
/
(
(
IF(AND(EB112&lt;&gt;"",EB8&lt;&gt;""),EB8,0)+
IF(AND(EC112&lt;&gt;"",EC8&lt;&gt;""),EC8,0)+
IF(AND(ED112&lt;&gt;"",ED8&lt;&gt;""),ED8,0)+
IF(AND(EE112&lt;&gt;"",EE8&lt;&gt;""),EE8,0)
)
),
"")</f>
        <v/>
      </c>
      <c r="EC115" s="288"/>
      <c r="ED115" s="288"/>
      <c r="EE115" s="289"/>
      <c r="EF115" s="287" t="str">
        <f t="shared" ref="EF115" si="384">IFERROR(
(
IF(AND(EF112&lt;&gt;"",EF8&lt;&gt;""),EF112*EF8,0)+
IF(AND(EG112&lt;&gt;"",EG8&lt;&gt;""),EG112*EG8,0)+
IF(AND(EH112&lt;&gt;"",EH8&lt;&gt;""),EH112*EH8,0)+
IF(AND(EI112&lt;&gt;"",EI8&lt;&gt;""),EI112*EI8,0)
)
/
(
(
IF(AND(EF112&lt;&gt;"",EF8&lt;&gt;""),EF8,0)+
IF(AND(EG112&lt;&gt;"",EG8&lt;&gt;""),EG8,0)+
IF(AND(EH112&lt;&gt;"",EH8&lt;&gt;""),EH8,0)+
IF(AND(EI112&lt;&gt;"",EI8&lt;&gt;""),EI8,0)
)
),
"")</f>
        <v/>
      </c>
      <c r="EG115" s="288"/>
      <c r="EH115" s="288"/>
      <c r="EI115" s="289"/>
      <c r="EJ115" s="287" t="str">
        <f t="shared" ref="EJ115" si="385">IFERROR(
(
IF(AND(EJ112&lt;&gt;"",EJ8&lt;&gt;""),EJ112*EJ8,0)+
IF(AND(EK112&lt;&gt;"",EK8&lt;&gt;""),EK112*EK8,0)+
IF(AND(EL112&lt;&gt;"",EL8&lt;&gt;""),EL112*EL8,0)+
IF(AND(EM112&lt;&gt;"",EM8&lt;&gt;""),EM112*EM8,0)
)
/
(
(
IF(AND(EJ112&lt;&gt;"",EJ8&lt;&gt;""),EJ8,0)+
IF(AND(EK112&lt;&gt;"",EK8&lt;&gt;""),EK8,0)+
IF(AND(EL112&lt;&gt;"",EL8&lt;&gt;""),EL8,0)+
IF(AND(EM112&lt;&gt;"",EM8&lt;&gt;""),EM8,0)
)
),
"")</f>
        <v/>
      </c>
      <c r="EK115" s="288"/>
      <c r="EL115" s="288"/>
      <c r="EM115" s="289"/>
      <c r="EN115" s="287" t="str">
        <f t="shared" ref="EN115" si="386">IFERROR(
(
IF(AND(EN112&lt;&gt;"",EN8&lt;&gt;""),EN112*EN8,0)+
IF(AND(EO112&lt;&gt;"",EO8&lt;&gt;""),EO112*EO8,0)+
IF(AND(EP112&lt;&gt;"",EP8&lt;&gt;""),EP112*EP8,0)+
IF(AND(EQ112&lt;&gt;"",EQ8&lt;&gt;""),EQ112*EQ8,0)
)
/
(
(
IF(AND(EN112&lt;&gt;"",EN8&lt;&gt;""),EN8,0)+
IF(AND(EO112&lt;&gt;"",EO8&lt;&gt;""),EO8,0)+
IF(AND(EP112&lt;&gt;"",EP8&lt;&gt;""),EP8,0)+
IF(AND(EQ112&lt;&gt;"",EQ8&lt;&gt;""),EQ8,0)
)
),
"")</f>
        <v/>
      </c>
      <c r="EO115" s="288"/>
      <c r="EP115" s="288"/>
      <c r="EQ115" s="289"/>
      <c r="ER115" s="287" t="str">
        <f t="shared" ref="ER115" si="387">IFERROR(
(
IF(AND(ER112&lt;&gt;"",ER8&lt;&gt;""),ER112*ER8,0)+
IF(AND(ES112&lt;&gt;"",ES8&lt;&gt;""),ES112*ES8,0)+
IF(AND(ET112&lt;&gt;"",ET8&lt;&gt;""),ET112*ET8,0)+
IF(AND(EU112&lt;&gt;"",EU8&lt;&gt;""),EU112*EU8,0)
)
/
(
(
IF(AND(ER112&lt;&gt;"",ER8&lt;&gt;""),ER8,0)+
IF(AND(ES112&lt;&gt;"",ES8&lt;&gt;""),ES8,0)+
IF(AND(ET112&lt;&gt;"",ET8&lt;&gt;""),ET8,0)+
IF(AND(EU112&lt;&gt;"",EU8&lt;&gt;""),EU8,0)
)
),
"")</f>
        <v/>
      </c>
      <c r="ES115" s="288"/>
      <c r="ET115" s="288"/>
      <c r="EU115" s="289"/>
      <c r="EV115" s="287" t="str">
        <f t="shared" ref="EV115" si="388">IFERROR(
(
IF(AND(EV112&lt;&gt;"",EV8&lt;&gt;""),EV112*EV8,0)+
IF(AND(EW112&lt;&gt;"",EW8&lt;&gt;""),EW112*EW8,0)+
IF(AND(EX112&lt;&gt;"",EX8&lt;&gt;""),EX112*EX8,0)+
IF(AND(EY112&lt;&gt;"",EY8&lt;&gt;""),EY112*EY8,0)
)
/
(
(
IF(AND(EV112&lt;&gt;"",EV8&lt;&gt;""),EV8,0)+
IF(AND(EW112&lt;&gt;"",EW8&lt;&gt;""),EW8,0)+
IF(AND(EX112&lt;&gt;"",EX8&lt;&gt;""),EX8,0)+
IF(AND(EY112&lt;&gt;"",EY8&lt;&gt;""),EY8,0)
)
),
"")</f>
        <v/>
      </c>
      <c r="EW115" s="288"/>
      <c r="EX115" s="288"/>
      <c r="EY115" s="289"/>
      <c r="EZ115" s="287" t="str">
        <f t="shared" ref="EZ115" si="389">IFERROR(
(
IF(AND(EZ112&lt;&gt;"",EZ8&lt;&gt;""),EZ112*EZ8,0)+
IF(AND(FA112&lt;&gt;"",FA8&lt;&gt;""),FA112*FA8,0)+
IF(AND(FB112&lt;&gt;"",FB8&lt;&gt;""),FB112*FB8,0)+
IF(AND(FC112&lt;&gt;"",FC8&lt;&gt;""),FC112*FC8,0)
)
/
(
(
IF(AND(EZ112&lt;&gt;"",EZ8&lt;&gt;""),EZ8,0)+
IF(AND(FA112&lt;&gt;"",FA8&lt;&gt;""),FA8,0)+
IF(AND(FB112&lt;&gt;"",FB8&lt;&gt;""),FB8,0)+
IF(AND(FC112&lt;&gt;"",FC8&lt;&gt;""),FC8,0)
)
),
"")</f>
        <v/>
      </c>
      <c r="FA115" s="288"/>
      <c r="FB115" s="288"/>
      <c r="FC115" s="289"/>
      <c r="FD115" s="287" t="str">
        <f t="shared" ref="FD115" si="390">IFERROR(
(
IF(AND(FD112&lt;&gt;"",FD8&lt;&gt;""),FD112*FD8,0)+
IF(AND(FE112&lt;&gt;"",FE8&lt;&gt;""),FE112*FE8,0)+
IF(AND(FF112&lt;&gt;"",FF8&lt;&gt;""),FF112*FF8,0)+
IF(AND(FG112&lt;&gt;"",FG8&lt;&gt;""),FG112*FG8,0)
)
/
(
(
IF(AND(FD112&lt;&gt;"",FD8&lt;&gt;""),FD8,0)+
IF(AND(FE112&lt;&gt;"",FE8&lt;&gt;""),FE8,0)+
IF(AND(FF112&lt;&gt;"",FF8&lt;&gt;""),FF8,0)+
IF(AND(FG112&lt;&gt;"",FG8&lt;&gt;""),FG8,0)
)
),
"")</f>
        <v/>
      </c>
      <c r="FE115" s="288"/>
      <c r="FF115" s="288"/>
      <c r="FG115" s="289"/>
      <c r="FH115" s="287" t="str">
        <f t="shared" ref="FH115" si="391">IFERROR(
(
IF(AND(FH112&lt;&gt;"",FH8&lt;&gt;""),FH112*FH8,0)+
IF(AND(FI112&lt;&gt;"",FI8&lt;&gt;""),FI112*FI8,0)+
IF(AND(FJ112&lt;&gt;"",FJ8&lt;&gt;""),FJ112*FJ8,0)+
IF(AND(FK112&lt;&gt;"",FK8&lt;&gt;""),FK112*FK8,0)
)
/
(
(
IF(AND(FH112&lt;&gt;"",FH8&lt;&gt;""),FH8,0)+
IF(AND(FI112&lt;&gt;"",FI8&lt;&gt;""),FI8,0)+
IF(AND(FJ112&lt;&gt;"",FJ8&lt;&gt;""),FJ8,0)+
IF(AND(FK112&lt;&gt;"",FK8&lt;&gt;""),FK8,0)
)
),
"")</f>
        <v/>
      </c>
      <c r="FI115" s="288"/>
      <c r="FJ115" s="288"/>
      <c r="FK115" s="289"/>
      <c r="FL115" s="287" t="str">
        <f t="shared" ref="FL115" si="392">IFERROR(
(
IF(AND(FL112&lt;&gt;"",FL8&lt;&gt;""),FL112*FL8,0)+
IF(AND(FM112&lt;&gt;"",FM8&lt;&gt;""),FM112*FM8,0)+
IF(AND(FN112&lt;&gt;"",FN8&lt;&gt;""),FN112*FN8,0)+
IF(AND(FO112&lt;&gt;"",FO8&lt;&gt;""),FO112*FO8,0)
)
/
(
(
IF(AND(FL112&lt;&gt;"",FL8&lt;&gt;""),FL8,0)+
IF(AND(FM112&lt;&gt;"",FM8&lt;&gt;""),FM8,0)+
IF(AND(FN112&lt;&gt;"",FN8&lt;&gt;""),FN8,0)+
IF(AND(FO112&lt;&gt;"",FO8&lt;&gt;""),FO8,0)
)
),
"")</f>
        <v/>
      </c>
      <c r="FM115" s="288"/>
      <c r="FN115" s="288"/>
      <c r="FO115" s="289"/>
      <c r="FP115" s="287" t="str">
        <f t="shared" ref="FP115" si="393">IFERROR(
(
IF(AND(FP112&lt;&gt;"",FP8&lt;&gt;""),FP112*FP8,0)+
IF(AND(FQ112&lt;&gt;"",FQ8&lt;&gt;""),FQ112*FQ8,0)+
IF(AND(FR112&lt;&gt;"",FR8&lt;&gt;""),FR112*FR8,0)+
IF(AND(FS112&lt;&gt;"",FS8&lt;&gt;""),FS112*FS8,0)
)
/
(
(
IF(AND(FP112&lt;&gt;"",FP8&lt;&gt;""),FP8,0)+
IF(AND(FQ112&lt;&gt;"",FQ8&lt;&gt;""),FQ8,0)+
IF(AND(FR112&lt;&gt;"",FR8&lt;&gt;""),FR8,0)+
IF(AND(FS112&lt;&gt;"",FS8&lt;&gt;""),FS8,0)
)
),
"")</f>
        <v/>
      </c>
      <c r="FQ115" s="288"/>
      <c r="FR115" s="288"/>
      <c r="FS115" s="289"/>
      <c r="FT115" s="287" t="str">
        <f t="shared" ref="FT115" si="394">IFERROR(
(
IF(AND(FT112&lt;&gt;"",FT8&lt;&gt;""),FT112*FT8,0)+
IF(AND(FU112&lt;&gt;"",FU8&lt;&gt;""),FU112*FU8,0)+
IF(AND(FV112&lt;&gt;"",FV8&lt;&gt;""),FV112*FV8,0)+
IF(AND(FW112&lt;&gt;"",FW8&lt;&gt;""),FW112*FW8,0)
)
/
(
(
IF(AND(FT112&lt;&gt;"",FT8&lt;&gt;""),FT8,0)+
IF(AND(FU112&lt;&gt;"",FU8&lt;&gt;""),FU8,0)+
IF(AND(FV112&lt;&gt;"",FV8&lt;&gt;""),FV8,0)+
IF(AND(FW112&lt;&gt;"",FW8&lt;&gt;""),FW8,0)
)
),
"")</f>
        <v/>
      </c>
      <c r="FU115" s="288"/>
      <c r="FV115" s="288"/>
      <c r="FW115" s="289"/>
      <c r="FX115" s="287" t="str">
        <f t="shared" ref="FX115" si="395">IFERROR(
(
IF(AND(FX112&lt;&gt;"",FX8&lt;&gt;""),FX112*FX8,0)+
IF(AND(FY112&lt;&gt;"",FY8&lt;&gt;""),FY112*FY8,0)+
IF(AND(FZ112&lt;&gt;"",FZ8&lt;&gt;""),FZ112*FZ8,0)+
IF(AND(GA112&lt;&gt;"",GA8&lt;&gt;""),GA112*GA8,0)
)
/
(
(
IF(AND(FX112&lt;&gt;"",FX8&lt;&gt;""),FX8,0)+
IF(AND(FY112&lt;&gt;"",FY8&lt;&gt;""),FY8,0)+
IF(AND(FZ112&lt;&gt;"",FZ8&lt;&gt;""),FZ8,0)+
IF(AND(GA112&lt;&gt;"",GA8&lt;&gt;""),GA8,0)
)
),
"")</f>
        <v/>
      </c>
      <c r="FY115" s="288"/>
      <c r="FZ115" s="288"/>
      <c r="GA115" s="289"/>
      <c r="GB115" s="287" t="str">
        <f t="shared" ref="GB115" si="396">IFERROR(
(
IF(AND(GB112&lt;&gt;"",GB8&lt;&gt;""),GB112*GB8,0)+
IF(AND(GC112&lt;&gt;"",GC8&lt;&gt;""),GC112*GC8,0)+
IF(AND(GD112&lt;&gt;"",GD8&lt;&gt;""),GD112*GD8,0)+
IF(AND(GE112&lt;&gt;"",GE8&lt;&gt;""),GE112*GE8,0)
)
/
(
(
IF(AND(GB112&lt;&gt;"",GB8&lt;&gt;""),GB8,0)+
IF(AND(GC112&lt;&gt;"",GC8&lt;&gt;""),GC8,0)+
IF(AND(GD112&lt;&gt;"",GD8&lt;&gt;""),GD8,0)+
IF(AND(GE112&lt;&gt;"",GE8&lt;&gt;""),GE8,0)
)
),
"")</f>
        <v/>
      </c>
      <c r="GC115" s="288"/>
      <c r="GD115" s="288"/>
      <c r="GE115" s="289"/>
      <c r="GF115" s="287" t="str">
        <f t="shared" ref="GF115" si="397">IFERROR(
(
IF(AND(GF112&lt;&gt;"",GF8&lt;&gt;""),GF112*GF8,0)+
IF(AND(GG112&lt;&gt;"",GG8&lt;&gt;""),GG112*GG8,0)+
IF(AND(GH112&lt;&gt;"",GH8&lt;&gt;""),GH112*GH8,0)+
IF(AND(GI112&lt;&gt;"",GI8&lt;&gt;""),GI112*GI8,0)
)
/
(
(
IF(AND(GF112&lt;&gt;"",GF8&lt;&gt;""),GF8,0)+
IF(AND(GG112&lt;&gt;"",GG8&lt;&gt;""),GG8,0)+
IF(AND(GH112&lt;&gt;"",GH8&lt;&gt;""),GH8,0)+
IF(AND(GI112&lt;&gt;"",GI8&lt;&gt;""),GI8,0)
)
),
"")</f>
        <v/>
      </c>
      <c r="GG115" s="288"/>
      <c r="GH115" s="288"/>
      <c r="GI115" s="289"/>
      <c r="GJ115" s="287" t="str">
        <f t="shared" ref="GJ115" si="398">IFERROR(
(
IF(AND(GJ112&lt;&gt;"",GJ8&lt;&gt;""),GJ112*GJ8,0)+
IF(AND(GK112&lt;&gt;"",GK8&lt;&gt;""),GK112*GK8,0)+
IF(AND(GL112&lt;&gt;"",GL8&lt;&gt;""),GL112*GL8,0)+
IF(AND(GM112&lt;&gt;"",GM8&lt;&gt;""),GM112*GM8,0)
)
/
(
(
IF(AND(GJ112&lt;&gt;"",GJ8&lt;&gt;""),GJ8,0)+
IF(AND(GK112&lt;&gt;"",GK8&lt;&gt;""),GK8,0)+
IF(AND(GL112&lt;&gt;"",GL8&lt;&gt;""),GL8,0)+
IF(AND(GM112&lt;&gt;"",GM8&lt;&gt;""),GM8,0)
)
),
"")</f>
        <v/>
      </c>
      <c r="GK115" s="288"/>
      <c r="GL115" s="288"/>
      <c r="GM115" s="289"/>
    </row>
    <row r="116" spans="1:195">
      <c r="A116" s="305" t="str">
        <f>Language!B979</f>
        <v>Total average</v>
      </c>
      <c r="B116" s="306"/>
      <c r="C116" s="307"/>
      <c r="D116" s="62" t="str">
        <f>IFERROR(AVERAGE(D115:GM115),"")</f>
        <v/>
      </c>
    </row>
    <row r="118" spans="1:195">
      <c r="B118" s="8" t="str">
        <f>Language!$B$56</f>
        <v>Below is the color-coding of the cells in the tool that can help you navigate and quickly find which cells need to be filled out. It can be found at the bottom of every spreadsheet</v>
      </c>
    </row>
    <row r="119" spans="1:195" ht="30">
      <c r="B119" s="38" t="str">
        <f>Language!$B$57</f>
        <v>Fixed titles and totals</v>
      </c>
      <c r="C119" s="10" t="str">
        <f>Language!$B$63</f>
        <v>Non-editable - no need for user input.</v>
      </c>
    </row>
    <row r="120" spans="1:195" ht="30">
      <c r="B120" s="25" t="str">
        <f>Language!$B$58</f>
        <v>General information and legends</v>
      </c>
      <c r="C120" s="10" t="str">
        <f>Language!$B$64</f>
        <v>Non-editable - no need for user input.</v>
      </c>
    </row>
    <row r="121" spans="1:195" ht="30">
      <c r="B121" s="80" t="str">
        <f>Language!$B$59</f>
        <v>Fixed or formula</v>
      </c>
      <c r="C121" s="10" t="str">
        <f>Language!$B$65</f>
        <v>Non-editable - no need for user input.</v>
      </c>
    </row>
    <row r="122" spans="1:195">
      <c r="B122" s="51" t="str">
        <f>Language!$B$60</f>
        <v>Fillable</v>
      </c>
      <c r="C122" s="10" t="str">
        <f>Language!$B$66</f>
        <v>User input required (free text).</v>
      </c>
    </row>
    <row r="123" spans="1:195">
      <c r="B123" s="78" t="str">
        <f>Language!$B$61</f>
        <v>Drop-downs</v>
      </c>
      <c r="C123" s="10" t="str">
        <f>Language!$B$67</f>
        <v>User selection is required.</v>
      </c>
    </row>
    <row r="124" spans="1:195" ht="195">
      <c r="B124" s="81" t="str">
        <f>Language!$B$62</f>
        <v>Prefilled data</v>
      </c>
      <c r="C124"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row r="232" spans="1:1">
      <c r="A232">
        <f>DP5</f>
        <v>0</v>
      </c>
    </row>
  </sheetData>
  <sheetProtection algorithmName="SHA-512" hashValue="0O8RKYhhf5Fup22FJf/Affu2P6RhtSsoZ26dd71PlwgSNuVJKX6HT8AfxJRvepXb2v0LADyyimQ/fiScCe3HEg==" saltValue="WNQ3XHyvfn2X60oKGr3Bkw==" spinCount="100000" sheet="1" objects="1" scenarios="1" formatColumns="0" formatRows="0"/>
  <mergeCells count="552">
    <mergeCell ref="B13:C13"/>
    <mergeCell ref="B34:C34"/>
    <mergeCell ref="A35:C35"/>
    <mergeCell ref="A36:C37"/>
    <mergeCell ref="H36:GL36"/>
    <mergeCell ref="H37:GL37"/>
    <mergeCell ref="EZ24:FC24"/>
    <mergeCell ref="EV24:EY24"/>
    <mergeCell ref="ER24:EU24"/>
    <mergeCell ref="EN24:EQ24"/>
    <mergeCell ref="EJ24:EM24"/>
    <mergeCell ref="EF24:EI24"/>
    <mergeCell ref="EB24:EE24"/>
    <mergeCell ref="DX24:EA24"/>
    <mergeCell ref="DT24:DW24"/>
    <mergeCell ref="CV24:CY24"/>
    <mergeCell ref="CF24:CI24"/>
    <mergeCell ref="CB24:CE24"/>
    <mergeCell ref="BX24:CA24"/>
    <mergeCell ref="BT24:BW24"/>
    <mergeCell ref="BP24:BS24"/>
    <mergeCell ref="BL24:BO24"/>
    <mergeCell ref="GJ24:GM24"/>
    <mergeCell ref="FL24:FO24"/>
    <mergeCell ref="B44:C44"/>
    <mergeCell ref="A26:B26"/>
    <mergeCell ref="A25:C25"/>
    <mergeCell ref="H20:GL20"/>
    <mergeCell ref="H21:GL21"/>
    <mergeCell ref="AV85:AY85"/>
    <mergeCell ref="AZ85:BC85"/>
    <mergeCell ref="AZ55:BC55"/>
    <mergeCell ref="BD55:BG55"/>
    <mergeCell ref="BH55:BK55"/>
    <mergeCell ref="AR40:AU40"/>
    <mergeCell ref="AN40:AQ40"/>
    <mergeCell ref="AJ40:AM40"/>
    <mergeCell ref="AF40:AI40"/>
    <mergeCell ref="GJ40:GM40"/>
    <mergeCell ref="FL40:FO40"/>
    <mergeCell ref="FH40:FK40"/>
    <mergeCell ref="FD40:FG40"/>
    <mergeCell ref="EZ40:FC40"/>
    <mergeCell ref="CZ55:DC55"/>
    <mergeCell ref="DD55:DG55"/>
    <mergeCell ref="A56:B56"/>
    <mergeCell ref="D56:GL56"/>
    <mergeCell ref="B57:C57"/>
    <mergeCell ref="B10:C10"/>
    <mergeCell ref="B11:C11"/>
    <mergeCell ref="B12:C12"/>
    <mergeCell ref="D9:GL9"/>
    <mergeCell ref="A70:C70"/>
    <mergeCell ref="A98:C99"/>
    <mergeCell ref="A100:C100"/>
    <mergeCell ref="A101:C101"/>
    <mergeCell ref="A102:C102"/>
    <mergeCell ref="B46:C46"/>
    <mergeCell ref="B47:C47"/>
    <mergeCell ref="B14:C14"/>
    <mergeCell ref="B15:C15"/>
    <mergeCell ref="BD85:BG85"/>
    <mergeCell ref="BH85:BK85"/>
    <mergeCell ref="BL85:BO85"/>
    <mergeCell ref="BP85:BS85"/>
    <mergeCell ref="AR55:AU55"/>
    <mergeCell ref="AV55:AY55"/>
    <mergeCell ref="BT85:BW85"/>
    <mergeCell ref="H52:GL52"/>
    <mergeCell ref="B16:C16"/>
    <mergeCell ref="B17:C17"/>
    <mergeCell ref="B18:C18"/>
    <mergeCell ref="A115:C115"/>
    <mergeCell ref="AF85:AI85"/>
    <mergeCell ref="AJ85:AM85"/>
    <mergeCell ref="AN85:AQ85"/>
    <mergeCell ref="AR85:AU85"/>
    <mergeCell ref="B91:C91"/>
    <mergeCell ref="B92:C92"/>
    <mergeCell ref="B93:C93"/>
    <mergeCell ref="B94:C94"/>
    <mergeCell ref="A95:C95"/>
    <mergeCell ref="A96:C97"/>
    <mergeCell ref="H96:GL96"/>
    <mergeCell ref="H97:GL97"/>
    <mergeCell ref="B110:C110"/>
    <mergeCell ref="B111:C111"/>
    <mergeCell ref="A112:C112"/>
    <mergeCell ref="BT115:BW115"/>
    <mergeCell ref="BX115:CA115"/>
    <mergeCell ref="CB115:CE115"/>
    <mergeCell ref="H115:K115"/>
    <mergeCell ref="L115:O115"/>
    <mergeCell ref="P115:S115"/>
    <mergeCell ref="T115:W115"/>
    <mergeCell ref="X115:AA115"/>
    <mergeCell ref="A113:C114"/>
    <mergeCell ref="H113:GL113"/>
    <mergeCell ref="H114:GL114"/>
    <mergeCell ref="B48:C48"/>
    <mergeCell ref="B49:C49"/>
    <mergeCell ref="A50:C50"/>
    <mergeCell ref="A53:C54"/>
    <mergeCell ref="A55:C55"/>
    <mergeCell ref="B59:C59"/>
    <mergeCell ref="B60:C60"/>
    <mergeCell ref="A51:C52"/>
    <mergeCell ref="B61:C61"/>
    <mergeCell ref="B62:C62"/>
    <mergeCell ref="B63:C63"/>
    <mergeCell ref="B64:C64"/>
    <mergeCell ref="A65:C65"/>
    <mergeCell ref="A66:C67"/>
    <mergeCell ref="A109:B109"/>
    <mergeCell ref="D109:GL109"/>
    <mergeCell ref="A68:C69"/>
    <mergeCell ref="CJ55:CM55"/>
    <mergeCell ref="CN55:CQ55"/>
    <mergeCell ref="CR55:CU55"/>
    <mergeCell ref="CV55:CY55"/>
    <mergeCell ref="A2:J2"/>
    <mergeCell ref="A3:J3"/>
    <mergeCell ref="BD5:BG5"/>
    <mergeCell ref="AZ5:BC5"/>
    <mergeCell ref="AV5:AY5"/>
    <mergeCell ref="AR5:AU5"/>
    <mergeCell ref="AN5:AQ5"/>
    <mergeCell ref="CF5:CI5"/>
    <mergeCell ref="CB5:CE5"/>
    <mergeCell ref="BX5:CA5"/>
    <mergeCell ref="BT5:BW5"/>
    <mergeCell ref="BP5:BS5"/>
    <mergeCell ref="BL5:BO5"/>
    <mergeCell ref="BH5:BK5"/>
    <mergeCell ref="B42:C42"/>
    <mergeCell ref="B43:C43"/>
    <mergeCell ref="GJ5:GM5"/>
    <mergeCell ref="FL5:FO5"/>
    <mergeCell ref="FH5:FK5"/>
    <mergeCell ref="DP5:DS5"/>
    <mergeCell ref="DL5:DO5"/>
    <mergeCell ref="DH5:DK5"/>
    <mergeCell ref="DD5:DG5"/>
    <mergeCell ref="CZ5:DC5"/>
    <mergeCell ref="CV5:CY5"/>
    <mergeCell ref="CR5:CU5"/>
    <mergeCell ref="CN5:CQ5"/>
    <mergeCell ref="CJ5:CM5"/>
    <mergeCell ref="ER40:EU40"/>
    <mergeCell ref="EJ40:EM40"/>
    <mergeCell ref="EN40:EQ40"/>
    <mergeCell ref="EF40:EI40"/>
    <mergeCell ref="EB40:EE40"/>
    <mergeCell ref="DX40:EA40"/>
    <mergeCell ref="DT40:DW40"/>
    <mergeCell ref="A9:B9"/>
    <mergeCell ref="A41:B41"/>
    <mergeCell ref="D41:GL41"/>
    <mergeCell ref="EZ70:FC70"/>
    <mergeCell ref="FD70:FG70"/>
    <mergeCell ref="FH70:FK70"/>
    <mergeCell ref="FL70:FO70"/>
    <mergeCell ref="GJ70:GM70"/>
    <mergeCell ref="B58:C58"/>
    <mergeCell ref="AV40:AY40"/>
    <mergeCell ref="AF5:AI5"/>
    <mergeCell ref="AJ5:AM5"/>
    <mergeCell ref="D26:GL26"/>
    <mergeCell ref="B27:C27"/>
    <mergeCell ref="B28:C28"/>
    <mergeCell ref="B29:C29"/>
    <mergeCell ref="B30:C30"/>
    <mergeCell ref="B31:C31"/>
    <mergeCell ref="B32:C32"/>
    <mergeCell ref="B33:C33"/>
    <mergeCell ref="B45:C45"/>
    <mergeCell ref="A19:C19"/>
    <mergeCell ref="A38:C39"/>
    <mergeCell ref="A40:C40"/>
    <mergeCell ref="A20:C21"/>
    <mergeCell ref="A24:C24"/>
    <mergeCell ref="A22:C23"/>
    <mergeCell ref="A116:C116"/>
    <mergeCell ref="D5:G5"/>
    <mergeCell ref="H5:K5"/>
    <mergeCell ref="L5:O5"/>
    <mergeCell ref="P5:S5"/>
    <mergeCell ref="T5:W5"/>
    <mergeCell ref="X5:AA5"/>
    <mergeCell ref="AB5:AE5"/>
    <mergeCell ref="AB40:AE40"/>
    <mergeCell ref="X40:AA40"/>
    <mergeCell ref="T40:W40"/>
    <mergeCell ref="P40:S40"/>
    <mergeCell ref="L40:O40"/>
    <mergeCell ref="H40:K40"/>
    <mergeCell ref="L85:O85"/>
    <mergeCell ref="P85:S85"/>
    <mergeCell ref="T85:W85"/>
    <mergeCell ref="X85:AA85"/>
    <mergeCell ref="AB85:AE85"/>
    <mergeCell ref="B87:C87"/>
    <mergeCell ref="B88:C88"/>
    <mergeCell ref="B89:C89"/>
    <mergeCell ref="B90:C90"/>
    <mergeCell ref="H51:GL51"/>
    <mergeCell ref="FD5:FG5"/>
    <mergeCell ref="EZ5:FC5"/>
    <mergeCell ref="EV5:EY5"/>
    <mergeCell ref="ER5:EU5"/>
    <mergeCell ref="EN5:EQ5"/>
    <mergeCell ref="EJ5:EM5"/>
    <mergeCell ref="EF5:EI5"/>
    <mergeCell ref="EB5:EE5"/>
    <mergeCell ref="DX5:EA5"/>
    <mergeCell ref="DT5:DW5"/>
    <mergeCell ref="D24:G24"/>
    <mergeCell ref="BH24:BK24"/>
    <mergeCell ref="BD24:BG24"/>
    <mergeCell ref="AZ24:BC24"/>
    <mergeCell ref="AV24:AY24"/>
    <mergeCell ref="AR24:AU24"/>
    <mergeCell ref="AN24:AQ24"/>
    <mergeCell ref="AJ24:AM24"/>
    <mergeCell ref="AF24:AI24"/>
    <mergeCell ref="AB24:AE24"/>
    <mergeCell ref="X24:AA24"/>
    <mergeCell ref="T24:W24"/>
    <mergeCell ref="P24:S24"/>
    <mergeCell ref="L24:O24"/>
    <mergeCell ref="H24:K24"/>
    <mergeCell ref="DP24:DS24"/>
    <mergeCell ref="DL24:DO24"/>
    <mergeCell ref="DH24:DK24"/>
    <mergeCell ref="DD24:DG24"/>
    <mergeCell ref="CZ24:DC24"/>
    <mergeCell ref="CR24:CU24"/>
    <mergeCell ref="CN24:CQ24"/>
    <mergeCell ref="CJ24:CM24"/>
    <mergeCell ref="FH24:FK24"/>
    <mergeCell ref="FD24:FG24"/>
    <mergeCell ref="D40:G40"/>
    <mergeCell ref="DP40:DS40"/>
    <mergeCell ref="DL40:DO40"/>
    <mergeCell ref="DH40:DK40"/>
    <mergeCell ref="DD40:DG40"/>
    <mergeCell ref="CZ40:DC40"/>
    <mergeCell ref="CV40:CY40"/>
    <mergeCell ref="CR40:CU40"/>
    <mergeCell ref="CN40:CQ40"/>
    <mergeCell ref="CJ40:CM40"/>
    <mergeCell ref="CF40:CI40"/>
    <mergeCell ref="CB40:CE40"/>
    <mergeCell ref="BX40:CA40"/>
    <mergeCell ref="BT40:BW40"/>
    <mergeCell ref="BP40:BS40"/>
    <mergeCell ref="BL40:BO40"/>
    <mergeCell ref="BH40:BK40"/>
    <mergeCell ref="BD40:BG40"/>
    <mergeCell ref="AZ40:BC40"/>
    <mergeCell ref="EV40:EY40"/>
    <mergeCell ref="H55:K55"/>
    <mergeCell ref="L55:O55"/>
    <mergeCell ref="P55:S55"/>
    <mergeCell ref="T55:W55"/>
    <mergeCell ref="X55:AA55"/>
    <mergeCell ref="AB55:AE55"/>
    <mergeCell ref="AF55:AI55"/>
    <mergeCell ref="AJ55:AM55"/>
    <mergeCell ref="AN55:AQ55"/>
    <mergeCell ref="FH55:FK55"/>
    <mergeCell ref="FL55:FO55"/>
    <mergeCell ref="BL55:BO55"/>
    <mergeCell ref="BP55:BS55"/>
    <mergeCell ref="BT55:BW55"/>
    <mergeCell ref="BX55:CA55"/>
    <mergeCell ref="CB55:CE55"/>
    <mergeCell ref="CF55:CI55"/>
    <mergeCell ref="DT55:DW55"/>
    <mergeCell ref="DX55:EA55"/>
    <mergeCell ref="EB55:EE55"/>
    <mergeCell ref="DH55:DK55"/>
    <mergeCell ref="DL55:DO55"/>
    <mergeCell ref="DP55:DS55"/>
    <mergeCell ref="ER70:EU70"/>
    <mergeCell ref="EV70:EY70"/>
    <mergeCell ref="EF55:EI55"/>
    <mergeCell ref="EJ55:EM55"/>
    <mergeCell ref="EN55:EQ55"/>
    <mergeCell ref="ER55:EU55"/>
    <mergeCell ref="EV55:EY55"/>
    <mergeCell ref="EZ55:FC55"/>
    <mergeCell ref="FD55:FG55"/>
    <mergeCell ref="H66:GL66"/>
    <mergeCell ref="H67:GL67"/>
    <mergeCell ref="CJ70:CM70"/>
    <mergeCell ref="CN70:CQ70"/>
    <mergeCell ref="CR70:CU70"/>
    <mergeCell ref="CV70:CY70"/>
    <mergeCell ref="CZ70:DC70"/>
    <mergeCell ref="DD70:DG70"/>
    <mergeCell ref="DH70:DK70"/>
    <mergeCell ref="DL70:DO70"/>
    <mergeCell ref="DP70:DS70"/>
    <mergeCell ref="DT70:DW70"/>
    <mergeCell ref="DX70:EA70"/>
    <mergeCell ref="EB70:EE70"/>
    <mergeCell ref="EF70:EI70"/>
    <mergeCell ref="BD70:BG70"/>
    <mergeCell ref="BH70:BK70"/>
    <mergeCell ref="BL70:BO70"/>
    <mergeCell ref="BP70:BS70"/>
    <mergeCell ref="BT70:BW70"/>
    <mergeCell ref="BX70:CA70"/>
    <mergeCell ref="CB70:CE70"/>
    <mergeCell ref="CF70:CI70"/>
    <mergeCell ref="EN70:EQ70"/>
    <mergeCell ref="EJ70:EM70"/>
    <mergeCell ref="AB115:AE115"/>
    <mergeCell ref="AF115:AI115"/>
    <mergeCell ref="AJ115:AM115"/>
    <mergeCell ref="AN115:AQ115"/>
    <mergeCell ref="AR115:AU115"/>
    <mergeCell ref="AV115:AY115"/>
    <mergeCell ref="AZ115:BC115"/>
    <mergeCell ref="BD115:BG115"/>
    <mergeCell ref="BH115:BK115"/>
    <mergeCell ref="BL115:BO115"/>
    <mergeCell ref="BP115:BS115"/>
    <mergeCell ref="CR115:CU115"/>
    <mergeCell ref="CV115:CY115"/>
    <mergeCell ref="CF115:CI115"/>
    <mergeCell ref="CJ115:CM115"/>
    <mergeCell ref="CN115:CQ115"/>
    <mergeCell ref="CZ115:DC115"/>
    <mergeCell ref="DD115:DG115"/>
    <mergeCell ref="DH115:DK115"/>
    <mergeCell ref="DL115:DO115"/>
    <mergeCell ref="DP115:DS115"/>
    <mergeCell ref="DT115:DW115"/>
    <mergeCell ref="DX115:EA115"/>
    <mergeCell ref="EB115:EE115"/>
    <mergeCell ref="EF115:EI115"/>
    <mergeCell ref="EJ115:EM115"/>
    <mergeCell ref="EN115:EQ115"/>
    <mergeCell ref="ER115:EU115"/>
    <mergeCell ref="EV115:EY115"/>
    <mergeCell ref="EZ115:FC115"/>
    <mergeCell ref="FD115:FG115"/>
    <mergeCell ref="FH115:FK115"/>
    <mergeCell ref="FL115:FO115"/>
    <mergeCell ref="GJ115:GM115"/>
    <mergeCell ref="D115:G115"/>
    <mergeCell ref="D70:G70"/>
    <mergeCell ref="AZ100:BC100"/>
    <mergeCell ref="BD100:BG100"/>
    <mergeCell ref="BH100:BK100"/>
    <mergeCell ref="BL100:BO100"/>
    <mergeCell ref="BP100:BS100"/>
    <mergeCell ref="BT100:BW100"/>
    <mergeCell ref="D100:G100"/>
    <mergeCell ref="H100:K100"/>
    <mergeCell ref="L100:O100"/>
    <mergeCell ref="P100:S100"/>
    <mergeCell ref="T100:W100"/>
    <mergeCell ref="AB100:AE100"/>
    <mergeCell ref="AF100:AI100"/>
    <mergeCell ref="AJ100:AM100"/>
    <mergeCell ref="GJ100:GM100"/>
    <mergeCell ref="D55:G55"/>
    <mergeCell ref="GJ85:GM85"/>
    <mergeCell ref="DH85:DK85"/>
    <mergeCell ref="DL85:DO85"/>
    <mergeCell ref="DP85:DS85"/>
    <mergeCell ref="DT85:DW85"/>
    <mergeCell ref="DX85:EA85"/>
    <mergeCell ref="EB85:EE85"/>
    <mergeCell ref="EF85:EI85"/>
    <mergeCell ref="EJ85:EM85"/>
    <mergeCell ref="EN85:EQ85"/>
    <mergeCell ref="GJ55:GM55"/>
    <mergeCell ref="H70:K70"/>
    <mergeCell ref="L70:O70"/>
    <mergeCell ref="P70:S70"/>
    <mergeCell ref="T70:W70"/>
    <mergeCell ref="X70:AA70"/>
    <mergeCell ref="AB70:AE70"/>
    <mergeCell ref="AF70:AI70"/>
    <mergeCell ref="AJ70:AM70"/>
    <mergeCell ref="AN70:AQ70"/>
    <mergeCell ref="AR70:AU70"/>
    <mergeCell ref="AV70:AY70"/>
    <mergeCell ref="AZ70:BC70"/>
    <mergeCell ref="A71:B71"/>
    <mergeCell ref="D71:GL71"/>
    <mergeCell ref="B72:C72"/>
    <mergeCell ref="B73:C73"/>
    <mergeCell ref="B74:C74"/>
    <mergeCell ref="B75:C75"/>
    <mergeCell ref="B76:C76"/>
    <mergeCell ref="B77:C77"/>
    <mergeCell ref="B78:C78"/>
    <mergeCell ref="B79:C79"/>
    <mergeCell ref="A80:C80"/>
    <mergeCell ref="A81:C82"/>
    <mergeCell ref="H81:GL81"/>
    <mergeCell ref="H82:GL82"/>
    <mergeCell ref="A83:C84"/>
    <mergeCell ref="A85:C85"/>
    <mergeCell ref="D85:G85"/>
    <mergeCell ref="H85:K85"/>
    <mergeCell ref="BX85:CA85"/>
    <mergeCell ref="CB85:CE85"/>
    <mergeCell ref="CF85:CI85"/>
    <mergeCell ref="CJ85:CM85"/>
    <mergeCell ref="CN85:CQ85"/>
    <mergeCell ref="CR85:CU85"/>
    <mergeCell ref="CV85:CY85"/>
    <mergeCell ref="CZ85:DC85"/>
    <mergeCell ref="DD85:DG85"/>
    <mergeCell ref="ER85:EU85"/>
    <mergeCell ref="EV85:EY85"/>
    <mergeCell ref="EZ85:FC85"/>
    <mergeCell ref="FD85:FG85"/>
    <mergeCell ref="FH85:FK85"/>
    <mergeCell ref="FL85:FO85"/>
    <mergeCell ref="A86:B86"/>
    <mergeCell ref="D86:GL86"/>
    <mergeCell ref="DH100:DK100"/>
    <mergeCell ref="DL100:DO100"/>
    <mergeCell ref="DP100:DS100"/>
    <mergeCell ref="DT100:DW100"/>
    <mergeCell ref="DX100:EA100"/>
    <mergeCell ref="EB100:EE100"/>
    <mergeCell ref="EF100:EI100"/>
    <mergeCell ref="EJ100:EM100"/>
    <mergeCell ref="EN100:EQ100"/>
    <mergeCell ref="BX100:CA100"/>
    <mergeCell ref="CB100:CE100"/>
    <mergeCell ref="CF100:CI100"/>
    <mergeCell ref="CJ100:CM100"/>
    <mergeCell ref="CN100:CQ100"/>
    <mergeCell ref="CR100:CU100"/>
    <mergeCell ref="CV100:CY100"/>
    <mergeCell ref="CZ100:DC100"/>
    <mergeCell ref="EV100:EY100"/>
    <mergeCell ref="EZ100:FC100"/>
    <mergeCell ref="FD100:FG100"/>
    <mergeCell ref="FH100:FK100"/>
    <mergeCell ref="X100:AA100"/>
    <mergeCell ref="AV107:AY107"/>
    <mergeCell ref="AZ107:BC107"/>
    <mergeCell ref="BD107:BG107"/>
    <mergeCell ref="BH107:BK107"/>
    <mergeCell ref="DD100:DG100"/>
    <mergeCell ref="AN100:AQ100"/>
    <mergeCell ref="AR100:AU100"/>
    <mergeCell ref="AV100:AY100"/>
    <mergeCell ref="ER100:EU100"/>
    <mergeCell ref="A108:C108"/>
    <mergeCell ref="EV107:EY107"/>
    <mergeCell ref="EZ107:FC107"/>
    <mergeCell ref="FD107:FG107"/>
    <mergeCell ref="FH107:FK107"/>
    <mergeCell ref="FL100:FO100"/>
    <mergeCell ref="CZ107:DC107"/>
    <mergeCell ref="DD107:DG107"/>
    <mergeCell ref="DH107:DK107"/>
    <mergeCell ref="A103:C104"/>
    <mergeCell ref="H103:GL103"/>
    <mergeCell ref="H104:GL104"/>
    <mergeCell ref="A105:C106"/>
    <mergeCell ref="A107:C107"/>
    <mergeCell ref="D107:G107"/>
    <mergeCell ref="H107:K107"/>
    <mergeCell ref="L107:O107"/>
    <mergeCell ref="P107:S107"/>
    <mergeCell ref="T107:W107"/>
    <mergeCell ref="X107:AA107"/>
    <mergeCell ref="AB107:AE107"/>
    <mergeCell ref="AF107:AI107"/>
    <mergeCell ref="AJ107:AM107"/>
    <mergeCell ref="AN107:AQ107"/>
    <mergeCell ref="FL107:FO107"/>
    <mergeCell ref="GJ107:GM107"/>
    <mergeCell ref="D101:FN101"/>
    <mergeCell ref="FO101:GM101"/>
    <mergeCell ref="DL107:DO107"/>
    <mergeCell ref="DP107:DS107"/>
    <mergeCell ref="DT107:DW107"/>
    <mergeCell ref="DX107:EA107"/>
    <mergeCell ref="EB107:EE107"/>
    <mergeCell ref="EF107:EI107"/>
    <mergeCell ref="EJ107:EM107"/>
    <mergeCell ref="EN107:EQ107"/>
    <mergeCell ref="ER107:EU107"/>
    <mergeCell ref="CB107:CE107"/>
    <mergeCell ref="CF107:CI107"/>
    <mergeCell ref="CJ107:CM107"/>
    <mergeCell ref="CN107:CQ107"/>
    <mergeCell ref="CR107:CU107"/>
    <mergeCell ref="CV107:CY107"/>
    <mergeCell ref="BL107:BO107"/>
    <mergeCell ref="BP107:BS107"/>
    <mergeCell ref="BT107:BW107"/>
    <mergeCell ref="BX107:CA107"/>
    <mergeCell ref="AR107:AU107"/>
    <mergeCell ref="FP5:FS5"/>
    <mergeCell ref="FT5:FW5"/>
    <mergeCell ref="FX5:GA5"/>
    <mergeCell ref="GB5:GE5"/>
    <mergeCell ref="GF5:GI5"/>
    <mergeCell ref="FP24:FS24"/>
    <mergeCell ref="FT24:FW24"/>
    <mergeCell ref="FX24:GA24"/>
    <mergeCell ref="GB24:GE24"/>
    <mergeCell ref="GF24:GI24"/>
    <mergeCell ref="FP40:FS40"/>
    <mergeCell ref="FT40:FW40"/>
    <mergeCell ref="FX40:GA40"/>
    <mergeCell ref="GB40:GE40"/>
    <mergeCell ref="GF40:GI40"/>
    <mergeCell ref="FP55:FS55"/>
    <mergeCell ref="FT55:FW55"/>
    <mergeCell ref="FX55:GA55"/>
    <mergeCell ref="GB55:GE55"/>
    <mergeCell ref="GF55:GI55"/>
    <mergeCell ref="FP70:FS70"/>
    <mergeCell ref="FT70:FW70"/>
    <mergeCell ref="FX70:GA70"/>
    <mergeCell ref="GB70:GE70"/>
    <mergeCell ref="GF70:GI70"/>
    <mergeCell ref="FP85:FS85"/>
    <mergeCell ref="FT85:FW85"/>
    <mergeCell ref="FX85:GA85"/>
    <mergeCell ref="GB85:GE85"/>
    <mergeCell ref="GF85:GI85"/>
    <mergeCell ref="FP115:FS115"/>
    <mergeCell ref="FT115:FW115"/>
    <mergeCell ref="FX115:GA115"/>
    <mergeCell ref="GB115:GE115"/>
    <mergeCell ref="GF115:GI115"/>
    <mergeCell ref="FP100:FS100"/>
    <mergeCell ref="FT100:FW100"/>
    <mergeCell ref="FX100:GA100"/>
    <mergeCell ref="GB100:GE100"/>
    <mergeCell ref="GF100:GI100"/>
    <mergeCell ref="FP107:FS107"/>
    <mergeCell ref="FT107:FW107"/>
    <mergeCell ref="FX107:GA107"/>
    <mergeCell ref="GB107:GE107"/>
    <mergeCell ref="GF107:GI10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210B-3DDC-4E0A-80F1-14CE18ECB011}">
  <sheetPr codeName="Sheet1"/>
  <dimension ref="A1:K33"/>
  <sheetViews>
    <sheetView workbookViewId="0">
      <selection activeCell="C6" sqref="C6"/>
    </sheetView>
  </sheetViews>
  <sheetFormatPr defaultRowHeight="15"/>
  <cols>
    <col min="1" max="1" width="2.42578125" style="2" customWidth="1"/>
    <col min="2" max="2" width="34.28515625" customWidth="1"/>
    <col min="3" max="3" width="45" customWidth="1"/>
    <col min="4" max="4" width="41.7109375" style="4" customWidth="1"/>
  </cols>
  <sheetData>
    <row r="1" spans="1:11">
      <c r="A1"/>
      <c r="B1" s="8" t="str">
        <f>Language!B69</f>
        <v>General programme information</v>
      </c>
      <c r="C1" s="2"/>
    </row>
    <row r="2" spans="1:11">
      <c r="B2" s="2" t="str">
        <f>Language!B70</f>
        <v>Spreadsheet description: This spreadsheet collects general information about an iteration of the programme.</v>
      </c>
      <c r="C2" s="3"/>
    </row>
    <row r="3" spans="1:11" ht="108.75" customHeight="1">
      <c r="B3" s="227" t="str">
        <f>Language!B71</f>
        <v xml:space="preserve">When to fill in this tab: 
1) Prior to the start of the programme when the programme management structure is established - complete all the information on the spreadsheet. You can refer to color-coding of the cells at the bottom of the spreadsheet.
2) Throughout the programme as needed if information changes (especially, emails of programme manager and the monitoring and evaluation focal point and start and end dates).
Note: Information needs to be updated if there are any changes at any point as it feeds into reporting forms. </v>
      </c>
      <c r="C3" s="227"/>
      <c r="D3" s="227"/>
      <c r="E3" s="5"/>
      <c r="F3" s="5"/>
      <c r="G3" s="5"/>
      <c r="H3" s="5"/>
      <c r="I3" s="5"/>
      <c r="J3" s="5"/>
      <c r="K3" s="5"/>
    </row>
    <row r="4" spans="1:11">
      <c r="B4" s="2"/>
    </row>
    <row r="5" spans="1:11">
      <c r="D5" s="14"/>
    </row>
    <row r="6" spans="1:11" ht="60">
      <c r="A6"/>
      <c r="B6" s="38" t="str">
        <f>Language!B72</f>
        <v>Unique identifier</v>
      </c>
      <c r="C6" s="113"/>
      <c r="D6" s="10" t="str">
        <f>Language!B86</f>
        <v>Please, enter the unique identifier of the programme. The identifier is provided by the GLLP Partners. Please, contact gllp@who.int if you do not have one</v>
      </c>
    </row>
    <row r="7" spans="1:11" ht="30">
      <c r="A7"/>
      <c r="B7" s="38" t="str">
        <f>Language!B73</f>
        <v>Country (-ies) name (-s)</v>
      </c>
      <c r="C7" s="113"/>
      <c r="D7" s="10" t="str">
        <f>Language!B87</f>
        <v>Please, enter the country (-ies) involved in the programme implementation</v>
      </c>
    </row>
    <row r="8" spans="1:11" ht="30">
      <c r="A8"/>
      <c r="B8" s="38" t="str">
        <f>Language!B74</f>
        <v>Name of the programme</v>
      </c>
      <c r="C8" s="113"/>
      <c r="D8" s="10" t="str">
        <f>Language!B88</f>
        <v>Please, include the name of the programme in your country</v>
      </c>
    </row>
    <row r="9" spans="1:11" ht="135" customHeight="1">
      <c r="A9"/>
      <c r="B9" s="38" t="str">
        <f>Language!B75</f>
        <v>Iteration number</v>
      </c>
      <c r="C9" s="102"/>
      <c r="D9" s="10" t="str">
        <f>Language!B89</f>
        <v>Please, include the iteration number of the programme. Iteration is a cycle of a GLLP-based programme that has used a past or current version of the GLLP curriculum which includes all 4 components (e.g., First iteration of the programme lasted 2 years and had 14 graduates, etc.).</v>
      </c>
    </row>
    <row r="10" spans="1:11" ht="105">
      <c r="A10"/>
      <c r="B10" s="38" t="str">
        <f>Language!B76</f>
        <v>Geographical scope of the programme (Subnational - some part of a country (e.g., only from several regions of the country, etc.);  National (whole country); Supranational (more than one country))</v>
      </c>
      <c r="C10" s="102"/>
      <c r="D10" s="10" t="str">
        <f>Language!B90</f>
        <v>* Subnational (some part of a country), please specify (e.g., only several regions of the country, etc.): 
* National (whole country)
* Supranational (more than one country)</v>
      </c>
    </row>
    <row r="11" spans="1:11" ht="39.75" customHeight="1">
      <c r="A11"/>
      <c r="B11" s="38" t="str">
        <f>Language!B77</f>
        <v>Language(s) of instruction</v>
      </c>
      <c r="C11" s="102"/>
      <c r="D11" s="103" t="str">
        <f>IF(C11='Drop-downs'!F58,'Drop-downs'!I80,"")</f>
        <v/>
      </c>
    </row>
    <row r="12" spans="1:11" ht="46.5" customHeight="1">
      <c r="A12"/>
      <c r="B12" s="38" t="str">
        <f>Language!B78</f>
        <v>Name of the national entity</v>
      </c>
      <c r="C12" s="101"/>
      <c r="D12" s="10" t="str">
        <f>Language!B91</f>
        <v>National entity is an entity responsible for programme oversight in the country</v>
      </c>
    </row>
    <row r="13" spans="1:11" ht="76.5" customHeight="1">
      <c r="A13"/>
      <c r="B13" s="38" t="str">
        <f>Language!B79</f>
        <v>Name of the implementer</v>
      </c>
      <c r="C13" s="101"/>
      <c r="D13" s="10" t="str">
        <f>Language!B92</f>
        <v>Implementer is responsible for delivery of the content of the programme (can be the same as national entity or outsourced to another organization)</v>
      </c>
    </row>
    <row r="14" spans="1:11" ht="33.75" customHeight="1">
      <c r="A14"/>
      <c r="B14" s="38" t="str">
        <f>Language!B80</f>
        <v>Name of the manager of the programme</v>
      </c>
      <c r="C14" s="101"/>
      <c r="D14" s="10" t="str">
        <f>Language!B93</f>
        <v>Please, include the name of the person in charge of the programme</v>
      </c>
    </row>
    <row r="15" spans="1:11" ht="93.75" customHeight="1">
      <c r="A15"/>
      <c r="B15" s="38" t="str">
        <f>Language!B81</f>
        <v>Email of the manager of the programme</v>
      </c>
      <c r="C15" s="101"/>
      <c r="D15" s="10" t="str">
        <f>Language!B94</f>
        <v>Please, ensure correct spelling of the email. If there are any changes in the email throughout the iteration, please, let the GLLP Partners know at gllp@who.int</v>
      </c>
    </row>
    <row r="16" spans="1:11" ht="78.75" customHeight="1">
      <c r="A16"/>
      <c r="B16" s="38" t="str">
        <f>Language!B82</f>
        <v>Name of the monitoring and evaluation focal point</v>
      </c>
      <c r="C16" s="101"/>
      <c r="D16" s="10" t="str">
        <f>Language!B95</f>
        <v>Please, include the name of the person in charge of the monitoring and evaluation of the programme (collection of evaluation forms, analysis, reporting, review of data and participation in meetings for programme improvement)</v>
      </c>
    </row>
    <row r="17" spans="1:9" ht="93.75" customHeight="1">
      <c r="A17"/>
      <c r="B17" s="38" t="str">
        <f>Language!B83</f>
        <v>Email of the monitoring and evaluation focal point</v>
      </c>
      <c r="C17" s="101"/>
      <c r="D17" s="10" t="str">
        <f>Language!B96</f>
        <v>Please, ensure correct spelling of the email. If there are any changes in the email throughout the iteration, please, let the GLLP Partners know at gllp@who.int</v>
      </c>
      <c r="I17" s="46"/>
    </row>
    <row r="18" spans="1:9" ht="111.75" customHeight="1">
      <c r="A18"/>
      <c r="B18" s="38" t="str">
        <f>Language!B1486</f>
        <v>Existence of official designation/recognition of the national entity by the government/ national authorities as responsible for the programme oversight (e.g., official nomination letter, decree, etc.)</v>
      </c>
      <c r="C18" s="106"/>
      <c r="D18" s="10" t="str">
        <f>Language!B1983</f>
        <v>It is recommended that a National Entity hosting GLLP is officially designated / recognized by the government/ national authorities</v>
      </c>
      <c r="I18" s="46"/>
    </row>
    <row r="19" spans="1:9" ht="111.75" customHeight="1">
      <c r="A19"/>
      <c r="B19" s="38" t="str">
        <f>Language!B1520</f>
        <v>Availability of a documented plan for implementation. Programme implementation plan or terms of references that define how the programme will be implemented in the country</v>
      </c>
      <c r="C19" s="106"/>
      <c r="D19" s="10" t="str">
        <f>Language!B1992</f>
        <v>It is recommended to have an implementation plan approved by the national entity to ensure infrastructure and logistics throughout the programme. It can be as a stand-alone document or part of ToR for GLLP implementation.</v>
      </c>
      <c r="I19" s="46"/>
    </row>
    <row r="20" spans="1:9" ht="111.75" customHeight="1">
      <c r="A20"/>
      <c r="B20" s="38" t="str">
        <f>Language!B1521</f>
        <v>Availability of a documented process and criteria for selection and/or designation of participants, instructors, and mentors</v>
      </c>
      <c r="C20" s="106"/>
      <c r="D20" s="10" t="str">
        <f>Language!B1984</f>
        <v>It is recommended that the participants, instructors, and mentors are selected based on documented criteria and transparent processes.</v>
      </c>
      <c r="I20" s="46"/>
    </row>
    <row r="21" spans="1:9" ht="111.75" customHeight="1">
      <c r="A21"/>
      <c r="B21" s="38" t="str">
        <f>Language!B1522</f>
        <v>Availability of a documented list of graduation requirements for successful completion of the programme by participants</v>
      </c>
      <c r="C21" s="173"/>
      <c r="D21" s="10" t="str">
        <f>Language!B1985</f>
        <v>It is recommended that the programmes have set criteria for graduation</v>
      </c>
      <c r="I21" s="46"/>
    </row>
    <row r="22" spans="1:9" ht="165.75" customHeight="1">
      <c r="A22"/>
      <c r="B22" s="38" t="str">
        <f>Language!B1609</f>
        <v>Whether community of practice has been established</v>
      </c>
      <c r="C22" s="131"/>
      <c r="D22" s="10" t="str">
        <f>Language!B1997</f>
        <v>Community of practice is a group of individuals who share a common profession, interest or passion and who learn from each other and improve themselves through interaction with their community.  It is recommended to establish a national community of practice (chats, forums, conferences, etc.).</v>
      </c>
      <c r="I22" s="46"/>
    </row>
    <row r="23" spans="1:9" ht="114" customHeight="1">
      <c r="A23"/>
      <c r="B23" s="38" t="str">
        <f>Language!B84</f>
        <v>Start date of the iteration</v>
      </c>
      <c r="C23" s="212"/>
      <c r="D23" s="10" t="str">
        <f>Language!B97</f>
        <v>Enter date as date month year (e.g., 1 jan 2023) and the date will be formatted automatically.
The iteration start date is the date at which training of the participants starts. All preparatory activities (including ToT) are done prior to actual start date.</v>
      </c>
      <c r="E23" s="18"/>
    </row>
    <row r="24" spans="1:9" ht="89.25" customHeight="1">
      <c r="A24"/>
      <c r="B24" s="38" t="str">
        <f>Language!B85</f>
        <v>End date of the iteration</v>
      </c>
      <c r="C24" s="212"/>
      <c r="D24" s="10" t="str">
        <f>Language!B98</f>
        <v>Enter date as date month year (e.g., 1 jan 2025) and the date will be formatted automatically.
Indicate planned end date at the beginning of the iteration and edit if it changes.</v>
      </c>
      <c r="E24" s="18"/>
    </row>
    <row r="25" spans="1:9" ht="166.5" customHeight="1">
      <c r="A25"/>
      <c r="B25" s="38" t="str">
        <f>Language!B1772</f>
        <v>Availability of a sustainability plan for the next two iterations</v>
      </c>
      <c r="C25" s="106"/>
      <c r="D25" s="10" t="str">
        <f>Language!B1986</f>
        <v>It is recommended that a sustainability plan for consistent, long-term programme implementation that at least includes a programme budget and potential funding sources, infrastructure, and staffing is available. 
This can be filled out towards the end of the programme before completing final reporting form.</v>
      </c>
      <c r="E25" s="18"/>
    </row>
    <row r="27" spans="1:9">
      <c r="B27" s="8" t="str">
        <f>Language!$B$56</f>
        <v>Below is the color-coding of the cells in the tool that can help you navigate and quickly find which cells need to be filled out. It can be found at the bottom of every spreadsheet</v>
      </c>
    </row>
    <row r="28" spans="1:9" ht="32.25" customHeight="1">
      <c r="B28" s="38" t="str">
        <f>Language!$B$57</f>
        <v>Fixed titles and totals</v>
      </c>
      <c r="C28" s="10" t="str">
        <f>Language!$B$63</f>
        <v>Non-editable - no need for user input.</v>
      </c>
    </row>
    <row r="29" spans="1:9" ht="30" customHeight="1">
      <c r="B29" s="25" t="str">
        <f>Language!$B$58</f>
        <v>General information and legends</v>
      </c>
      <c r="C29" s="10" t="str">
        <f>Language!$B$64</f>
        <v>Non-editable - no need for user input.</v>
      </c>
    </row>
    <row r="30" spans="1:9">
      <c r="B30" s="80" t="str">
        <f>Language!$B$59</f>
        <v>Fixed or formula</v>
      </c>
      <c r="C30" s="10" t="str">
        <f>Language!$B$65</f>
        <v>Non-editable - no need for user input.</v>
      </c>
    </row>
    <row r="31" spans="1:9">
      <c r="B31" s="51" t="str">
        <f>Language!$B$60</f>
        <v>Fillable</v>
      </c>
      <c r="C31" s="10" t="str">
        <f>Language!$B$66</f>
        <v>User input required (free text).</v>
      </c>
    </row>
    <row r="32" spans="1:9">
      <c r="B32" s="78" t="str">
        <f>Language!$B$61</f>
        <v>Drop-downs</v>
      </c>
      <c r="C32" s="10" t="str">
        <f>Language!$B$67</f>
        <v>User selection is required.</v>
      </c>
    </row>
    <row r="33" spans="2:3" ht="135">
      <c r="B33" s="81" t="str">
        <f>Language!$B$62</f>
        <v>Prefilled data</v>
      </c>
      <c r="C33"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VdiCpvwmhHpKI7K7PtnTIj6IPOWtWt6ZKgMRKGLbqhHtGuPvlHKLMW19jZ0UUSOuTv5voc5RII+7HPQfEGSocQ==" saltValue="aTryMnOs8B1tn3AcNK8Mog==" spinCount="100000" sheet="1" objects="1" scenarios="1" formatColumns="0" formatRows="0"/>
  <mergeCells count="1">
    <mergeCell ref="B3:D3"/>
  </mergeCells>
  <phoneticPr fontId="4" type="noConversion"/>
  <conditionalFormatting sqref="D11">
    <cfRule type="containsText" dxfId="108" priority="1" operator="containsText" text="Укажите здесь">
      <formula>NOT(ISERROR(SEARCH("Укажите здесь",D11)))</formula>
    </cfRule>
    <cfRule type="containsText" dxfId="107" priority="2" operator="containsText" text="Specify here">
      <formula>NOT(ISERROR(SEARCH("Specify here",D11)))</formula>
    </cfRule>
  </conditionalFormatting>
  <dataValidations count="1">
    <dataValidation type="list" allowBlank="1" showInputMessage="1" showErrorMessage="1" sqref="C9" xr:uid="{316303DE-A156-4FE6-9293-DD3A41900DE9}">
      <formula1>"1, 2, 3, 4, 5, 6, 7, 8, 9, 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9048873B-D97A-4C6D-A286-EB1602545BAD}">
          <x14:formula1>
            <xm:f>'Drop-downs'!$F$48:$F$50</xm:f>
          </x14:formula1>
          <xm:sqref>C10</xm:sqref>
        </x14:dataValidation>
        <x14:dataValidation type="list" allowBlank="1" showInputMessage="1" showErrorMessage="1" xr:uid="{75A8224F-9236-4E09-98A0-905884ED758D}">
          <x14:formula1>
            <xm:f>'Drop-downs'!$F$53:$F$58</xm:f>
          </x14:formula1>
          <xm:sqref>C11</xm:sqref>
        </x14:dataValidation>
        <x14:dataValidation type="list" allowBlank="1" showInputMessage="1" showErrorMessage="1" xr:uid="{C32B3D1E-D528-44FB-81D0-0D9DB0EFC28F}">
          <x14:formula1>
            <xm:f>'Drop-downs'!$I$76:$I$78</xm:f>
          </x14:formula1>
          <xm:sqref>C18:C19</xm:sqref>
        </x14:dataValidation>
        <x14:dataValidation type="list" allowBlank="1" showInputMessage="1" showErrorMessage="1" xr:uid="{CDD6E83F-C43D-489D-8F6B-CE0A618A29AC}">
          <x14:formula1>
            <xm:f>'Drop-downs'!$I$76:$I$77</xm:f>
          </x14:formula1>
          <xm:sqref>C20:C22</xm:sqref>
        </x14:dataValidation>
        <x14:dataValidation type="list" allowBlank="1" showInputMessage="1" showErrorMessage="1" xr:uid="{5D426385-103E-403D-B232-1A21253E63A8}">
          <x14:formula1>
            <xm:f>'Drop-downs'!$I$7:$I$8</xm:f>
          </x14:formula1>
          <xm:sqref>C25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B43D-A732-47D1-ACEF-F9E9934EA78E}">
  <sheetPr>
    <tabColor rgb="FF00B0F0"/>
  </sheetPr>
  <dimension ref="A1:BK75"/>
  <sheetViews>
    <sheetView zoomScale="80" zoomScaleNormal="80" workbookViewId="0">
      <selection activeCell="D6" sqref="D6"/>
    </sheetView>
  </sheetViews>
  <sheetFormatPr defaultRowHeight="15"/>
  <cols>
    <col min="1" max="1" width="4.42578125" customWidth="1"/>
    <col min="2" max="2" width="73.85546875" style="4" customWidth="1"/>
    <col min="3" max="3" width="28" style="4" customWidth="1"/>
    <col min="4" max="4" width="12.85546875" customWidth="1"/>
    <col min="5" max="7" width="13.7109375" customWidth="1"/>
    <col min="8" max="63" width="12.85546875" customWidth="1"/>
  </cols>
  <sheetData>
    <row r="1" spans="1:63">
      <c r="A1" s="8" t="str">
        <f>Language!B980</f>
        <v>Participant session evaluation forms</v>
      </c>
      <c r="B1" s="8"/>
      <c r="C1" s="8"/>
      <c r="D1" s="8"/>
      <c r="E1" s="8"/>
      <c r="F1" s="8"/>
      <c r="G1" s="8"/>
      <c r="H1" s="8"/>
      <c r="I1" s="8"/>
      <c r="J1" s="8"/>
      <c r="K1" s="58"/>
    </row>
    <row r="2" spans="1:63" ht="75.75" customHeight="1">
      <c r="A2" s="227" t="str">
        <f>Language!B981</f>
        <v>Spreadsheet description: Participant session evaluation forms should be collected by you from each participant following end of each session. This spreadsheet is intended for entering summaries of all responses from the participant session evaluation forms and provides totals and feeds into the indicators table and graphs in the Indicators view group 1-3 spreadsheets. Participant session evaluation forms gather information on satisfaction of participants with implementation of the programme as well as on the mix of participants.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c r="K2" s="227"/>
    </row>
    <row r="3" spans="1:63" ht="149.25" customHeight="1">
      <c r="A3" s="227" t="str">
        <f>Language!B982</f>
        <v>When to fill in this tab: 
Following each session:
- In row 6, select mode of delivery of each session from the drop-down above Human health cell. Note that mode of delivery will be repeated automatically for Animal health,  environmental health and Other sectors.
- In row 8, input the number of respondents per sector out of all participants that responded to the evaluation form. For instance, if 3 participants from human health responded to the evaluation form for session 1, then you would enter 3 for human health for that session.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v>
      </c>
      <c r="B3" s="227"/>
      <c r="C3" s="227"/>
      <c r="D3" s="227"/>
      <c r="E3" s="227"/>
      <c r="F3" s="227"/>
      <c r="G3" s="227"/>
      <c r="H3" s="227"/>
      <c r="I3" s="227"/>
      <c r="J3" s="227"/>
      <c r="K3" s="227"/>
    </row>
    <row r="4" spans="1:63" ht="15.75" thickBot="1"/>
    <row r="5" spans="1:63" ht="16.5" customHeight="1" thickTop="1" thickBot="1">
      <c r="A5" s="322"/>
      <c r="B5" s="321"/>
      <c r="C5" s="45" t="str">
        <f>Language!B983</f>
        <v>Number of the session</v>
      </c>
      <c r="D5" s="313" t="str">
        <f>Language!B987</f>
        <v>Session 1</v>
      </c>
      <c r="E5" s="314"/>
      <c r="F5" s="314"/>
      <c r="G5" s="315"/>
      <c r="H5" s="313" t="str">
        <f>Language!B988</f>
        <v>Session 2</v>
      </c>
      <c r="I5" s="314"/>
      <c r="J5" s="314"/>
      <c r="K5" s="315"/>
      <c r="L5" s="313" t="str">
        <f>Language!B989</f>
        <v>Session 3</v>
      </c>
      <c r="M5" s="314"/>
      <c r="N5" s="314"/>
      <c r="O5" s="315"/>
      <c r="P5" s="313" t="str">
        <f>Language!B990</f>
        <v>Session 4</v>
      </c>
      <c r="Q5" s="314"/>
      <c r="R5" s="314"/>
      <c r="S5" s="315"/>
      <c r="T5" s="313" t="str">
        <f>Language!B991</f>
        <v>Session 5</v>
      </c>
      <c r="U5" s="314"/>
      <c r="V5" s="314"/>
      <c r="W5" s="315"/>
      <c r="X5" s="313" t="str">
        <f>Language!B992</f>
        <v>Session 6</v>
      </c>
      <c r="Y5" s="314"/>
      <c r="Z5" s="314"/>
      <c r="AA5" s="315"/>
      <c r="AB5" s="313" t="str">
        <f>Language!B993</f>
        <v>Session 7</v>
      </c>
      <c r="AC5" s="314"/>
      <c r="AD5" s="314"/>
      <c r="AE5" s="315"/>
      <c r="AF5" s="313" t="str">
        <f>Language!B994</f>
        <v>Session 8</v>
      </c>
      <c r="AG5" s="314"/>
      <c r="AH5" s="314"/>
      <c r="AI5" s="315"/>
      <c r="AJ5" s="313" t="str">
        <f>Language!B995</f>
        <v>Session 9</v>
      </c>
      <c r="AK5" s="314"/>
      <c r="AL5" s="314"/>
      <c r="AM5" s="315"/>
      <c r="AN5" s="313" t="str">
        <f>Language!B996</f>
        <v>Session 10</v>
      </c>
      <c r="AO5" s="314"/>
      <c r="AP5" s="314"/>
      <c r="AQ5" s="315"/>
      <c r="AR5" s="313" t="str">
        <f>Language!B997</f>
        <v>Session 11</v>
      </c>
      <c r="AS5" s="314"/>
      <c r="AT5" s="314"/>
      <c r="AU5" s="315"/>
      <c r="AV5" s="313" t="str">
        <f>Language!B998</f>
        <v>Session 12</v>
      </c>
      <c r="AW5" s="314"/>
      <c r="AX5" s="314"/>
      <c r="AY5" s="315"/>
      <c r="AZ5" s="313" t="str">
        <f>Language!B999</f>
        <v>Session 13</v>
      </c>
      <c r="BA5" s="314"/>
      <c r="BB5" s="314"/>
      <c r="BC5" s="315"/>
      <c r="BD5" s="313" t="str">
        <f>Language!B1000</f>
        <v>Session 14</v>
      </c>
      <c r="BE5" s="314"/>
      <c r="BF5" s="314"/>
      <c r="BG5" s="315"/>
      <c r="BH5" s="293" t="str">
        <f>Language!B1001</f>
        <v>Session 15</v>
      </c>
      <c r="BI5" s="293"/>
      <c r="BJ5" s="293"/>
      <c r="BK5" s="293"/>
    </row>
    <row r="6" spans="1:63" ht="16.5" thickTop="1" thickBot="1">
      <c r="A6" s="322"/>
      <c r="B6" s="321"/>
      <c r="C6" s="45" t="str">
        <f>Language!B984</f>
        <v>Mode of delivery</v>
      </c>
      <c r="D6" s="121"/>
      <c r="E6" s="122">
        <f>D6</f>
        <v>0</v>
      </c>
      <c r="F6" s="122">
        <f>D6</f>
        <v>0</v>
      </c>
      <c r="G6" s="122">
        <f>D6</f>
        <v>0</v>
      </c>
      <c r="H6" s="121"/>
      <c r="I6" s="122">
        <f>H6</f>
        <v>0</v>
      </c>
      <c r="J6" s="122">
        <f>H6</f>
        <v>0</v>
      </c>
      <c r="K6" s="122">
        <f>H6</f>
        <v>0</v>
      </c>
      <c r="L6" s="121"/>
      <c r="M6" s="122">
        <f>L6</f>
        <v>0</v>
      </c>
      <c r="N6" s="122">
        <f>L6</f>
        <v>0</v>
      </c>
      <c r="O6" s="122">
        <f>L6</f>
        <v>0</v>
      </c>
      <c r="P6" s="121"/>
      <c r="Q6" s="122">
        <f>P6</f>
        <v>0</v>
      </c>
      <c r="R6" s="122">
        <f>P6</f>
        <v>0</v>
      </c>
      <c r="S6" s="122">
        <f>P6</f>
        <v>0</v>
      </c>
      <c r="T6" s="121"/>
      <c r="U6" s="122">
        <f>T6</f>
        <v>0</v>
      </c>
      <c r="V6" s="122">
        <f>T6</f>
        <v>0</v>
      </c>
      <c r="W6" s="122">
        <f>P6</f>
        <v>0</v>
      </c>
      <c r="X6" s="121"/>
      <c r="Y6" s="122">
        <f>X6</f>
        <v>0</v>
      </c>
      <c r="Z6" s="122">
        <f>X6</f>
        <v>0</v>
      </c>
      <c r="AA6" s="122">
        <f>X6</f>
        <v>0</v>
      </c>
      <c r="AB6" s="121"/>
      <c r="AC6" s="122">
        <f>AB6</f>
        <v>0</v>
      </c>
      <c r="AD6" s="122">
        <f>AB6</f>
        <v>0</v>
      </c>
      <c r="AE6" s="122">
        <f>AB6</f>
        <v>0</v>
      </c>
      <c r="AF6" s="121"/>
      <c r="AG6" s="122">
        <f>AF6</f>
        <v>0</v>
      </c>
      <c r="AH6" s="122">
        <f>AF6</f>
        <v>0</v>
      </c>
      <c r="AI6" s="122">
        <f>AF6</f>
        <v>0</v>
      </c>
      <c r="AJ6" s="121"/>
      <c r="AK6" s="122">
        <f>AJ6</f>
        <v>0</v>
      </c>
      <c r="AL6" s="122">
        <f>AJ6</f>
        <v>0</v>
      </c>
      <c r="AM6" s="122">
        <f>AJ6</f>
        <v>0</v>
      </c>
      <c r="AN6" s="121"/>
      <c r="AO6" s="122">
        <f>AN6</f>
        <v>0</v>
      </c>
      <c r="AP6" s="122">
        <f>AN6</f>
        <v>0</v>
      </c>
      <c r="AQ6" s="122">
        <f>AN6</f>
        <v>0</v>
      </c>
      <c r="AR6" s="121"/>
      <c r="AS6" s="122">
        <f>AR6</f>
        <v>0</v>
      </c>
      <c r="AT6" s="122">
        <f>AR6</f>
        <v>0</v>
      </c>
      <c r="AU6" s="122">
        <f>AR6</f>
        <v>0</v>
      </c>
      <c r="AV6" s="121"/>
      <c r="AW6" s="122">
        <f>AV6</f>
        <v>0</v>
      </c>
      <c r="AX6" s="122">
        <f>AV6</f>
        <v>0</v>
      </c>
      <c r="AY6" s="122">
        <f>AV6</f>
        <v>0</v>
      </c>
      <c r="AZ6" s="121"/>
      <c r="BA6" s="122">
        <f>AZ6</f>
        <v>0</v>
      </c>
      <c r="BB6" s="122">
        <f>AZ6</f>
        <v>0</v>
      </c>
      <c r="BC6" s="122">
        <f>AZ6</f>
        <v>0</v>
      </c>
      <c r="BD6" s="121"/>
      <c r="BE6" s="122">
        <f>BD6</f>
        <v>0</v>
      </c>
      <c r="BF6" s="122">
        <f>BD6</f>
        <v>0</v>
      </c>
      <c r="BG6" s="122">
        <f>BD6</f>
        <v>0</v>
      </c>
      <c r="BH6" s="121"/>
      <c r="BI6" s="122">
        <f>BH6</f>
        <v>0</v>
      </c>
      <c r="BJ6" s="122">
        <f>BH6</f>
        <v>0</v>
      </c>
      <c r="BK6" s="122">
        <f>BH6</f>
        <v>0</v>
      </c>
    </row>
    <row r="7" spans="1:63" ht="31.5" thickTop="1" thickBot="1">
      <c r="A7" s="6"/>
      <c r="B7" s="10"/>
      <c r="C7" s="45" t="str">
        <f>Language!B985</f>
        <v>Sector</v>
      </c>
      <c r="D7" s="10" t="str">
        <f>'Drop-downs'!F7</f>
        <v>Human health</v>
      </c>
      <c r="E7" s="10" t="str">
        <f>'Drop-downs'!F8</f>
        <v>Animal health</v>
      </c>
      <c r="F7" s="10" t="str">
        <f>'Drop-downs'!F9</f>
        <v>Environmental health</v>
      </c>
      <c r="G7" s="10" t="str">
        <f>'Drop-downs'!F10</f>
        <v>Other</v>
      </c>
      <c r="H7" s="10" t="str">
        <f>'Drop-downs'!F7</f>
        <v>Human health</v>
      </c>
      <c r="I7" s="10" t="str">
        <f>'Drop-downs'!F8</f>
        <v>Animal health</v>
      </c>
      <c r="J7" s="10" t="str">
        <f>'Drop-downs'!F9</f>
        <v>Environmental health</v>
      </c>
      <c r="K7" s="10" t="str">
        <f>'Drop-downs'!F10</f>
        <v>Other</v>
      </c>
      <c r="L7" s="10" t="str">
        <f>'Drop-downs'!F7</f>
        <v>Human health</v>
      </c>
      <c r="M7" s="10" t="str">
        <f>'Drop-downs'!F8</f>
        <v>Animal health</v>
      </c>
      <c r="N7" s="10" t="str">
        <f>'Drop-downs'!F9</f>
        <v>Environmental health</v>
      </c>
      <c r="O7" s="10" t="str">
        <f>'Drop-downs'!F10</f>
        <v>Other</v>
      </c>
      <c r="P7" s="10" t="str">
        <f>'Drop-downs'!F7</f>
        <v>Human health</v>
      </c>
      <c r="Q7" s="10" t="str">
        <f>'Drop-downs'!F8</f>
        <v>Animal health</v>
      </c>
      <c r="R7" s="10" t="str">
        <f>'Drop-downs'!F9</f>
        <v>Environmental health</v>
      </c>
      <c r="S7" s="10" t="str">
        <f>'Drop-downs'!F10</f>
        <v>Other</v>
      </c>
      <c r="T7" s="10" t="str">
        <f>'Drop-downs'!F7</f>
        <v>Human health</v>
      </c>
      <c r="U7" s="10" t="str">
        <f>'Drop-downs'!F8</f>
        <v>Animal health</v>
      </c>
      <c r="V7" s="10" t="str">
        <f>'Drop-downs'!F9</f>
        <v>Environmental health</v>
      </c>
      <c r="W7" s="10" t="str">
        <f>'Drop-downs'!F10</f>
        <v>Other</v>
      </c>
      <c r="X7" s="10" t="str">
        <f>'Drop-downs'!F7</f>
        <v>Human health</v>
      </c>
      <c r="Y7" s="10" t="str">
        <f>'Drop-downs'!F8</f>
        <v>Animal health</v>
      </c>
      <c r="Z7" s="10" t="str">
        <f>'Drop-downs'!F9</f>
        <v>Environmental health</v>
      </c>
      <c r="AA7" s="10" t="str">
        <f>'Drop-downs'!F10</f>
        <v>Other</v>
      </c>
      <c r="AB7" s="10" t="str">
        <f>'Drop-downs'!F7</f>
        <v>Human health</v>
      </c>
      <c r="AC7" s="10" t="str">
        <f>'Drop-downs'!F8</f>
        <v>Animal health</v>
      </c>
      <c r="AD7" s="10" t="str">
        <f>'Drop-downs'!F9</f>
        <v>Environmental health</v>
      </c>
      <c r="AE7" s="10" t="str">
        <f>'Drop-downs'!F10</f>
        <v>Other</v>
      </c>
      <c r="AF7" s="10" t="str">
        <f>'Drop-downs'!F7</f>
        <v>Human health</v>
      </c>
      <c r="AG7" s="10" t="str">
        <f>'Drop-downs'!F8</f>
        <v>Animal health</v>
      </c>
      <c r="AH7" s="10" t="str">
        <f>'Drop-downs'!F9</f>
        <v>Environmental health</v>
      </c>
      <c r="AI7" s="10" t="str">
        <f>'Drop-downs'!F10</f>
        <v>Other</v>
      </c>
      <c r="AJ7" s="10" t="str">
        <f>'Drop-downs'!F7</f>
        <v>Human health</v>
      </c>
      <c r="AK7" s="10" t="str">
        <f>'Drop-downs'!F8</f>
        <v>Animal health</v>
      </c>
      <c r="AL7" s="10" t="str">
        <f>'Drop-downs'!F9</f>
        <v>Environmental health</v>
      </c>
      <c r="AM7" s="10" t="str">
        <f>'Drop-downs'!F10</f>
        <v>Other</v>
      </c>
      <c r="AN7" s="10" t="str">
        <f>'Drop-downs'!F7</f>
        <v>Human health</v>
      </c>
      <c r="AO7" s="10" t="str">
        <f>'Drop-downs'!F8</f>
        <v>Animal health</v>
      </c>
      <c r="AP7" s="10" t="str">
        <f>'Drop-downs'!F9</f>
        <v>Environmental health</v>
      </c>
      <c r="AQ7" s="10" t="str">
        <f>'Drop-downs'!F10</f>
        <v>Other</v>
      </c>
      <c r="AR7" s="10" t="str">
        <f>'Drop-downs'!F7</f>
        <v>Human health</v>
      </c>
      <c r="AS7" s="10" t="str">
        <f>'Drop-downs'!F8</f>
        <v>Animal health</v>
      </c>
      <c r="AT7" s="10" t="str">
        <f>'Drop-downs'!F9</f>
        <v>Environmental health</v>
      </c>
      <c r="AU7" s="10" t="str">
        <f>'Drop-downs'!F10</f>
        <v>Other</v>
      </c>
      <c r="AV7" s="10" t="str">
        <f>'Drop-downs'!F7</f>
        <v>Human health</v>
      </c>
      <c r="AW7" s="10" t="str">
        <f>'Drop-downs'!F8</f>
        <v>Animal health</v>
      </c>
      <c r="AX7" s="10" t="str">
        <f>'Drop-downs'!F9</f>
        <v>Environmental health</v>
      </c>
      <c r="AY7" s="10" t="str">
        <f>'Drop-downs'!F10</f>
        <v>Other</v>
      </c>
      <c r="AZ7" s="10" t="str">
        <f>'Drop-downs'!F7</f>
        <v>Human health</v>
      </c>
      <c r="BA7" s="10" t="str">
        <f>'Drop-downs'!F8</f>
        <v>Animal health</v>
      </c>
      <c r="BB7" s="10" t="str">
        <f>'Drop-downs'!F9</f>
        <v>Environmental health</v>
      </c>
      <c r="BC7" s="10" t="str">
        <f>'Drop-downs'!F10</f>
        <v>Other</v>
      </c>
      <c r="BD7" s="10" t="str">
        <f>'Drop-downs'!F7</f>
        <v>Human health</v>
      </c>
      <c r="BE7" s="10" t="str">
        <f>'Drop-downs'!F8</f>
        <v>Animal health</v>
      </c>
      <c r="BF7" s="10" t="str">
        <f>'Drop-downs'!F9</f>
        <v>Environmental health</v>
      </c>
      <c r="BG7" s="10" t="str">
        <f>'Drop-downs'!F10</f>
        <v>Other</v>
      </c>
      <c r="BH7" s="10" t="str">
        <f>'Drop-downs'!F7</f>
        <v>Human health</v>
      </c>
      <c r="BI7" s="10" t="str">
        <f>'Drop-downs'!F8</f>
        <v>Animal health</v>
      </c>
      <c r="BJ7" s="10" t="str">
        <f>'Drop-downs'!F9</f>
        <v>Environmental health</v>
      </c>
      <c r="BK7" s="10" t="str">
        <f>'Drop-downs'!F10</f>
        <v>Other</v>
      </c>
    </row>
    <row r="8" spans="1:63" ht="31.5" thickTop="1" thickBot="1">
      <c r="A8" s="6"/>
      <c r="B8" s="49"/>
      <c r="C8" s="45" t="str">
        <f>Language!B986</f>
        <v>Number of respondents per sector</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row>
    <row r="9" spans="1:63" ht="15" customHeight="1" thickTop="1">
      <c r="A9" s="318" t="str">
        <f>Language!B1002</f>
        <v>A. Organization, infrastructure and logistics</v>
      </c>
      <c r="B9" s="319"/>
      <c r="C9" s="5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row>
    <row r="10" spans="1:63">
      <c r="A10" s="6" t="s">
        <v>135</v>
      </c>
      <c r="B10" s="320" t="str">
        <f>Language!B1003</f>
        <v>The session was well-organized and ran smoothly</v>
      </c>
      <c r="C10" s="303"/>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row>
    <row r="11" spans="1:63">
      <c r="A11" s="6" t="s">
        <v>136</v>
      </c>
      <c r="B11" s="320" t="str">
        <f>Language!B1004</f>
        <v>The administrative support was helpful and sufficient</v>
      </c>
      <c r="C11" s="303"/>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row>
    <row r="12" spans="1:63" ht="34.5" customHeight="1">
      <c r="A12" s="6" t="s">
        <v>118</v>
      </c>
      <c r="B12" s="320" t="str">
        <f>Language!B1005</f>
        <v>The learning environment (e.g., venue, distance-learning platform) was appropriate and facilitated my learning </v>
      </c>
      <c r="C12" s="303"/>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row>
    <row r="13" spans="1:63" ht="15" customHeight="1">
      <c r="A13" s="6" t="s">
        <v>119</v>
      </c>
      <c r="B13" s="320" t="str">
        <f>Language!B1006</f>
        <v>The logistical arrangements (e.g., scheduling, location/link, materials) were adequate</v>
      </c>
      <c r="C13" s="303"/>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row>
    <row r="14" spans="1:63">
      <c r="A14" s="6" t="s">
        <v>120</v>
      </c>
      <c r="B14" s="320" t="str">
        <f>Language!B1007</f>
        <v>The schedule of the session was well-structured and adhered to</v>
      </c>
      <c r="C14" s="303"/>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row>
    <row r="15" spans="1:63">
      <c r="A15" s="6" t="s">
        <v>121</v>
      </c>
      <c r="B15" s="320" t="str">
        <f>Language!B1008</f>
        <v>The materials and resources were provided in a timely manner</v>
      </c>
      <c r="C15" s="303"/>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row>
    <row r="16" spans="1:63">
      <c r="A16" s="305" t="str">
        <f>Language!B1009</f>
        <v>Average by sector by session</v>
      </c>
      <c r="B16" s="306"/>
      <c r="C16" s="306"/>
      <c r="D16" s="50" t="str">
        <f>IF(
  AND(D8&lt;&gt;"",COUNTA(D10:D15)&gt;0),
  AVERAGE(D10:D15)/5,
  ""
)</f>
        <v/>
      </c>
      <c r="E16" s="50" t="str">
        <f t="shared" ref="E16:BK16" si="0">IF(
  AND(E8&lt;&gt;"",COUNTA(E10:E15)&gt;0),
  AVERAGE(E10:E15)/5,
  ""
)</f>
        <v/>
      </c>
      <c r="F16" s="50" t="str">
        <f t="shared" si="0"/>
        <v/>
      </c>
      <c r="G16" s="50" t="str">
        <f t="shared" si="0"/>
        <v/>
      </c>
      <c r="H16" s="50" t="str">
        <f t="shared" si="0"/>
        <v/>
      </c>
      <c r="I16" s="50" t="str">
        <f t="shared" si="0"/>
        <v/>
      </c>
      <c r="J16" s="50" t="str">
        <f t="shared" si="0"/>
        <v/>
      </c>
      <c r="K16" s="50" t="str">
        <f t="shared" si="0"/>
        <v/>
      </c>
      <c r="L16" s="50" t="str">
        <f t="shared" si="0"/>
        <v/>
      </c>
      <c r="M16" s="50" t="str">
        <f t="shared" si="0"/>
        <v/>
      </c>
      <c r="N16" s="50" t="str">
        <f t="shared" si="0"/>
        <v/>
      </c>
      <c r="O16" s="50" t="str">
        <f t="shared" si="0"/>
        <v/>
      </c>
      <c r="P16" s="50" t="str">
        <f t="shared" si="0"/>
        <v/>
      </c>
      <c r="Q16" s="50" t="str">
        <f t="shared" si="0"/>
        <v/>
      </c>
      <c r="R16" s="50" t="str">
        <f t="shared" si="0"/>
        <v/>
      </c>
      <c r="S16" s="50" t="str">
        <f t="shared" si="0"/>
        <v/>
      </c>
      <c r="T16" s="50" t="str">
        <f t="shared" si="0"/>
        <v/>
      </c>
      <c r="U16" s="50" t="str">
        <f t="shared" si="0"/>
        <v/>
      </c>
      <c r="V16" s="50" t="str">
        <f t="shared" si="0"/>
        <v/>
      </c>
      <c r="W16" s="50" t="str">
        <f t="shared" si="0"/>
        <v/>
      </c>
      <c r="X16" s="50" t="str">
        <f t="shared" si="0"/>
        <v/>
      </c>
      <c r="Y16" s="50" t="str">
        <f t="shared" si="0"/>
        <v/>
      </c>
      <c r="Z16" s="50" t="str">
        <f t="shared" si="0"/>
        <v/>
      </c>
      <c r="AA16" s="50" t="str">
        <f t="shared" si="0"/>
        <v/>
      </c>
      <c r="AB16" s="50" t="str">
        <f t="shared" si="0"/>
        <v/>
      </c>
      <c r="AC16" s="50" t="str">
        <f t="shared" si="0"/>
        <v/>
      </c>
      <c r="AD16" s="50" t="str">
        <f t="shared" si="0"/>
        <v/>
      </c>
      <c r="AE16" s="50" t="str">
        <f t="shared" si="0"/>
        <v/>
      </c>
      <c r="AF16" s="50" t="str">
        <f t="shared" si="0"/>
        <v/>
      </c>
      <c r="AG16" s="50" t="str">
        <f t="shared" si="0"/>
        <v/>
      </c>
      <c r="AH16" s="50" t="str">
        <f t="shared" si="0"/>
        <v/>
      </c>
      <c r="AI16" s="50" t="str">
        <f t="shared" si="0"/>
        <v/>
      </c>
      <c r="AJ16" s="50" t="str">
        <f t="shared" si="0"/>
        <v/>
      </c>
      <c r="AK16" s="50" t="str">
        <f t="shared" si="0"/>
        <v/>
      </c>
      <c r="AL16" s="50" t="str">
        <f t="shared" si="0"/>
        <v/>
      </c>
      <c r="AM16" s="50" t="str">
        <f t="shared" si="0"/>
        <v/>
      </c>
      <c r="AN16" s="50" t="str">
        <f t="shared" si="0"/>
        <v/>
      </c>
      <c r="AO16" s="50" t="str">
        <f t="shared" si="0"/>
        <v/>
      </c>
      <c r="AP16" s="50" t="str">
        <f t="shared" si="0"/>
        <v/>
      </c>
      <c r="AQ16" s="50" t="str">
        <f t="shared" si="0"/>
        <v/>
      </c>
      <c r="AR16" s="50" t="str">
        <f t="shared" si="0"/>
        <v/>
      </c>
      <c r="AS16" s="50" t="str">
        <f t="shared" si="0"/>
        <v/>
      </c>
      <c r="AT16" s="50" t="str">
        <f t="shared" si="0"/>
        <v/>
      </c>
      <c r="AU16" s="50" t="str">
        <f t="shared" si="0"/>
        <v/>
      </c>
      <c r="AV16" s="50" t="str">
        <f t="shared" si="0"/>
        <v/>
      </c>
      <c r="AW16" s="50" t="str">
        <f t="shared" si="0"/>
        <v/>
      </c>
      <c r="AX16" s="50" t="str">
        <f t="shared" si="0"/>
        <v/>
      </c>
      <c r="AY16" s="50" t="str">
        <f t="shared" si="0"/>
        <v/>
      </c>
      <c r="AZ16" s="50" t="str">
        <f t="shared" si="0"/>
        <v/>
      </c>
      <c r="BA16" s="50" t="str">
        <f t="shared" si="0"/>
        <v/>
      </c>
      <c r="BB16" s="50" t="str">
        <f t="shared" si="0"/>
        <v/>
      </c>
      <c r="BC16" s="50" t="str">
        <f t="shared" si="0"/>
        <v/>
      </c>
      <c r="BD16" s="50" t="str">
        <f t="shared" si="0"/>
        <v/>
      </c>
      <c r="BE16" s="50" t="str">
        <f t="shared" si="0"/>
        <v/>
      </c>
      <c r="BF16" s="50" t="str">
        <f t="shared" si="0"/>
        <v/>
      </c>
      <c r="BG16" s="50" t="str">
        <f t="shared" si="0"/>
        <v/>
      </c>
      <c r="BH16" s="50" t="str">
        <f t="shared" si="0"/>
        <v/>
      </c>
      <c r="BI16" s="50" t="str">
        <f t="shared" si="0"/>
        <v/>
      </c>
      <c r="BJ16" s="50" t="str">
        <f t="shared" si="0"/>
        <v/>
      </c>
      <c r="BK16" s="50" t="str">
        <f t="shared" si="0"/>
        <v/>
      </c>
    </row>
    <row r="17" spans="1:63" ht="30">
      <c r="A17" s="295" t="str">
        <f>Language!B1010</f>
        <v>Total average by sector for all sessions</v>
      </c>
      <c r="B17" s="296"/>
      <c r="C17" s="297"/>
      <c r="D17" s="10" t="str">
        <f>Language!$B$100</f>
        <v>Human health</v>
      </c>
      <c r="E17" s="10" t="str">
        <f>Language!$B$101</f>
        <v>Animal health</v>
      </c>
      <c r="F17" s="10" t="str">
        <f>Language!$B$102</f>
        <v>Environmental health</v>
      </c>
      <c r="G17" s="10" t="str">
        <f>Language!$B$103</f>
        <v>Other</v>
      </c>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row>
    <row r="18" spans="1:63">
      <c r="A18" s="298"/>
      <c r="B18" s="299"/>
      <c r="C18" s="300"/>
      <c r="D18" s="50" t="str">
        <f>IFERROR(AVERAGEIF(D7:BK7, D17, D16:BK16), "")</f>
        <v/>
      </c>
      <c r="E18" s="50" t="str">
        <f>IFERROR(AVERAGEIF(D7:BK7, E17, D16:BK16), "")</f>
        <v/>
      </c>
      <c r="F18" s="50" t="str">
        <f>IFERROR(AVERAGEIF(D7:BK7, F17, D16:BK16), "")</f>
        <v/>
      </c>
      <c r="G18" s="50" t="str">
        <f>IFERROR(AVERAGEIF(D7:BK7, G17, D16:BK16), "")</f>
        <v/>
      </c>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row>
    <row r="19" spans="1:63" ht="60">
      <c r="A19" s="295" t="str">
        <f>Language!B1011</f>
        <v>Total average by mode for all sessions</v>
      </c>
      <c r="B19" s="296"/>
      <c r="C19" s="297"/>
      <c r="D19" s="10" t="str">
        <f>'Drop-downs'!F25</f>
        <v>In-person</v>
      </c>
      <c r="E19" s="10" t="str">
        <f>'Drop-downs'!F26</f>
        <v>Online, instructor-led</v>
      </c>
      <c r="F19" s="10" t="str">
        <f>'Drop-downs'!F27</f>
        <v>Online, self-learning</v>
      </c>
      <c r="G19" s="10" t="str">
        <f>'Drop-downs'!F28</f>
        <v>Hybrid (online and in-person components)</v>
      </c>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row>
    <row r="20" spans="1:63">
      <c r="A20" s="298"/>
      <c r="B20" s="299"/>
      <c r="C20" s="300"/>
      <c r="D20" s="50" t="str">
        <f>IFERROR(AVERAGEIF(D6:BK6, D19, D16:BK16), "")</f>
        <v/>
      </c>
      <c r="E20" s="50" t="str">
        <f>IFERROR(AVERAGEIF(D6:BK6, E19, D16:BK16), "")</f>
        <v/>
      </c>
      <c r="F20" s="50" t="str">
        <f>IFERROR(AVERAGEIF(D6:BK6, F19, D16:BK16), "")</f>
        <v/>
      </c>
      <c r="G20" s="50" t="str">
        <f>IFERROR(AVERAGEIF(D6:BK6, G19, D16:BK16), "")</f>
        <v/>
      </c>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row>
    <row r="21" spans="1:63">
      <c r="A21" s="305" t="str">
        <f>Language!B1012</f>
        <v>By session</v>
      </c>
      <c r="B21" s="306"/>
      <c r="C21" s="307"/>
      <c r="D21" s="287" t="str">
        <f>IFERROR(
(
IF(AND(D16&lt;&gt;"",D8&lt;&gt;""),D16*D8,0)+
IF(AND(E16&lt;&gt;"",E8&lt;&gt;""),E16*E8,0)+
IF(AND(F16&lt;&gt;"",F8&lt;&gt;""),F16*F8,0)+
IF(AND(G16&lt;&gt;"",G8&lt;&gt;""),G16*G8,0)
)
/
(
(
IF(AND(D16&lt;&gt;"",D8&lt;&gt;""),D8,0)+
IF(AND(E16&lt;&gt;"",E8&lt;&gt;""),E8,0)+
IF(AND(F16&lt;&gt;"",F8&lt;&gt;""),F8,0)+
IF(AND(G16&lt;&gt;"",G8&lt;&gt;""),G8,0)
)
),
"")</f>
        <v/>
      </c>
      <c r="E21" s="288"/>
      <c r="F21" s="288"/>
      <c r="G21" s="289"/>
      <c r="H21" s="287" t="str">
        <f t="shared" ref="H21" si="1">IFERROR(
(
IF(AND(H16&lt;&gt;"",H8&lt;&gt;""),H16*H8,0)+
IF(AND(I16&lt;&gt;"",I8&lt;&gt;""),I16*I8,0)+
IF(AND(J16&lt;&gt;"",J8&lt;&gt;""),J16*J8,0)+
IF(AND(K16&lt;&gt;"",K8&lt;&gt;""),K16*K8,0)
)
/
(
(
IF(AND(H16&lt;&gt;"",H8&lt;&gt;""),H8,0)+
IF(AND(I16&lt;&gt;"",I8&lt;&gt;""),I8,0)+
IF(AND(J16&lt;&gt;"",J8&lt;&gt;""),J8,0)+
IF(AND(K16&lt;&gt;"",K8&lt;&gt;""),K8,0)
)
),
"")</f>
        <v/>
      </c>
      <c r="I21" s="288"/>
      <c r="J21" s="288"/>
      <c r="K21" s="289"/>
      <c r="L21" s="287" t="str">
        <f t="shared" ref="L21" si="2">IFERROR(
(
IF(AND(L16&lt;&gt;"",L8&lt;&gt;""),L16*L8,0)+
IF(AND(M16&lt;&gt;"",M8&lt;&gt;""),M16*M8,0)+
IF(AND(N16&lt;&gt;"",N8&lt;&gt;""),N16*N8,0)+
IF(AND(O16&lt;&gt;"",O8&lt;&gt;""),O16*O8,0)
)
/
(
(
IF(AND(L16&lt;&gt;"",L8&lt;&gt;""),L8,0)+
IF(AND(M16&lt;&gt;"",M8&lt;&gt;""),M8,0)+
IF(AND(N16&lt;&gt;"",N8&lt;&gt;""),N8,0)+
IF(AND(O16&lt;&gt;"",O8&lt;&gt;""),O8,0)
)
),
"")</f>
        <v/>
      </c>
      <c r="M21" s="288"/>
      <c r="N21" s="288"/>
      <c r="O21" s="289"/>
      <c r="P21" s="287" t="str">
        <f t="shared" ref="P21" si="3">IFERROR(
(
IF(AND(P16&lt;&gt;"",P8&lt;&gt;""),P16*P8,0)+
IF(AND(Q16&lt;&gt;"",Q8&lt;&gt;""),Q16*Q8,0)+
IF(AND(R16&lt;&gt;"",R8&lt;&gt;""),R16*R8,0)+
IF(AND(S16&lt;&gt;"",S8&lt;&gt;""),S16*S8,0)
)
/
(
(
IF(AND(P16&lt;&gt;"",P8&lt;&gt;""),P8,0)+
IF(AND(Q16&lt;&gt;"",Q8&lt;&gt;""),Q8,0)+
IF(AND(R16&lt;&gt;"",R8&lt;&gt;""),R8,0)+
IF(AND(S16&lt;&gt;"",S8&lt;&gt;""),S8,0)
)
),
"")</f>
        <v/>
      </c>
      <c r="Q21" s="288"/>
      <c r="R21" s="288"/>
      <c r="S21" s="289"/>
      <c r="T21" s="287" t="str">
        <f t="shared" ref="T21" si="4">IFERROR(
(
IF(AND(T16&lt;&gt;"",T8&lt;&gt;""),T16*T8,0)+
IF(AND(U16&lt;&gt;"",U8&lt;&gt;""),U16*U8,0)+
IF(AND(V16&lt;&gt;"",V8&lt;&gt;""),V16*V8,0)+
IF(AND(W16&lt;&gt;"",W8&lt;&gt;""),W16*W8,0)
)
/
(
(
IF(AND(T16&lt;&gt;"",T8&lt;&gt;""),T8,0)+
IF(AND(U16&lt;&gt;"",U8&lt;&gt;""),U8,0)+
IF(AND(V16&lt;&gt;"",V8&lt;&gt;""),V8,0)+
IF(AND(W16&lt;&gt;"",W8&lt;&gt;""),W8,0)
)
),
"")</f>
        <v/>
      </c>
      <c r="U21" s="288"/>
      <c r="V21" s="288"/>
      <c r="W21" s="289"/>
      <c r="X21" s="287" t="str">
        <f t="shared" ref="X21" si="5">IFERROR(
(
IF(AND(X16&lt;&gt;"",X8&lt;&gt;""),X16*X8,0)+
IF(AND(Y16&lt;&gt;"",Y8&lt;&gt;""),Y16*Y8,0)+
IF(AND(Z16&lt;&gt;"",Z8&lt;&gt;""),Z16*Z8,0)+
IF(AND(AA16&lt;&gt;"",AA8&lt;&gt;""),AA16*AA8,0)
)
/
(
(
IF(AND(X16&lt;&gt;"",X8&lt;&gt;""),X8,0)+
IF(AND(Y16&lt;&gt;"",Y8&lt;&gt;""),Y8,0)+
IF(AND(Z16&lt;&gt;"",Z8&lt;&gt;""),Z8,0)+
IF(AND(AA16&lt;&gt;"",AA8&lt;&gt;""),AA8,0)
)
),
"")</f>
        <v/>
      </c>
      <c r="Y21" s="288"/>
      <c r="Z21" s="288"/>
      <c r="AA21" s="289"/>
      <c r="AB21" s="287" t="str">
        <f t="shared" ref="AB21" si="6">IFERROR(
(
IF(AND(AB16&lt;&gt;"",AB8&lt;&gt;""),AB16*AB8,0)+
IF(AND(AC16&lt;&gt;"",AC8&lt;&gt;""),AC16*AC8,0)+
IF(AND(AD16&lt;&gt;"",AD8&lt;&gt;""),AD16*AD8,0)+
IF(AND(AE16&lt;&gt;"",AE8&lt;&gt;""),AE16*AE8,0)
)
/
(
(
IF(AND(AB16&lt;&gt;"",AB8&lt;&gt;""),AB8,0)+
IF(AND(AC16&lt;&gt;"",AC8&lt;&gt;""),AC8,0)+
IF(AND(AD16&lt;&gt;"",AD8&lt;&gt;""),AD8,0)+
IF(AND(AE16&lt;&gt;"",AE8&lt;&gt;""),AE8,0)
)
),
"")</f>
        <v/>
      </c>
      <c r="AC21" s="288"/>
      <c r="AD21" s="288"/>
      <c r="AE21" s="289"/>
      <c r="AF21" s="287" t="str">
        <f t="shared" ref="AF21" si="7">IFERROR(
(
IF(AND(AF16&lt;&gt;"",AF8&lt;&gt;""),AF16*AF8,0)+
IF(AND(AG16&lt;&gt;"",AG8&lt;&gt;""),AG16*AG8,0)+
IF(AND(AH16&lt;&gt;"",AH8&lt;&gt;""),AH16*AH8,0)+
IF(AND(AI16&lt;&gt;"",AI8&lt;&gt;""),AI16*AI8,0)
)
/
(
(
IF(AND(AF16&lt;&gt;"",AF8&lt;&gt;""),AF8,0)+
IF(AND(AG16&lt;&gt;"",AG8&lt;&gt;""),AG8,0)+
IF(AND(AH16&lt;&gt;"",AH8&lt;&gt;""),AH8,0)+
IF(AND(AI16&lt;&gt;"",AI8&lt;&gt;""),AI8,0)
)
),
"")</f>
        <v/>
      </c>
      <c r="AG21" s="288"/>
      <c r="AH21" s="288"/>
      <c r="AI21" s="289"/>
      <c r="AJ21" s="287" t="str">
        <f t="shared" ref="AJ21" si="8">IFERROR(
(
IF(AND(AJ16&lt;&gt;"",AJ8&lt;&gt;""),AJ16*AJ8,0)+
IF(AND(AK16&lt;&gt;"",AK8&lt;&gt;""),AK16*AK8,0)+
IF(AND(AL16&lt;&gt;"",AL8&lt;&gt;""),AL16*AL8,0)+
IF(AND(AM16&lt;&gt;"",AM8&lt;&gt;""),AM16*AM8,0)
)
/
(
(
IF(AND(AJ16&lt;&gt;"",AJ8&lt;&gt;""),AJ8,0)+
IF(AND(AK16&lt;&gt;"",AK8&lt;&gt;""),AK8,0)+
IF(AND(AL16&lt;&gt;"",AL8&lt;&gt;""),AL8,0)+
IF(AND(AM16&lt;&gt;"",AM8&lt;&gt;""),AM8,0)
)
),
"")</f>
        <v/>
      </c>
      <c r="AK21" s="288"/>
      <c r="AL21" s="288"/>
      <c r="AM21" s="289"/>
      <c r="AN21" s="287" t="str">
        <f t="shared" ref="AN21" si="9">IFERROR(
(
IF(AND(AN16&lt;&gt;"",AN8&lt;&gt;""),AN16*AN8,0)+
IF(AND(AO16&lt;&gt;"",AO8&lt;&gt;""),AO16*AO8,0)+
IF(AND(AP16&lt;&gt;"",AP8&lt;&gt;""),AP16*AP8,0)+
IF(AND(AQ16&lt;&gt;"",AQ8&lt;&gt;""),AQ16*AQ8,0)
)
/
(
(
IF(AND(AN16&lt;&gt;"",AN8&lt;&gt;""),AN8,0)+
IF(AND(AO16&lt;&gt;"",AO8&lt;&gt;""),AO8,0)+
IF(AND(AP16&lt;&gt;"",AP8&lt;&gt;""),AP8,0)+
IF(AND(AQ16&lt;&gt;"",AQ8&lt;&gt;""),AQ8,0)
)
),
"")</f>
        <v/>
      </c>
      <c r="AO21" s="288"/>
      <c r="AP21" s="288"/>
      <c r="AQ21" s="289"/>
      <c r="AR21" s="287" t="str">
        <f t="shared" ref="AR21" si="10">IFERROR(
(
IF(AND(AR16&lt;&gt;"",AR8&lt;&gt;""),AR16*AR8,0)+
IF(AND(AS16&lt;&gt;"",AS8&lt;&gt;""),AS16*AS8,0)+
IF(AND(AT16&lt;&gt;"",AT8&lt;&gt;""),AT16*AT8,0)+
IF(AND(AU16&lt;&gt;"",AU8&lt;&gt;""),AU16*AU8,0)
)
/
(
(
IF(AND(AR16&lt;&gt;"",AR8&lt;&gt;""),AR8,0)+
IF(AND(AS16&lt;&gt;"",AS8&lt;&gt;""),AS8,0)+
IF(AND(AT16&lt;&gt;"",AT8&lt;&gt;""),AT8,0)+
IF(AND(AU16&lt;&gt;"",AU8&lt;&gt;""),AU8,0)
)
),
"")</f>
        <v/>
      </c>
      <c r="AS21" s="288"/>
      <c r="AT21" s="288"/>
      <c r="AU21" s="289"/>
      <c r="AV21" s="287" t="str">
        <f t="shared" ref="AV21" si="11">IFERROR(
(
IF(AND(AV16&lt;&gt;"",AV8&lt;&gt;""),AV16*AV8,0)+
IF(AND(AW16&lt;&gt;"",AW8&lt;&gt;""),AW16*AW8,0)+
IF(AND(AX16&lt;&gt;"",AX8&lt;&gt;""),AX16*AX8,0)+
IF(AND(AY16&lt;&gt;"",AY8&lt;&gt;""),AY16*AY8,0)
)
/
(
(
IF(AND(AV16&lt;&gt;"",AV8&lt;&gt;""),AV8,0)+
IF(AND(AW16&lt;&gt;"",AW8&lt;&gt;""),AW8,0)+
IF(AND(AX16&lt;&gt;"",AX8&lt;&gt;""),AX8,0)+
IF(AND(AY16&lt;&gt;"",AY8&lt;&gt;""),AY8,0)
)
),
"")</f>
        <v/>
      </c>
      <c r="AW21" s="288"/>
      <c r="AX21" s="288"/>
      <c r="AY21" s="289"/>
      <c r="AZ21" s="287" t="str">
        <f t="shared" ref="AZ21" si="12">IFERROR(
(
IF(AND(AZ16&lt;&gt;"",AZ8&lt;&gt;""),AZ16*AZ8,0)+
IF(AND(BA16&lt;&gt;"",BA8&lt;&gt;""),BA16*BA8,0)+
IF(AND(BB16&lt;&gt;"",BB8&lt;&gt;""),BB16*BB8,0)+
IF(AND(BC16&lt;&gt;"",BC8&lt;&gt;""),BC16*BC8,0)
)
/
(
(
IF(AND(AZ16&lt;&gt;"",AZ8&lt;&gt;""),AZ8,0)+
IF(AND(BA16&lt;&gt;"",BA8&lt;&gt;""),BA8,0)+
IF(AND(BB16&lt;&gt;"",BB8&lt;&gt;""),BB8,0)+
IF(AND(BC16&lt;&gt;"",BC8&lt;&gt;""),BC8,0)
)
),
"")</f>
        <v/>
      </c>
      <c r="BA21" s="288"/>
      <c r="BB21" s="288"/>
      <c r="BC21" s="289"/>
      <c r="BD21" s="287" t="str">
        <f t="shared" ref="BD21" si="13">IFERROR(
(
IF(AND(BD16&lt;&gt;"",BD8&lt;&gt;""),BD16*BD8,0)+
IF(AND(BE16&lt;&gt;"",BE8&lt;&gt;""),BE16*BE8,0)+
IF(AND(BF16&lt;&gt;"",BF8&lt;&gt;""),BF16*BF8,0)+
IF(AND(BG16&lt;&gt;"",BG8&lt;&gt;""),BG16*BG8,0)
)
/
(
(
IF(AND(BD16&lt;&gt;"",BD8&lt;&gt;""),BD8,0)+
IF(AND(BE16&lt;&gt;"",BE8&lt;&gt;""),BE8,0)+
IF(AND(BF16&lt;&gt;"",BF8&lt;&gt;""),BF8,0)+
IF(AND(BG16&lt;&gt;"",BG8&lt;&gt;""),BG8,0)
)
),
"")</f>
        <v/>
      </c>
      <c r="BE21" s="288"/>
      <c r="BF21" s="288"/>
      <c r="BG21" s="289"/>
      <c r="BH21" s="287" t="str">
        <f t="shared" ref="BH21" si="14">IFERROR(
(
IF(AND(BH16&lt;&gt;"",BH8&lt;&gt;""),BH16*BH8,0)+
IF(AND(BI16&lt;&gt;"",BI8&lt;&gt;""),BI16*BI8,0)+
IF(AND(BJ16&lt;&gt;"",BJ8&lt;&gt;""),BJ16*BJ8,0)+
IF(AND(BK16&lt;&gt;"",BK8&lt;&gt;""),BK16*BK8,0)
)
/
(
(
IF(AND(BH16&lt;&gt;"",BH8&lt;&gt;""),BH8,0)+
IF(AND(BI16&lt;&gt;"",BI8&lt;&gt;""),BI8,0)+
IF(AND(BJ16&lt;&gt;"",BJ8&lt;&gt;""),BJ8,0)+
IF(AND(BK16&lt;&gt;"",BK8&lt;&gt;""),BK8,0)
)
),
"")</f>
        <v/>
      </c>
      <c r="BI21" s="288"/>
      <c r="BJ21" s="288"/>
      <c r="BK21" s="289"/>
    </row>
    <row r="22" spans="1:63">
      <c r="A22" s="305" t="str">
        <f>Language!B1013</f>
        <v>Total average for all sessions</v>
      </c>
      <c r="B22" s="306"/>
      <c r="C22" s="307"/>
      <c r="D22" s="50" t="str">
        <f>IFERROR(AVERAGE(D21:BK21),"")</f>
        <v/>
      </c>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row>
    <row r="23" spans="1:63" ht="15" customHeight="1">
      <c r="A23" s="318" t="str">
        <f>Language!B1014</f>
        <v>B. Communication from the implementer </v>
      </c>
      <c r="B23" s="319"/>
      <c r="C23" s="5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row>
    <row r="24" spans="1:63">
      <c r="A24" s="6" t="s">
        <v>137</v>
      </c>
      <c r="B24" s="320" t="str">
        <f>Language!B1015</f>
        <v>Communication from organizers was clear and timely</v>
      </c>
      <c r="C24" s="3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86"/>
      <c r="BK24" s="120"/>
    </row>
    <row r="25" spans="1:63" ht="15" customHeight="1">
      <c r="A25" s="6" t="s">
        <v>138</v>
      </c>
      <c r="B25" s="320" t="str">
        <f>Language!B1016</f>
        <v>All necessary information, updates and changes to the session were communicated effectively</v>
      </c>
      <c r="C25" s="320"/>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0"/>
    </row>
    <row r="26" spans="1:63">
      <c r="A26" s="6" t="s">
        <v>139</v>
      </c>
      <c r="B26" s="320" t="str">
        <f>Language!B1017</f>
        <v>The organizers were responsive to my inquiries and concerns</v>
      </c>
      <c r="C26" s="320"/>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0"/>
    </row>
    <row r="27" spans="1:63">
      <c r="A27" s="6" t="s">
        <v>128</v>
      </c>
      <c r="B27" s="320" t="str">
        <f>Language!B1018</f>
        <v>My role and responsibilities as a participant were clearly communicated to me</v>
      </c>
      <c r="C27" s="320"/>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0"/>
    </row>
    <row r="28" spans="1:63">
      <c r="A28" s="305" t="str">
        <f>Language!B1019</f>
        <v>Average by sector by session</v>
      </c>
      <c r="B28" s="306"/>
      <c r="C28" s="307"/>
      <c r="D28" s="50" t="str">
        <f>IF(
  AND(D8&lt;&gt;"",COUNTA(D24:D27)&gt;0),
  AVERAGE(D24:D27)/5,
  ""
)</f>
        <v/>
      </c>
      <c r="E28" s="50" t="str">
        <f t="shared" ref="E28:BK28" si="15">IF(
  AND(E8&lt;&gt;"",COUNTA(E24:E27)&gt;0),
  AVERAGE(E24:E27)/5,
  ""
)</f>
        <v/>
      </c>
      <c r="F28" s="50" t="str">
        <f t="shared" si="15"/>
        <v/>
      </c>
      <c r="G28" s="50" t="str">
        <f t="shared" si="15"/>
        <v/>
      </c>
      <c r="H28" s="50" t="str">
        <f t="shared" si="15"/>
        <v/>
      </c>
      <c r="I28" s="50" t="str">
        <f t="shared" si="15"/>
        <v/>
      </c>
      <c r="J28" s="50" t="str">
        <f t="shared" si="15"/>
        <v/>
      </c>
      <c r="K28" s="50" t="str">
        <f t="shared" si="15"/>
        <v/>
      </c>
      <c r="L28" s="50" t="str">
        <f t="shared" si="15"/>
        <v/>
      </c>
      <c r="M28" s="50" t="str">
        <f t="shared" si="15"/>
        <v/>
      </c>
      <c r="N28" s="50" t="str">
        <f t="shared" si="15"/>
        <v/>
      </c>
      <c r="O28" s="50" t="str">
        <f t="shared" si="15"/>
        <v/>
      </c>
      <c r="P28" s="50" t="str">
        <f t="shared" si="15"/>
        <v/>
      </c>
      <c r="Q28" s="50" t="str">
        <f t="shared" si="15"/>
        <v/>
      </c>
      <c r="R28" s="50" t="str">
        <f t="shared" si="15"/>
        <v/>
      </c>
      <c r="S28" s="50" t="str">
        <f t="shared" si="15"/>
        <v/>
      </c>
      <c r="T28" s="50" t="str">
        <f t="shared" si="15"/>
        <v/>
      </c>
      <c r="U28" s="50" t="str">
        <f t="shared" si="15"/>
        <v/>
      </c>
      <c r="V28" s="50" t="str">
        <f t="shared" si="15"/>
        <v/>
      </c>
      <c r="W28" s="50" t="str">
        <f t="shared" si="15"/>
        <v/>
      </c>
      <c r="X28" s="50" t="str">
        <f t="shared" si="15"/>
        <v/>
      </c>
      <c r="Y28" s="50" t="str">
        <f t="shared" si="15"/>
        <v/>
      </c>
      <c r="Z28" s="50" t="str">
        <f t="shared" si="15"/>
        <v/>
      </c>
      <c r="AA28" s="50" t="str">
        <f t="shared" si="15"/>
        <v/>
      </c>
      <c r="AB28" s="50" t="str">
        <f t="shared" si="15"/>
        <v/>
      </c>
      <c r="AC28" s="50" t="str">
        <f t="shared" si="15"/>
        <v/>
      </c>
      <c r="AD28" s="50" t="str">
        <f t="shared" si="15"/>
        <v/>
      </c>
      <c r="AE28" s="50" t="str">
        <f t="shared" si="15"/>
        <v/>
      </c>
      <c r="AF28" s="50" t="str">
        <f t="shared" si="15"/>
        <v/>
      </c>
      <c r="AG28" s="50" t="str">
        <f t="shared" si="15"/>
        <v/>
      </c>
      <c r="AH28" s="50" t="str">
        <f t="shared" si="15"/>
        <v/>
      </c>
      <c r="AI28" s="50" t="str">
        <f t="shared" si="15"/>
        <v/>
      </c>
      <c r="AJ28" s="50" t="str">
        <f t="shared" si="15"/>
        <v/>
      </c>
      <c r="AK28" s="50" t="str">
        <f t="shared" si="15"/>
        <v/>
      </c>
      <c r="AL28" s="50" t="str">
        <f t="shared" si="15"/>
        <v/>
      </c>
      <c r="AM28" s="50" t="str">
        <f t="shared" si="15"/>
        <v/>
      </c>
      <c r="AN28" s="50" t="str">
        <f t="shared" si="15"/>
        <v/>
      </c>
      <c r="AO28" s="50" t="str">
        <f t="shared" si="15"/>
        <v/>
      </c>
      <c r="AP28" s="50" t="str">
        <f t="shared" si="15"/>
        <v/>
      </c>
      <c r="AQ28" s="50" t="str">
        <f t="shared" si="15"/>
        <v/>
      </c>
      <c r="AR28" s="50" t="str">
        <f t="shared" si="15"/>
        <v/>
      </c>
      <c r="AS28" s="50" t="str">
        <f t="shared" si="15"/>
        <v/>
      </c>
      <c r="AT28" s="50" t="str">
        <f t="shared" si="15"/>
        <v/>
      </c>
      <c r="AU28" s="50" t="str">
        <f t="shared" si="15"/>
        <v/>
      </c>
      <c r="AV28" s="50" t="str">
        <f t="shared" si="15"/>
        <v/>
      </c>
      <c r="AW28" s="50" t="str">
        <f t="shared" si="15"/>
        <v/>
      </c>
      <c r="AX28" s="50" t="str">
        <f t="shared" si="15"/>
        <v/>
      </c>
      <c r="AY28" s="50" t="str">
        <f t="shared" si="15"/>
        <v/>
      </c>
      <c r="AZ28" s="50" t="str">
        <f t="shared" si="15"/>
        <v/>
      </c>
      <c r="BA28" s="50" t="str">
        <f t="shared" si="15"/>
        <v/>
      </c>
      <c r="BB28" s="50" t="str">
        <f t="shared" si="15"/>
        <v/>
      </c>
      <c r="BC28" s="50" t="str">
        <f t="shared" si="15"/>
        <v/>
      </c>
      <c r="BD28" s="50" t="str">
        <f t="shared" si="15"/>
        <v/>
      </c>
      <c r="BE28" s="50" t="str">
        <f t="shared" si="15"/>
        <v/>
      </c>
      <c r="BF28" s="50" t="str">
        <f t="shared" si="15"/>
        <v/>
      </c>
      <c r="BG28" s="50" t="str">
        <f t="shared" si="15"/>
        <v/>
      </c>
      <c r="BH28" s="50" t="str">
        <f t="shared" si="15"/>
        <v/>
      </c>
      <c r="BI28" s="50" t="str">
        <f t="shared" si="15"/>
        <v/>
      </c>
      <c r="BJ28" s="50" t="str">
        <f t="shared" si="15"/>
        <v/>
      </c>
      <c r="BK28" s="50" t="str">
        <f t="shared" si="15"/>
        <v/>
      </c>
    </row>
    <row r="29" spans="1:63" ht="30">
      <c r="A29" s="295" t="str">
        <f>Language!B1020</f>
        <v>Total average by sector for all sessions</v>
      </c>
      <c r="B29" s="296"/>
      <c r="C29" s="297"/>
      <c r="D29" s="10" t="str">
        <f>Language!$B$100</f>
        <v>Human health</v>
      </c>
      <c r="E29" s="10" t="str">
        <f>Language!$B$101</f>
        <v>Animal health</v>
      </c>
      <c r="F29" s="10" t="str">
        <f>Language!$B$102</f>
        <v>Environmental health</v>
      </c>
      <c r="G29" s="10" t="str">
        <f>Language!$B$103</f>
        <v>Other</v>
      </c>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row>
    <row r="30" spans="1:63">
      <c r="A30" s="298"/>
      <c r="B30" s="299"/>
      <c r="C30" s="300"/>
      <c r="D30" s="50" t="str">
        <f>IFERROR(AVERAGEIF(D7:BK7, D29, D28:BK28), "")</f>
        <v/>
      </c>
      <c r="E30" s="50" t="str">
        <f>IFERROR(AVERAGEIF(D7:BK7, E29, D28:BK28), "")</f>
        <v/>
      </c>
      <c r="F30" s="50" t="str">
        <f>IFERROR(AVERAGEIF(D7:BK7, F29, D28:BK28), "")</f>
        <v/>
      </c>
      <c r="G30" s="50" t="str">
        <f>IFERROR(AVERAGEIF(D7:BK7, G29, D28:BK28), "")</f>
        <v/>
      </c>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row>
    <row r="31" spans="1:63" ht="60">
      <c r="A31" s="295" t="str">
        <f>Language!B1021</f>
        <v>Total average by mode for all sessions</v>
      </c>
      <c r="B31" s="296"/>
      <c r="C31" s="297"/>
      <c r="D31" s="10" t="str">
        <f>'Drop-downs'!F25</f>
        <v>In-person</v>
      </c>
      <c r="E31" s="10" t="str">
        <f>'Drop-downs'!F26</f>
        <v>Online, instructor-led</v>
      </c>
      <c r="F31" s="10" t="str">
        <f>'Drop-downs'!F27</f>
        <v>Online, self-learning</v>
      </c>
      <c r="G31" s="10" t="str">
        <f>'Drop-downs'!F28</f>
        <v>Hybrid (online and in-person components)</v>
      </c>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row>
    <row r="32" spans="1:63">
      <c r="A32" s="298"/>
      <c r="B32" s="299"/>
      <c r="C32" s="300"/>
      <c r="D32" s="50" t="str">
        <f>IFERROR(AVERAGEIF(D6:BK6, D31, D28:BK28), "")</f>
        <v/>
      </c>
      <c r="E32" s="50" t="str">
        <f>IFERROR(AVERAGEIF(D6:BK6, E31, D28:BK28), "")</f>
        <v/>
      </c>
      <c r="F32" s="50" t="str">
        <f>IFERROR(AVERAGEIF(D6:BK6, F31, D28:BK28), "")</f>
        <v/>
      </c>
      <c r="G32" s="50" t="str">
        <f>IFERROR(AVERAGEIF(D6:BK6, G31, D28:BK28), "")</f>
        <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row>
    <row r="33" spans="1:63">
      <c r="A33" s="305" t="str">
        <f>Language!B1022</f>
        <v>By session</v>
      </c>
      <c r="B33" s="306"/>
      <c r="C33" s="307"/>
      <c r="D33" s="287" t="str">
        <f>IFERROR(
(
IF(AND(D28&lt;&gt;"",D8&lt;&gt;""),D28*D8,0)+
IF(AND(E28&lt;&gt;"",E8&lt;&gt;""),E28*E8,0)+
IF(AND(F28&lt;&gt;"",F8&lt;&gt;""),F28*F8,0)+
IF(AND(G28&lt;&gt;"",G8&lt;&gt;""),G28*G8,0)
)
/
(
(
IF(AND(D28&lt;&gt;"",D8&lt;&gt;""),D8,0)+
IF(AND(E28&lt;&gt;"",E8&lt;&gt;""),E8,0)+
IF(AND(F28&lt;&gt;"",F8&lt;&gt;""),F8,0)+
IF(AND(G28&lt;&gt;"",G8&lt;&gt;""),G8,0)
)
),
"")</f>
        <v/>
      </c>
      <c r="E33" s="288"/>
      <c r="F33" s="288"/>
      <c r="G33" s="289"/>
      <c r="H33" s="287" t="str">
        <f t="shared" ref="H33" si="16">IFERROR(
(
IF(AND(H28&lt;&gt;"",H8&lt;&gt;""),H28*H8,0)+
IF(AND(I28&lt;&gt;"",I8&lt;&gt;""),I28*I8,0)+
IF(AND(J28&lt;&gt;"",J8&lt;&gt;""),J28*J8,0)+
IF(AND(K28&lt;&gt;"",K8&lt;&gt;""),K28*K8,0)
)
/
(
(
IF(AND(H28&lt;&gt;"",H8&lt;&gt;""),H8,0)+
IF(AND(I28&lt;&gt;"",I8&lt;&gt;""),I8,0)+
IF(AND(J28&lt;&gt;"",J8&lt;&gt;""),J8,0)+
IF(AND(K28&lt;&gt;"",K8&lt;&gt;""),K8,0)
)
),
"")</f>
        <v/>
      </c>
      <c r="I33" s="288"/>
      <c r="J33" s="288"/>
      <c r="K33" s="289"/>
      <c r="L33" s="287" t="str">
        <f t="shared" ref="L33" si="17">IFERROR(
(
IF(AND(L28&lt;&gt;"",L8&lt;&gt;""),L28*L8,0)+
IF(AND(M28&lt;&gt;"",M8&lt;&gt;""),M28*M8,0)+
IF(AND(N28&lt;&gt;"",N8&lt;&gt;""),N28*N8,0)+
IF(AND(O28&lt;&gt;"",O8&lt;&gt;""),O28*O8,0)
)
/
(
(
IF(AND(L28&lt;&gt;"",L8&lt;&gt;""),L8,0)+
IF(AND(M28&lt;&gt;"",M8&lt;&gt;""),M8,0)+
IF(AND(N28&lt;&gt;"",N8&lt;&gt;""),N8,0)+
IF(AND(O28&lt;&gt;"",O8&lt;&gt;""),O8,0)
)
),
"")</f>
        <v/>
      </c>
      <c r="M33" s="288"/>
      <c r="N33" s="288"/>
      <c r="O33" s="289"/>
      <c r="P33" s="287" t="str">
        <f t="shared" ref="P33" si="18">IFERROR(
(
IF(AND(P28&lt;&gt;"",P8&lt;&gt;""),P28*P8,0)+
IF(AND(Q28&lt;&gt;"",Q8&lt;&gt;""),Q28*Q8,0)+
IF(AND(R28&lt;&gt;"",R8&lt;&gt;""),R28*R8,0)+
IF(AND(S28&lt;&gt;"",S8&lt;&gt;""),S28*S8,0)
)
/
(
(
IF(AND(P28&lt;&gt;"",P8&lt;&gt;""),P8,0)+
IF(AND(Q28&lt;&gt;"",Q8&lt;&gt;""),Q8,0)+
IF(AND(R28&lt;&gt;"",R8&lt;&gt;""),R8,0)+
IF(AND(S28&lt;&gt;"",S8&lt;&gt;""),S8,0)
)
),
"")</f>
        <v/>
      </c>
      <c r="Q33" s="288"/>
      <c r="R33" s="288"/>
      <c r="S33" s="289"/>
      <c r="T33" s="287" t="str">
        <f t="shared" ref="T33" si="19">IFERROR(
(
IF(AND(T28&lt;&gt;"",T8&lt;&gt;""),T28*T8,0)+
IF(AND(U28&lt;&gt;"",U8&lt;&gt;""),U28*U8,0)+
IF(AND(V28&lt;&gt;"",V8&lt;&gt;""),V28*V8,0)+
IF(AND(W28&lt;&gt;"",W8&lt;&gt;""),W28*W8,0)
)
/
(
(
IF(AND(T28&lt;&gt;"",T8&lt;&gt;""),T8,0)+
IF(AND(U28&lt;&gt;"",U8&lt;&gt;""),U8,0)+
IF(AND(V28&lt;&gt;"",V8&lt;&gt;""),V8,0)+
IF(AND(W28&lt;&gt;"",W8&lt;&gt;""),W8,0)
)
),
"")</f>
        <v/>
      </c>
      <c r="U33" s="288"/>
      <c r="V33" s="288"/>
      <c r="W33" s="289"/>
      <c r="X33" s="287" t="str">
        <f t="shared" ref="X33" si="20">IFERROR(
(
IF(AND(X28&lt;&gt;"",X8&lt;&gt;""),X28*X8,0)+
IF(AND(Y28&lt;&gt;"",Y8&lt;&gt;""),Y28*Y8,0)+
IF(AND(Z28&lt;&gt;"",Z8&lt;&gt;""),Z28*Z8,0)+
IF(AND(AA28&lt;&gt;"",AA8&lt;&gt;""),AA28*AA8,0)
)
/
(
(
IF(AND(X28&lt;&gt;"",X8&lt;&gt;""),X8,0)+
IF(AND(Y28&lt;&gt;"",Y8&lt;&gt;""),Y8,0)+
IF(AND(Z28&lt;&gt;"",Z8&lt;&gt;""),Z8,0)+
IF(AND(AA28&lt;&gt;"",AA8&lt;&gt;""),AA8,0)
)
),
"")</f>
        <v/>
      </c>
      <c r="Y33" s="288"/>
      <c r="Z33" s="288"/>
      <c r="AA33" s="289"/>
      <c r="AB33" s="287" t="str">
        <f t="shared" ref="AB33" si="21">IFERROR(
(
IF(AND(AB28&lt;&gt;"",AB8&lt;&gt;""),AB28*AB8,0)+
IF(AND(AC28&lt;&gt;"",AC8&lt;&gt;""),AC28*AC8,0)+
IF(AND(AD28&lt;&gt;"",AD8&lt;&gt;""),AD28*AD8,0)+
IF(AND(AE28&lt;&gt;"",AE8&lt;&gt;""),AE28*AE8,0)
)
/
(
(
IF(AND(AB28&lt;&gt;"",AB8&lt;&gt;""),AB8,0)+
IF(AND(AC28&lt;&gt;"",AC8&lt;&gt;""),AC8,0)+
IF(AND(AD28&lt;&gt;"",AD8&lt;&gt;""),AD8,0)+
IF(AND(AE28&lt;&gt;"",AE8&lt;&gt;""),AE8,0)
)
),
"")</f>
        <v/>
      </c>
      <c r="AC33" s="288"/>
      <c r="AD33" s="288"/>
      <c r="AE33" s="289"/>
      <c r="AF33" s="287" t="str">
        <f t="shared" ref="AF33" si="22">IFERROR(
(
IF(AND(AF28&lt;&gt;"",AF8&lt;&gt;""),AF28*AF8,0)+
IF(AND(AG28&lt;&gt;"",AG8&lt;&gt;""),AG28*AG8,0)+
IF(AND(AH28&lt;&gt;"",AH8&lt;&gt;""),AH28*AH8,0)+
IF(AND(AI28&lt;&gt;"",AI8&lt;&gt;""),AI28*AI8,0)
)
/
(
(
IF(AND(AF28&lt;&gt;"",AF8&lt;&gt;""),AF8,0)+
IF(AND(AG28&lt;&gt;"",AG8&lt;&gt;""),AG8,0)+
IF(AND(AH28&lt;&gt;"",AH8&lt;&gt;""),AH8,0)+
IF(AND(AI28&lt;&gt;"",AI8&lt;&gt;""),AI8,0)
)
),
"")</f>
        <v/>
      </c>
      <c r="AG33" s="288"/>
      <c r="AH33" s="288"/>
      <c r="AI33" s="289"/>
      <c r="AJ33" s="287" t="str">
        <f t="shared" ref="AJ33" si="23">IFERROR(
(
IF(AND(AJ28&lt;&gt;"",AJ8&lt;&gt;""),AJ28*AJ8,0)+
IF(AND(AK28&lt;&gt;"",AK8&lt;&gt;""),AK28*AK8,0)+
IF(AND(AL28&lt;&gt;"",AL8&lt;&gt;""),AL28*AL8,0)+
IF(AND(AM28&lt;&gt;"",AM8&lt;&gt;""),AM28*AM8,0)
)
/
(
(
IF(AND(AJ28&lt;&gt;"",AJ8&lt;&gt;""),AJ8,0)+
IF(AND(AK28&lt;&gt;"",AK8&lt;&gt;""),AK8,0)+
IF(AND(AL28&lt;&gt;"",AL8&lt;&gt;""),AL8,0)+
IF(AND(AM28&lt;&gt;"",AM8&lt;&gt;""),AM8,0)
)
),
"")</f>
        <v/>
      </c>
      <c r="AK33" s="288"/>
      <c r="AL33" s="288"/>
      <c r="AM33" s="289"/>
      <c r="AN33" s="287" t="str">
        <f t="shared" ref="AN33" si="24">IFERROR(
(
IF(AND(AN28&lt;&gt;"",AN8&lt;&gt;""),AN28*AN8,0)+
IF(AND(AO28&lt;&gt;"",AO8&lt;&gt;""),AO28*AO8,0)+
IF(AND(AP28&lt;&gt;"",AP8&lt;&gt;""),AP28*AP8,0)+
IF(AND(AQ28&lt;&gt;"",AQ8&lt;&gt;""),AQ28*AQ8,0)
)
/
(
(
IF(AND(AN28&lt;&gt;"",AN8&lt;&gt;""),AN8,0)+
IF(AND(AO28&lt;&gt;"",AO8&lt;&gt;""),AO8,0)+
IF(AND(AP28&lt;&gt;"",AP8&lt;&gt;""),AP8,0)+
IF(AND(AQ28&lt;&gt;"",AQ8&lt;&gt;""),AQ8,0)
)
),
"")</f>
        <v/>
      </c>
      <c r="AO33" s="288"/>
      <c r="AP33" s="288"/>
      <c r="AQ33" s="289"/>
      <c r="AR33" s="287" t="str">
        <f t="shared" ref="AR33" si="25">IFERROR(
(
IF(AND(AR28&lt;&gt;"",AR8&lt;&gt;""),AR28*AR8,0)+
IF(AND(AS28&lt;&gt;"",AS8&lt;&gt;""),AS28*AS8,0)+
IF(AND(AT28&lt;&gt;"",AT8&lt;&gt;""),AT28*AT8,0)+
IF(AND(AU28&lt;&gt;"",AU8&lt;&gt;""),AU28*AU8,0)
)
/
(
(
IF(AND(AR28&lt;&gt;"",AR8&lt;&gt;""),AR8,0)+
IF(AND(AS28&lt;&gt;"",AS8&lt;&gt;""),AS8,0)+
IF(AND(AT28&lt;&gt;"",AT8&lt;&gt;""),AT8,0)+
IF(AND(AU28&lt;&gt;"",AU8&lt;&gt;""),AU8,0)
)
),
"")</f>
        <v/>
      </c>
      <c r="AS33" s="288"/>
      <c r="AT33" s="288"/>
      <c r="AU33" s="289"/>
      <c r="AV33" s="287" t="str">
        <f t="shared" ref="AV33" si="26">IFERROR(
(
IF(AND(AV28&lt;&gt;"",AV8&lt;&gt;""),AV28*AV8,0)+
IF(AND(AW28&lt;&gt;"",AW8&lt;&gt;""),AW28*AW8,0)+
IF(AND(AX28&lt;&gt;"",AX8&lt;&gt;""),AX28*AX8,0)+
IF(AND(AY28&lt;&gt;"",AY8&lt;&gt;""),AY28*AY8,0)
)
/
(
(
IF(AND(AV28&lt;&gt;"",AV8&lt;&gt;""),AV8,0)+
IF(AND(AW28&lt;&gt;"",AW8&lt;&gt;""),AW8,0)+
IF(AND(AX28&lt;&gt;"",AX8&lt;&gt;""),AX8,0)+
IF(AND(AY28&lt;&gt;"",AY8&lt;&gt;""),AY8,0)
)
),
"")</f>
        <v/>
      </c>
      <c r="AW33" s="288"/>
      <c r="AX33" s="288"/>
      <c r="AY33" s="289"/>
      <c r="AZ33" s="287" t="str">
        <f t="shared" ref="AZ33" si="27">IFERROR(
(
IF(AND(AZ28&lt;&gt;"",AZ8&lt;&gt;""),AZ28*AZ8,0)+
IF(AND(BA28&lt;&gt;"",BA8&lt;&gt;""),BA28*BA8,0)+
IF(AND(BB28&lt;&gt;"",BB8&lt;&gt;""),BB28*BB8,0)+
IF(AND(BC28&lt;&gt;"",BC8&lt;&gt;""),BC28*BC8,0)
)
/
(
(
IF(AND(AZ28&lt;&gt;"",AZ8&lt;&gt;""),AZ8,0)+
IF(AND(BA28&lt;&gt;"",BA8&lt;&gt;""),BA8,0)+
IF(AND(BB28&lt;&gt;"",BB8&lt;&gt;""),BB8,0)+
IF(AND(BC28&lt;&gt;"",BC8&lt;&gt;""),BC8,0)
)
),
"")</f>
        <v/>
      </c>
      <c r="BA33" s="288"/>
      <c r="BB33" s="288"/>
      <c r="BC33" s="289"/>
      <c r="BD33" s="287" t="str">
        <f t="shared" ref="BD33" si="28">IFERROR(
(
IF(AND(BD28&lt;&gt;"",BD8&lt;&gt;""),BD28*BD8,0)+
IF(AND(BE28&lt;&gt;"",BE8&lt;&gt;""),BE28*BE8,0)+
IF(AND(BF28&lt;&gt;"",BF8&lt;&gt;""),BF28*BF8,0)+
IF(AND(BG28&lt;&gt;"",BG8&lt;&gt;""),BG28*BG8,0)
)
/
(
(
IF(AND(BD28&lt;&gt;"",BD8&lt;&gt;""),BD8,0)+
IF(AND(BE28&lt;&gt;"",BE8&lt;&gt;""),BE8,0)+
IF(AND(BF28&lt;&gt;"",BF8&lt;&gt;""),BF8,0)+
IF(AND(BG28&lt;&gt;"",BG8&lt;&gt;""),BG8,0)
)
),
"")</f>
        <v/>
      </c>
      <c r="BE33" s="288"/>
      <c r="BF33" s="288"/>
      <c r="BG33" s="289"/>
      <c r="BH33" s="287" t="str">
        <f t="shared" ref="BH33" si="29">IFERROR(
(
IF(AND(BH28&lt;&gt;"",BH8&lt;&gt;""),BH28*BH8,0)+
IF(AND(BI28&lt;&gt;"",BI8&lt;&gt;""),BI28*BI8,0)+
IF(AND(BJ28&lt;&gt;"",BJ8&lt;&gt;""),BJ28*BJ8,0)+
IF(AND(BK28&lt;&gt;"",BK8&lt;&gt;""),BK28*BK8,0)
)
/
(
(
IF(AND(BH28&lt;&gt;"",BH8&lt;&gt;""),BH8,0)+
IF(AND(BI28&lt;&gt;"",BI8&lt;&gt;""),BI8,0)+
IF(AND(BJ28&lt;&gt;"",BJ8&lt;&gt;""),BJ8,0)+
IF(AND(BK28&lt;&gt;"",BK8&lt;&gt;""),BK8,0)
)
),
"")</f>
        <v/>
      </c>
      <c r="BI33" s="288"/>
      <c r="BJ33" s="288"/>
      <c r="BK33" s="289"/>
    </row>
    <row r="34" spans="1:63">
      <c r="A34" s="305" t="str">
        <f>Language!B1023</f>
        <v>Total average for all sessions</v>
      </c>
      <c r="B34" s="306"/>
      <c r="C34" s="307"/>
      <c r="D34" s="50" t="str">
        <f>IFERROR(AVERAGE(D33:BK33),"")</f>
        <v/>
      </c>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row>
    <row r="35" spans="1:63" ht="15" customHeight="1">
      <c r="A35" s="318" t="str">
        <f>Language!B1024</f>
        <v>C. Length/format </v>
      </c>
      <c r="B35" s="319"/>
      <c r="C35" s="5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row>
    <row r="36" spans="1:63">
      <c r="A36" s="6" t="s">
        <v>133</v>
      </c>
      <c r="B36" s="320" t="str">
        <f>Language!B1025</f>
        <v>The duration of the session was acceptable</v>
      </c>
      <c r="C36" s="3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row>
    <row r="37" spans="1:63">
      <c r="A37" s="6" t="s">
        <v>134</v>
      </c>
      <c r="B37" s="320" t="str">
        <f>Language!B1026</f>
        <v>The length of the session was appropriate for the content covered</v>
      </c>
      <c r="C37" s="3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row>
    <row r="38" spans="1:63">
      <c r="A38" s="6" t="s">
        <v>140</v>
      </c>
      <c r="B38" s="320" t="str">
        <f>Language!B1027</f>
        <v>The modality of the session (e.g. in person, online) was appropriate</v>
      </c>
      <c r="C38" s="3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row>
    <row r="39" spans="1:63">
      <c r="A39" s="6" t="s">
        <v>141</v>
      </c>
      <c r="B39" s="320" t="str">
        <f>Language!B1028</f>
        <v>The format of the session allowed engagement and interaction</v>
      </c>
      <c r="C39" s="3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row>
    <row r="40" spans="1:63">
      <c r="A40" s="6" t="s">
        <v>142</v>
      </c>
      <c r="B40" s="320" t="str">
        <f>Language!B1029</f>
        <v>The session’s pacing was suitable allowing enough time to absorb the material</v>
      </c>
      <c r="C40" s="3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row>
    <row r="41" spans="1:63">
      <c r="A41" s="305" t="str">
        <f>Language!B1030</f>
        <v>Average by sector by session</v>
      </c>
      <c r="B41" s="306"/>
      <c r="C41" s="307"/>
      <c r="D41" s="50" t="str">
        <f>IF(
  AND(D8&lt;&gt;"",COUNTA(D36:D40)&gt;0),
  AVERAGE(D36:D40)/5,
  ""
)</f>
        <v/>
      </c>
      <c r="E41" s="50" t="str">
        <f t="shared" ref="E41:BK41" si="30">IF(
  AND(E8&lt;&gt;"",COUNTA(E36:E40)&gt;0),
  AVERAGE(E36:E40)/5,
  ""
)</f>
        <v/>
      </c>
      <c r="F41" s="50" t="str">
        <f t="shared" si="30"/>
        <v/>
      </c>
      <c r="G41" s="50" t="str">
        <f t="shared" si="30"/>
        <v/>
      </c>
      <c r="H41" s="50" t="str">
        <f t="shared" si="30"/>
        <v/>
      </c>
      <c r="I41" s="50" t="str">
        <f t="shared" si="30"/>
        <v/>
      </c>
      <c r="J41" s="50" t="str">
        <f t="shared" si="30"/>
        <v/>
      </c>
      <c r="K41" s="50" t="str">
        <f t="shared" si="30"/>
        <v/>
      </c>
      <c r="L41" s="50" t="str">
        <f t="shared" si="30"/>
        <v/>
      </c>
      <c r="M41" s="50" t="str">
        <f t="shared" si="30"/>
        <v/>
      </c>
      <c r="N41" s="50" t="str">
        <f t="shared" si="30"/>
        <v/>
      </c>
      <c r="O41" s="50" t="str">
        <f t="shared" si="30"/>
        <v/>
      </c>
      <c r="P41" s="50" t="str">
        <f t="shared" si="30"/>
        <v/>
      </c>
      <c r="Q41" s="50" t="str">
        <f t="shared" si="30"/>
        <v/>
      </c>
      <c r="R41" s="50" t="str">
        <f t="shared" si="30"/>
        <v/>
      </c>
      <c r="S41" s="50" t="str">
        <f t="shared" si="30"/>
        <v/>
      </c>
      <c r="T41" s="50" t="str">
        <f t="shared" si="30"/>
        <v/>
      </c>
      <c r="U41" s="50" t="str">
        <f t="shared" si="30"/>
        <v/>
      </c>
      <c r="V41" s="50" t="str">
        <f t="shared" si="30"/>
        <v/>
      </c>
      <c r="W41" s="50" t="str">
        <f t="shared" si="30"/>
        <v/>
      </c>
      <c r="X41" s="50" t="str">
        <f t="shared" si="30"/>
        <v/>
      </c>
      <c r="Y41" s="50" t="str">
        <f t="shared" si="30"/>
        <v/>
      </c>
      <c r="Z41" s="50" t="str">
        <f t="shared" si="30"/>
        <v/>
      </c>
      <c r="AA41" s="50" t="str">
        <f t="shared" si="30"/>
        <v/>
      </c>
      <c r="AB41" s="50" t="str">
        <f t="shared" si="30"/>
        <v/>
      </c>
      <c r="AC41" s="50" t="str">
        <f t="shared" si="30"/>
        <v/>
      </c>
      <c r="AD41" s="50" t="str">
        <f t="shared" si="30"/>
        <v/>
      </c>
      <c r="AE41" s="50" t="str">
        <f t="shared" si="30"/>
        <v/>
      </c>
      <c r="AF41" s="50" t="str">
        <f t="shared" si="30"/>
        <v/>
      </c>
      <c r="AG41" s="50" t="str">
        <f t="shared" si="30"/>
        <v/>
      </c>
      <c r="AH41" s="50" t="str">
        <f t="shared" si="30"/>
        <v/>
      </c>
      <c r="AI41" s="50" t="str">
        <f t="shared" si="30"/>
        <v/>
      </c>
      <c r="AJ41" s="50" t="str">
        <f t="shared" si="30"/>
        <v/>
      </c>
      <c r="AK41" s="50" t="str">
        <f t="shared" si="30"/>
        <v/>
      </c>
      <c r="AL41" s="50" t="str">
        <f t="shared" si="30"/>
        <v/>
      </c>
      <c r="AM41" s="50" t="str">
        <f t="shared" si="30"/>
        <v/>
      </c>
      <c r="AN41" s="50" t="str">
        <f t="shared" si="30"/>
        <v/>
      </c>
      <c r="AO41" s="50" t="str">
        <f t="shared" si="30"/>
        <v/>
      </c>
      <c r="AP41" s="50" t="str">
        <f t="shared" si="30"/>
        <v/>
      </c>
      <c r="AQ41" s="50" t="str">
        <f t="shared" si="30"/>
        <v/>
      </c>
      <c r="AR41" s="50" t="str">
        <f t="shared" si="30"/>
        <v/>
      </c>
      <c r="AS41" s="50" t="str">
        <f t="shared" si="30"/>
        <v/>
      </c>
      <c r="AT41" s="50" t="str">
        <f t="shared" si="30"/>
        <v/>
      </c>
      <c r="AU41" s="50" t="str">
        <f t="shared" si="30"/>
        <v/>
      </c>
      <c r="AV41" s="50" t="str">
        <f t="shared" si="30"/>
        <v/>
      </c>
      <c r="AW41" s="50" t="str">
        <f t="shared" si="30"/>
        <v/>
      </c>
      <c r="AX41" s="50" t="str">
        <f t="shared" si="30"/>
        <v/>
      </c>
      <c r="AY41" s="50" t="str">
        <f t="shared" si="30"/>
        <v/>
      </c>
      <c r="AZ41" s="50" t="str">
        <f t="shared" si="30"/>
        <v/>
      </c>
      <c r="BA41" s="50" t="str">
        <f t="shared" si="30"/>
        <v/>
      </c>
      <c r="BB41" s="50" t="str">
        <f t="shared" si="30"/>
        <v/>
      </c>
      <c r="BC41" s="50" t="str">
        <f t="shared" si="30"/>
        <v/>
      </c>
      <c r="BD41" s="50" t="str">
        <f t="shared" si="30"/>
        <v/>
      </c>
      <c r="BE41" s="50" t="str">
        <f t="shared" si="30"/>
        <v/>
      </c>
      <c r="BF41" s="50" t="str">
        <f t="shared" si="30"/>
        <v/>
      </c>
      <c r="BG41" s="50" t="str">
        <f t="shared" si="30"/>
        <v/>
      </c>
      <c r="BH41" s="50" t="str">
        <f t="shared" si="30"/>
        <v/>
      </c>
      <c r="BI41" s="50" t="str">
        <f t="shared" si="30"/>
        <v/>
      </c>
      <c r="BJ41" s="50" t="str">
        <f t="shared" si="30"/>
        <v/>
      </c>
      <c r="BK41" s="50" t="str">
        <f t="shared" si="30"/>
        <v/>
      </c>
    </row>
    <row r="42" spans="1:63" ht="30">
      <c r="A42" s="295" t="str">
        <f>Language!B1031</f>
        <v>Total average by sector for all sessions</v>
      </c>
      <c r="B42" s="296"/>
      <c r="C42" s="297"/>
      <c r="D42" s="10" t="str">
        <f>Language!$B$100</f>
        <v>Human health</v>
      </c>
      <c r="E42" s="10" t="str">
        <f>Language!$B$101</f>
        <v>Animal health</v>
      </c>
      <c r="F42" s="10" t="str">
        <f>Language!$B$102</f>
        <v>Environmental health</v>
      </c>
      <c r="G42" s="10" t="str">
        <f>Language!$B$103</f>
        <v>Other</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row>
    <row r="43" spans="1:63">
      <c r="A43" s="298"/>
      <c r="B43" s="299"/>
      <c r="C43" s="300"/>
      <c r="D43" s="50" t="str">
        <f>IFERROR(AVERAGEIF(D7:BK7, D42, D41:BK41), "")</f>
        <v/>
      </c>
      <c r="E43" s="50" t="str">
        <f>IFERROR(AVERAGEIF(D7:BK7, E42, D41:BK41), "")</f>
        <v/>
      </c>
      <c r="F43" s="50" t="str">
        <f>IFERROR(AVERAGEIF(D7:BK7, F42, D41:BK41), "")</f>
        <v/>
      </c>
      <c r="G43" s="50" t="str">
        <f>IFERROR(AVERAGEIF(D7:BK7, G42, D41:BK41), "")</f>
        <v/>
      </c>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row>
    <row r="44" spans="1:63" ht="60">
      <c r="A44" s="295" t="str">
        <f>Language!B1032</f>
        <v>Total average by mode for all sessions</v>
      </c>
      <c r="B44" s="296"/>
      <c r="C44" s="297"/>
      <c r="D44" s="10" t="str">
        <f>'Drop-downs'!F25</f>
        <v>In-person</v>
      </c>
      <c r="E44" s="10" t="str">
        <f>'Drop-downs'!F26</f>
        <v>Online, instructor-led</v>
      </c>
      <c r="F44" s="10" t="str">
        <f>'Drop-downs'!F27</f>
        <v>Online, self-learning</v>
      </c>
      <c r="G44" s="10" t="str">
        <f>'Drop-downs'!F28</f>
        <v>Hybrid (online and in-person components)</v>
      </c>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row>
    <row r="45" spans="1:63">
      <c r="A45" s="298"/>
      <c r="B45" s="299"/>
      <c r="C45" s="300"/>
      <c r="D45" s="50" t="str">
        <f>IFERROR(AVERAGEIF(D6:BK6, D44, D41:BK41), "")</f>
        <v/>
      </c>
      <c r="E45" s="50" t="str">
        <f>IFERROR(AVERAGEIF(D6:BK6, E44, D41:BK41), "")</f>
        <v/>
      </c>
      <c r="F45" s="50" t="str">
        <f>IFERROR(AVERAGEIF(D6:BK6, F44, D41:BK41), "")</f>
        <v/>
      </c>
      <c r="G45" s="50" t="str">
        <f>IFERROR(AVERAGEIF(D6:BK6, G44, D41:BK41), "")</f>
        <v/>
      </c>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row>
    <row r="46" spans="1:63">
      <c r="A46" s="305" t="str">
        <f>Language!B1033</f>
        <v>By session</v>
      </c>
      <c r="B46" s="306"/>
      <c r="C46" s="307"/>
      <c r="D46" s="287" t="str">
        <f>IFERROR(
(
IF(AND(D41&lt;&gt;"",D8&lt;&gt;""),D41*D8,0)+
IF(AND(E41&lt;&gt;"",E8&lt;&gt;""),E41*E8,0)+
IF(AND(F41&lt;&gt;"",F8&lt;&gt;""),F41*F8,0)+
IF(AND(G41&lt;&gt;"",G8&lt;&gt;""),G41*G8,0)
)
/
(
(
IF(AND(D41&lt;&gt;"",D8&lt;&gt;""),D8,0)+
IF(AND(E41&lt;&gt;"",E8&lt;&gt;""),E8,0)+
IF(AND(F41&lt;&gt;"",F8&lt;&gt;""),F8,0)+
IF(AND(G41&lt;&gt;"",G8&lt;&gt;""),G8,0)
)
),
"")</f>
        <v/>
      </c>
      <c r="E46" s="288"/>
      <c r="F46" s="288"/>
      <c r="G46" s="289"/>
      <c r="H46" s="287" t="str">
        <f t="shared" ref="H46" si="31">IFERROR(
(
IF(AND(H41&lt;&gt;"",H8&lt;&gt;""),H41*H8,0)+
IF(AND(I41&lt;&gt;"",I8&lt;&gt;""),I41*I8,0)+
IF(AND(J41&lt;&gt;"",J8&lt;&gt;""),J41*J8,0)+
IF(AND(K41&lt;&gt;"",K8&lt;&gt;""),K41*K8,0)
)
/
(
(
IF(AND(H41&lt;&gt;"",H8&lt;&gt;""),H8,0)+
IF(AND(I41&lt;&gt;"",I8&lt;&gt;""),I8,0)+
IF(AND(J41&lt;&gt;"",J8&lt;&gt;""),J8,0)+
IF(AND(K41&lt;&gt;"",K8&lt;&gt;""),K8,0)
)
),
"")</f>
        <v/>
      </c>
      <c r="I46" s="288"/>
      <c r="J46" s="288"/>
      <c r="K46" s="289"/>
      <c r="L46" s="287" t="str">
        <f t="shared" ref="L46" si="32">IFERROR(
(
IF(AND(L41&lt;&gt;"",L8&lt;&gt;""),L41*L8,0)+
IF(AND(M41&lt;&gt;"",M8&lt;&gt;""),M41*M8,0)+
IF(AND(N41&lt;&gt;"",N8&lt;&gt;""),N41*N8,0)+
IF(AND(O41&lt;&gt;"",O8&lt;&gt;""),O41*O8,0)
)
/
(
(
IF(AND(L41&lt;&gt;"",L8&lt;&gt;""),L8,0)+
IF(AND(M41&lt;&gt;"",M8&lt;&gt;""),M8,0)+
IF(AND(N41&lt;&gt;"",N8&lt;&gt;""),N8,0)+
IF(AND(O41&lt;&gt;"",O8&lt;&gt;""),O8,0)
)
),
"")</f>
        <v/>
      </c>
      <c r="M46" s="288"/>
      <c r="N46" s="288"/>
      <c r="O46" s="289"/>
      <c r="P46" s="287" t="str">
        <f t="shared" ref="P46" si="33">IFERROR(
(
IF(AND(P41&lt;&gt;"",P8&lt;&gt;""),P41*P8,0)+
IF(AND(Q41&lt;&gt;"",Q8&lt;&gt;""),Q41*Q8,0)+
IF(AND(R41&lt;&gt;"",R8&lt;&gt;""),R41*R8,0)+
IF(AND(S41&lt;&gt;"",S8&lt;&gt;""),S41*S8,0)
)
/
(
(
IF(AND(P41&lt;&gt;"",P8&lt;&gt;""),P8,0)+
IF(AND(Q41&lt;&gt;"",Q8&lt;&gt;""),Q8,0)+
IF(AND(R41&lt;&gt;"",R8&lt;&gt;""),R8,0)+
IF(AND(S41&lt;&gt;"",S8&lt;&gt;""),S8,0)
)
),
"")</f>
        <v/>
      </c>
      <c r="Q46" s="288"/>
      <c r="R46" s="288"/>
      <c r="S46" s="289"/>
      <c r="T46" s="287" t="str">
        <f t="shared" ref="T46" si="34">IFERROR(
(
IF(AND(T41&lt;&gt;"",T8&lt;&gt;""),T41*T8,0)+
IF(AND(U41&lt;&gt;"",U8&lt;&gt;""),U41*U8,0)+
IF(AND(V41&lt;&gt;"",V8&lt;&gt;""),V41*V8,0)+
IF(AND(W41&lt;&gt;"",W8&lt;&gt;""),W41*W8,0)
)
/
(
(
IF(AND(T41&lt;&gt;"",T8&lt;&gt;""),T8,0)+
IF(AND(U41&lt;&gt;"",U8&lt;&gt;""),U8,0)+
IF(AND(V41&lt;&gt;"",V8&lt;&gt;""),V8,0)+
IF(AND(W41&lt;&gt;"",W8&lt;&gt;""),W8,0)
)
),
"")</f>
        <v/>
      </c>
      <c r="U46" s="288"/>
      <c r="V46" s="288"/>
      <c r="W46" s="289"/>
      <c r="X46" s="287" t="str">
        <f t="shared" ref="X46" si="35">IFERROR(
(
IF(AND(X41&lt;&gt;"",X8&lt;&gt;""),X41*X8,0)+
IF(AND(Y41&lt;&gt;"",Y8&lt;&gt;""),Y41*Y8,0)+
IF(AND(Z41&lt;&gt;"",Z8&lt;&gt;""),Z41*Z8,0)+
IF(AND(AA41&lt;&gt;"",AA8&lt;&gt;""),AA41*AA8,0)
)
/
(
(
IF(AND(X41&lt;&gt;"",X8&lt;&gt;""),X8,0)+
IF(AND(Y41&lt;&gt;"",Y8&lt;&gt;""),Y8,0)+
IF(AND(Z41&lt;&gt;"",Z8&lt;&gt;""),Z8,0)+
IF(AND(AA41&lt;&gt;"",AA8&lt;&gt;""),AA8,0)
)
),
"")</f>
        <v/>
      </c>
      <c r="Y46" s="288"/>
      <c r="Z46" s="288"/>
      <c r="AA46" s="289"/>
      <c r="AB46" s="287" t="str">
        <f t="shared" ref="AB46" si="36">IFERROR(
(
IF(AND(AB41&lt;&gt;"",AB8&lt;&gt;""),AB41*AB8,0)+
IF(AND(AC41&lt;&gt;"",AC8&lt;&gt;""),AC41*AC8,0)+
IF(AND(AD41&lt;&gt;"",AD8&lt;&gt;""),AD41*AD8,0)+
IF(AND(AE41&lt;&gt;"",AE8&lt;&gt;""),AE41*AE8,0)
)
/
(
(
IF(AND(AB41&lt;&gt;"",AB8&lt;&gt;""),AB8,0)+
IF(AND(AC41&lt;&gt;"",AC8&lt;&gt;""),AC8,0)+
IF(AND(AD41&lt;&gt;"",AD8&lt;&gt;""),AD8,0)+
IF(AND(AE41&lt;&gt;"",AE8&lt;&gt;""),AE8,0)
)
),
"")</f>
        <v/>
      </c>
      <c r="AC46" s="288"/>
      <c r="AD46" s="288"/>
      <c r="AE46" s="289"/>
      <c r="AF46" s="287" t="str">
        <f t="shared" ref="AF46" si="37">IFERROR(
(
IF(AND(AF41&lt;&gt;"",AF8&lt;&gt;""),AF41*AF8,0)+
IF(AND(AG41&lt;&gt;"",AG8&lt;&gt;""),AG41*AG8,0)+
IF(AND(AH41&lt;&gt;"",AH8&lt;&gt;""),AH41*AH8,0)+
IF(AND(AI41&lt;&gt;"",AI8&lt;&gt;""),AI41*AI8,0)
)
/
(
(
IF(AND(AF41&lt;&gt;"",AF8&lt;&gt;""),AF8,0)+
IF(AND(AG41&lt;&gt;"",AG8&lt;&gt;""),AG8,0)+
IF(AND(AH41&lt;&gt;"",AH8&lt;&gt;""),AH8,0)+
IF(AND(AI41&lt;&gt;"",AI8&lt;&gt;""),AI8,0)
)
),
"")</f>
        <v/>
      </c>
      <c r="AG46" s="288"/>
      <c r="AH46" s="288"/>
      <c r="AI46" s="289"/>
      <c r="AJ46" s="287" t="str">
        <f t="shared" ref="AJ46" si="38">IFERROR(
(
IF(AND(AJ41&lt;&gt;"",AJ8&lt;&gt;""),AJ41*AJ8,0)+
IF(AND(AK41&lt;&gt;"",AK8&lt;&gt;""),AK41*AK8,0)+
IF(AND(AL41&lt;&gt;"",AL8&lt;&gt;""),AL41*AL8,0)+
IF(AND(AM41&lt;&gt;"",AM8&lt;&gt;""),AM41*AM8,0)
)
/
(
(
IF(AND(AJ41&lt;&gt;"",AJ8&lt;&gt;""),AJ8,0)+
IF(AND(AK41&lt;&gt;"",AK8&lt;&gt;""),AK8,0)+
IF(AND(AL41&lt;&gt;"",AL8&lt;&gt;""),AL8,0)+
IF(AND(AM41&lt;&gt;"",AM8&lt;&gt;""),AM8,0)
)
),
"")</f>
        <v/>
      </c>
      <c r="AK46" s="288"/>
      <c r="AL46" s="288"/>
      <c r="AM46" s="289"/>
      <c r="AN46" s="287" t="str">
        <f t="shared" ref="AN46" si="39">IFERROR(
(
IF(AND(AN41&lt;&gt;"",AN8&lt;&gt;""),AN41*AN8,0)+
IF(AND(AO41&lt;&gt;"",AO8&lt;&gt;""),AO41*AO8,0)+
IF(AND(AP41&lt;&gt;"",AP8&lt;&gt;""),AP41*AP8,0)+
IF(AND(AQ41&lt;&gt;"",AQ8&lt;&gt;""),AQ41*AQ8,0)
)
/
(
(
IF(AND(AN41&lt;&gt;"",AN8&lt;&gt;""),AN8,0)+
IF(AND(AO41&lt;&gt;"",AO8&lt;&gt;""),AO8,0)+
IF(AND(AP41&lt;&gt;"",AP8&lt;&gt;""),AP8,0)+
IF(AND(AQ41&lt;&gt;"",AQ8&lt;&gt;""),AQ8,0)
)
),
"")</f>
        <v/>
      </c>
      <c r="AO46" s="288"/>
      <c r="AP46" s="288"/>
      <c r="AQ46" s="289"/>
      <c r="AR46" s="287" t="str">
        <f t="shared" ref="AR46" si="40">IFERROR(
(
IF(AND(AR41&lt;&gt;"",AR8&lt;&gt;""),AR41*AR8,0)+
IF(AND(AS41&lt;&gt;"",AS8&lt;&gt;""),AS41*AS8,0)+
IF(AND(AT41&lt;&gt;"",AT8&lt;&gt;""),AT41*AT8,0)+
IF(AND(AU41&lt;&gt;"",AU8&lt;&gt;""),AU41*AU8,0)
)
/
(
(
IF(AND(AR41&lt;&gt;"",AR8&lt;&gt;""),AR8,0)+
IF(AND(AS41&lt;&gt;"",AS8&lt;&gt;""),AS8,0)+
IF(AND(AT41&lt;&gt;"",AT8&lt;&gt;""),AT8,0)+
IF(AND(AU41&lt;&gt;"",AU8&lt;&gt;""),AU8,0)
)
),
"")</f>
        <v/>
      </c>
      <c r="AS46" s="288"/>
      <c r="AT46" s="288"/>
      <c r="AU46" s="289"/>
      <c r="AV46" s="287" t="str">
        <f t="shared" ref="AV46" si="41">IFERROR(
(
IF(AND(AV41&lt;&gt;"",AV8&lt;&gt;""),AV41*AV8,0)+
IF(AND(AW41&lt;&gt;"",AW8&lt;&gt;""),AW41*AW8,0)+
IF(AND(AX41&lt;&gt;"",AX8&lt;&gt;""),AX41*AX8,0)+
IF(AND(AY41&lt;&gt;"",AY8&lt;&gt;""),AY41*AY8,0)
)
/
(
(
IF(AND(AV41&lt;&gt;"",AV8&lt;&gt;""),AV8,0)+
IF(AND(AW41&lt;&gt;"",AW8&lt;&gt;""),AW8,0)+
IF(AND(AX41&lt;&gt;"",AX8&lt;&gt;""),AX8,0)+
IF(AND(AY41&lt;&gt;"",AY8&lt;&gt;""),AY8,0)
)
),
"")</f>
        <v/>
      </c>
      <c r="AW46" s="288"/>
      <c r="AX46" s="288"/>
      <c r="AY46" s="289"/>
      <c r="AZ46" s="287" t="str">
        <f t="shared" ref="AZ46" si="42">IFERROR(
(
IF(AND(AZ41&lt;&gt;"",AZ8&lt;&gt;""),AZ41*AZ8,0)+
IF(AND(BA41&lt;&gt;"",BA8&lt;&gt;""),BA41*BA8,0)+
IF(AND(BB41&lt;&gt;"",BB8&lt;&gt;""),BB41*BB8,0)+
IF(AND(BC41&lt;&gt;"",BC8&lt;&gt;""),BC41*BC8,0)
)
/
(
(
IF(AND(AZ41&lt;&gt;"",AZ8&lt;&gt;""),AZ8,0)+
IF(AND(BA41&lt;&gt;"",BA8&lt;&gt;""),BA8,0)+
IF(AND(BB41&lt;&gt;"",BB8&lt;&gt;""),BB8,0)+
IF(AND(BC41&lt;&gt;"",BC8&lt;&gt;""),BC8,0)
)
),
"")</f>
        <v/>
      </c>
      <c r="BA46" s="288"/>
      <c r="BB46" s="288"/>
      <c r="BC46" s="289"/>
      <c r="BD46" s="287" t="str">
        <f t="shared" ref="BD46" si="43">IFERROR(
(
IF(AND(BD41&lt;&gt;"",BD8&lt;&gt;""),BD41*BD8,0)+
IF(AND(BE41&lt;&gt;"",BE8&lt;&gt;""),BE41*BE8,0)+
IF(AND(BF41&lt;&gt;"",BF8&lt;&gt;""),BF41*BF8,0)+
IF(AND(BG41&lt;&gt;"",BG8&lt;&gt;""),BG41*BG8,0)
)
/
(
(
IF(AND(BD41&lt;&gt;"",BD8&lt;&gt;""),BD8,0)+
IF(AND(BE41&lt;&gt;"",BE8&lt;&gt;""),BE8,0)+
IF(AND(BF41&lt;&gt;"",BF8&lt;&gt;""),BF8,0)+
IF(AND(BG41&lt;&gt;"",BG8&lt;&gt;""),BG8,0)
)
),
"")</f>
        <v/>
      </c>
      <c r="BE46" s="288"/>
      <c r="BF46" s="288"/>
      <c r="BG46" s="289"/>
      <c r="BH46" s="287" t="str">
        <f t="shared" ref="BH46" si="44">IFERROR(
(
IF(AND(BH41&lt;&gt;"",BH8&lt;&gt;""),BH41*BH8,0)+
IF(AND(BI41&lt;&gt;"",BI8&lt;&gt;""),BI41*BI8,0)+
IF(AND(BJ41&lt;&gt;"",BJ8&lt;&gt;""),BJ41*BJ8,0)+
IF(AND(BK41&lt;&gt;"",BK8&lt;&gt;""),BK41*BK8,0)
)
/
(
(
IF(AND(BH41&lt;&gt;"",BH8&lt;&gt;""),BH8,0)+
IF(AND(BI41&lt;&gt;"",BI8&lt;&gt;""),BI8,0)+
IF(AND(BJ41&lt;&gt;"",BJ8&lt;&gt;""),BJ8,0)+
IF(AND(BK41&lt;&gt;"",BK8&lt;&gt;""),BK8,0)
)
),
"")</f>
        <v/>
      </c>
      <c r="BI46" s="288"/>
      <c r="BJ46" s="288"/>
      <c r="BK46" s="289"/>
    </row>
    <row r="47" spans="1:63">
      <c r="A47" s="305" t="str">
        <f>Language!B1034</f>
        <v>Total average for all sessions</v>
      </c>
      <c r="B47" s="306"/>
      <c r="C47" s="307"/>
      <c r="D47" s="50" t="str">
        <f>IFERROR(AVERAGE(D46:BK46),"")</f>
        <v/>
      </c>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c r="AS47" s="293"/>
      <c r="AT47" s="293"/>
      <c r="AU47" s="293"/>
      <c r="AV47" s="293"/>
      <c r="AW47" s="293"/>
      <c r="AX47" s="293"/>
      <c r="AY47" s="293"/>
      <c r="AZ47" s="293"/>
      <c r="BA47" s="293"/>
      <c r="BB47" s="293"/>
      <c r="BC47" s="293"/>
      <c r="BD47" s="293"/>
      <c r="BE47" s="293"/>
      <c r="BF47" s="293"/>
      <c r="BG47" s="293"/>
      <c r="BH47" s="293"/>
      <c r="BI47" s="293"/>
      <c r="BJ47" s="293"/>
      <c r="BK47" s="293"/>
    </row>
    <row r="48" spans="1:63">
      <c r="A48" s="318" t="str">
        <f>Language!B1035</f>
        <v>Satisfaction of participants with the implementation of the programme</v>
      </c>
      <c r="B48" s="319"/>
      <c r="C48" s="38"/>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row>
    <row r="49" spans="1:63" ht="30">
      <c r="A49" s="295" t="str">
        <f>Language!B1036</f>
        <v>Total average by sector for all sessions</v>
      </c>
      <c r="B49" s="296"/>
      <c r="C49" s="297"/>
      <c r="D49" s="10" t="str">
        <f>Language!$B$100</f>
        <v>Human health</v>
      </c>
      <c r="E49" s="10" t="str">
        <f>Language!$B$101</f>
        <v>Animal health</v>
      </c>
      <c r="F49" s="10" t="str">
        <f>Language!$B$102</f>
        <v>Environmental health</v>
      </c>
      <c r="G49" s="10" t="str">
        <f>Language!$B$103</f>
        <v>Other</v>
      </c>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row>
    <row r="50" spans="1:63">
      <c r="A50" s="298"/>
      <c r="B50" s="299"/>
      <c r="C50" s="300"/>
      <c r="D50" s="50" t="str">
        <f>IFERROR(AVERAGE(D18,D30,D43),"")</f>
        <v/>
      </c>
      <c r="E50" s="50" t="str">
        <f>IFERROR(AVERAGE(E18,E30,E43),"")</f>
        <v/>
      </c>
      <c r="F50" s="50" t="str">
        <f>IFERROR(AVERAGE(F18,F30,F43),"")</f>
        <v/>
      </c>
      <c r="G50" s="50" t="str">
        <f>IFERROR(AVERAGE(G18,G30,G43),"")</f>
        <v/>
      </c>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row>
    <row r="51" spans="1:63" ht="60">
      <c r="A51" s="295" t="str">
        <f>Language!B1037</f>
        <v>Total average by mode for all sessions</v>
      </c>
      <c r="B51" s="296"/>
      <c r="C51" s="297"/>
      <c r="D51" s="10" t="str">
        <f>'Drop-downs'!F25</f>
        <v>In-person</v>
      </c>
      <c r="E51" s="10" t="str">
        <f>'Drop-downs'!F26</f>
        <v>Online, instructor-led</v>
      </c>
      <c r="F51" s="10" t="str">
        <f>'Drop-downs'!F27</f>
        <v>Online, self-learning</v>
      </c>
      <c r="G51" s="10" t="str">
        <f>'Drop-downs'!F28</f>
        <v>Hybrid (online and in-person components)</v>
      </c>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row>
    <row r="52" spans="1:63">
      <c r="A52" s="298"/>
      <c r="B52" s="299"/>
      <c r="C52" s="300"/>
      <c r="D52" s="50" t="str">
        <f>IFERROR(AVERAGE(D20,D32,D45),"")</f>
        <v/>
      </c>
      <c r="E52" s="50" t="str">
        <f>IFERROR(AVERAGE(E20,E32,E45),"")</f>
        <v/>
      </c>
      <c r="F52" s="50" t="str">
        <f>IFERROR(AVERAGE(F20,F32,F45),"")</f>
        <v/>
      </c>
      <c r="G52" s="50" t="str">
        <f>IFERROR(AVERAGE(G20,G32,G45),"")</f>
        <v/>
      </c>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row>
    <row r="53" spans="1:63">
      <c r="A53" s="305" t="str">
        <f>Language!B1038</f>
        <v>By session</v>
      </c>
      <c r="B53" s="306"/>
      <c r="C53" s="307"/>
      <c r="D53" s="287" t="str">
        <f>IFERROR(AVERAGE(D21,D33,D46),"")</f>
        <v/>
      </c>
      <c r="E53" s="288"/>
      <c r="F53" s="288"/>
      <c r="G53" s="289"/>
      <c r="H53" s="287" t="str">
        <f t="shared" ref="H53" si="45">IFERROR(AVERAGE(H21,H33,H46),"")</f>
        <v/>
      </c>
      <c r="I53" s="288"/>
      <c r="J53" s="288"/>
      <c r="K53" s="289"/>
      <c r="L53" s="287" t="str">
        <f t="shared" ref="L53" si="46">IFERROR(AVERAGE(L21,L33,L46),"")</f>
        <v/>
      </c>
      <c r="M53" s="288"/>
      <c r="N53" s="288"/>
      <c r="O53" s="289"/>
      <c r="P53" s="287" t="str">
        <f t="shared" ref="P53" si="47">IFERROR(AVERAGE(P21,P33,P46),"")</f>
        <v/>
      </c>
      <c r="Q53" s="288"/>
      <c r="R53" s="288"/>
      <c r="S53" s="289"/>
      <c r="T53" s="287" t="str">
        <f t="shared" ref="T53" si="48">IFERROR(AVERAGE(T21,T33,T46),"")</f>
        <v/>
      </c>
      <c r="U53" s="288"/>
      <c r="V53" s="288"/>
      <c r="W53" s="289"/>
      <c r="X53" s="287" t="str">
        <f t="shared" ref="X53" si="49">IFERROR(AVERAGE(X21,X33,X46),"")</f>
        <v/>
      </c>
      <c r="Y53" s="288"/>
      <c r="Z53" s="288"/>
      <c r="AA53" s="289"/>
      <c r="AB53" s="287" t="str">
        <f t="shared" ref="AB53" si="50">IFERROR(AVERAGE(AB21,AB33,AB46),"")</f>
        <v/>
      </c>
      <c r="AC53" s="288"/>
      <c r="AD53" s="288"/>
      <c r="AE53" s="289"/>
      <c r="AF53" s="287" t="str">
        <f t="shared" ref="AF53" si="51">IFERROR(AVERAGE(AF21,AF33,AF46),"")</f>
        <v/>
      </c>
      <c r="AG53" s="288"/>
      <c r="AH53" s="288"/>
      <c r="AI53" s="289"/>
      <c r="AJ53" s="287" t="str">
        <f t="shared" ref="AJ53" si="52">IFERROR(AVERAGE(AJ21,AJ33,AJ46),"")</f>
        <v/>
      </c>
      <c r="AK53" s="288"/>
      <c r="AL53" s="288"/>
      <c r="AM53" s="289"/>
      <c r="AN53" s="287" t="str">
        <f t="shared" ref="AN53" si="53">IFERROR(AVERAGE(AN21,AN33,AN46),"")</f>
        <v/>
      </c>
      <c r="AO53" s="288"/>
      <c r="AP53" s="288"/>
      <c r="AQ53" s="289"/>
      <c r="AR53" s="287" t="str">
        <f t="shared" ref="AR53" si="54">IFERROR(AVERAGE(AR21,AR33,AR46),"")</f>
        <v/>
      </c>
      <c r="AS53" s="288"/>
      <c r="AT53" s="288"/>
      <c r="AU53" s="289"/>
      <c r="AV53" s="287" t="str">
        <f t="shared" ref="AV53" si="55">IFERROR(AVERAGE(AV21,AV33,AV46),"")</f>
        <v/>
      </c>
      <c r="AW53" s="288"/>
      <c r="AX53" s="288"/>
      <c r="AY53" s="289"/>
      <c r="AZ53" s="287" t="str">
        <f t="shared" ref="AZ53" si="56">IFERROR(AVERAGE(AZ21,AZ33,AZ46),"")</f>
        <v/>
      </c>
      <c r="BA53" s="288"/>
      <c r="BB53" s="288"/>
      <c r="BC53" s="289"/>
      <c r="BD53" s="287" t="str">
        <f t="shared" ref="BD53" si="57">IFERROR(AVERAGE(BD21,BD33,BD46),"")</f>
        <v/>
      </c>
      <c r="BE53" s="288"/>
      <c r="BF53" s="288"/>
      <c r="BG53" s="289"/>
      <c r="BH53" s="287" t="str">
        <f t="shared" ref="BH53" si="58">IFERROR(AVERAGE(BH21,BH33,BH46),"")</f>
        <v/>
      </c>
      <c r="BI53" s="288"/>
      <c r="BJ53" s="288"/>
      <c r="BK53" s="289"/>
    </row>
    <row r="54" spans="1:63">
      <c r="A54" s="305" t="str">
        <f>Language!B1039</f>
        <v>Total satisfaction for all sessions</v>
      </c>
      <c r="B54" s="306"/>
      <c r="C54" s="307"/>
      <c r="D54" s="59" t="str">
        <f>IFERROR(AVERAGE(D53:BK53),"")</f>
        <v/>
      </c>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row>
    <row r="55" spans="1:63" ht="15" customHeight="1">
      <c r="A55" s="318" t="str">
        <f>Language!B1040</f>
        <v>D. Participants</v>
      </c>
      <c r="B55" s="319"/>
      <c r="C55" s="5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3"/>
      <c r="BD55" s="293"/>
      <c r="BE55" s="293"/>
      <c r="BF55" s="293"/>
      <c r="BG55" s="293"/>
      <c r="BH55" s="293"/>
      <c r="BI55" s="293"/>
      <c r="BJ55" s="293"/>
      <c r="BK55" s="293"/>
    </row>
    <row r="56" spans="1:63">
      <c r="A56" s="6" t="s">
        <v>143</v>
      </c>
      <c r="B56" s="320" t="str">
        <f>Language!B1041</f>
        <v>The interactions with the other participants enhanced my learning process</v>
      </c>
      <c r="C56" s="3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c r="BD56" s="120"/>
      <c r="BE56" s="120"/>
      <c r="BF56" s="120"/>
      <c r="BG56" s="120"/>
      <c r="BH56" s="120"/>
      <c r="BI56" s="120"/>
      <c r="BJ56" s="186"/>
      <c r="BK56" s="120"/>
    </row>
    <row r="57" spans="1:63">
      <c r="A57" s="6" t="s">
        <v>144</v>
      </c>
      <c r="B57" s="320" t="str">
        <f>Language!B1042</f>
        <v>There was good collaboration in the group</v>
      </c>
      <c r="C57" s="320"/>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0"/>
    </row>
    <row r="58" spans="1:63">
      <c r="A58" s="6" t="s">
        <v>145</v>
      </c>
      <c r="B58" s="320" t="str">
        <f>Language!B1043</f>
        <v>Most of the participants were open to new ideas</v>
      </c>
      <c r="C58" s="320"/>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0"/>
    </row>
    <row r="59" spans="1:63" ht="33" customHeight="1">
      <c r="A59" s="6" t="s">
        <v>146</v>
      </c>
      <c r="B59" s="320" t="str">
        <f>Language!B1044</f>
        <v>The mix of participants (from different backgrounds, sectors, affiliations) encouraged valuable cross-sectoral discussions</v>
      </c>
      <c r="C59" s="320"/>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0"/>
    </row>
    <row r="60" spans="1:63">
      <c r="A60" s="305" t="str">
        <f>Language!B1045</f>
        <v>Average by sector by session</v>
      </c>
      <c r="B60" s="306"/>
      <c r="C60" s="307"/>
      <c r="D60" s="50" t="str">
        <f>IF(
  AND(D8&lt;&gt;"",COUNTA(D56:D59)&gt;0),
  AVERAGE(D56:D59)/5,
  ""
)</f>
        <v/>
      </c>
      <c r="E60" s="50" t="str">
        <f t="shared" ref="E60:BK60" si="59">IF(
  AND(E8&lt;&gt;"",COUNTA(E56:E59)&gt;0),
  AVERAGE(E56:E59)/5,
  ""
)</f>
        <v/>
      </c>
      <c r="F60" s="50" t="str">
        <f t="shared" si="59"/>
        <v/>
      </c>
      <c r="G60" s="50" t="str">
        <f t="shared" si="59"/>
        <v/>
      </c>
      <c r="H60" s="50" t="str">
        <f t="shared" si="59"/>
        <v/>
      </c>
      <c r="I60" s="50" t="str">
        <f t="shared" si="59"/>
        <v/>
      </c>
      <c r="J60" s="50" t="str">
        <f t="shared" si="59"/>
        <v/>
      </c>
      <c r="K60" s="50" t="str">
        <f t="shared" si="59"/>
        <v/>
      </c>
      <c r="L60" s="50" t="str">
        <f t="shared" si="59"/>
        <v/>
      </c>
      <c r="M60" s="50" t="str">
        <f t="shared" si="59"/>
        <v/>
      </c>
      <c r="N60" s="50" t="str">
        <f t="shared" si="59"/>
        <v/>
      </c>
      <c r="O60" s="50" t="str">
        <f t="shared" si="59"/>
        <v/>
      </c>
      <c r="P60" s="50" t="str">
        <f t="shared" si="59"/>
        <v/>
      </c>
      <c r="Q60" s="50" t="str">
        <f t="shared" si="59"/>
        <v/>
      </c>
      <c r="R60" s="50" t="str">
        <f t="shared" si="59"/>
        <v/>
      </c>
      <c r="S60" s="50" t="str">
        <f t="shared" si="59"/>
        <v/>
      </c>
      <c r="T60" s="50" t="str">
        <f t="shared" si="59"/>
        <v/>
      </c>
      <c r="U60" s="50" t="str">
        <f t="shared" si="59"/>
        <v/>
      </c>
      <c r="V60" s="50" t="str">
        <f t="shared" si="59"/>
        <v/>
      </c>
      <c r="W60" s="50" t="str">
        <f t="shared" si="59"/>
        <v/>
      </c>
      <c r="X60" s="50" t="str">
        <f t="shared" si="59"/>
        <v/>
      </c>
      <c r="Y60" s="50" t="str">
        <f t="shared" si="59"/>
        <v/>
      </c>
      <c r="Z60" s="50" t="str">
        <f t="shared" si="59"/>
        <v/>
      </c>
      <c r="AA60" s="50" t="str">
        <f t="shared" si="59"/>
        <v/>
      </c>
      <c r="AB60" s="50" t="str">
        <f t="shared" si="59"/>
        <v/>
      </c>
      <c r="AC60" s="50" t="str">
        <f t="shared" si="59"/>
        <v/>
      </c>
      <c r="AD60" s="50" t="str">
        <f t="shared" si="59"/>
        <v/>
      </c>
      <c r="AE60" s="50" t="str">
        <f t="shared" si="59"/>
        <v/>
      </c>
      <c r="AF60" s="50" t="str">
        <f t="shared" si="59"/>
        <v/>
      </c>
      <c r="AG60" s="50" t="str">
        <f t="shared" si="59"/>
        <v/>
      </c>
      <c r="AH60" s="50" t="str">
        <f t="shared" si="59"/>
        <v/>
      </c>
      <c r="AI60" s="50" t="str">
        <f t="shared" si="59"/>
        <v/>
      </c>
      <c r="AJ60" s="50" t="str">
        <f t="shared" si="59"/>
        <v/>
      </c>
      <c r="AK60" s="50" t="str">
        <f t="shared" si="59"/>
        <v/>
      </c>
      <c r="AL60" s="50" t="str">
        <f t="shared" si="59"/>
        <v/>
      </c>
      <c r="AM60" s="50" t="str">
        <f t="shared" si="59"/>
        <v/>
      </c>
      <c r="AN60" s="50" t="str">
        <f t="shared" si="59"/>
        <v/>
      </c>
      <c r="AO60" s="50" t="str">
        <f t="shared" si="59"/>
        <v/>
      </c>
      <c r="AP60" s="50" t="str">
        <f t="shared" si="59"/>
        <v/>
      </c>
      <c r="AQ60" s="50" t="str">
        <f t="shared" si="59"/>
        <v/>
      </c>
      <c r="AR60" s="50" t="str">
        <f t="shared" si="59"/>
        <v/>
      </c>
      <c r="AS60" s="50" t="str">
        <f t="shared" si="59"/>
        <v/>
      </c>
      <c r="AT60" s="50" t="str">
        <f t="shared" si="59"/>
        <v/>
      </c>
      <c r="AU60" s="50" t="str">
        <f t="shared" si="59"/>
        <v/>
      </c>
      <c r="AV60" s="50" t="str">
        <f t="shared" si="59"/>
        <v/>
      </c>
      <c r="AW60" s="50" t="str">
        <f t="shared" si="59"/>
        <v/>
      </c>
      <c r="AX60" s="50" t="str">
        <f t="shared" si="59"/>
        <v/>
      </c>
      <c r="AY60" s="50" t="str">
        <f t="shared" si="59"/>
        <v/>
      </c>
      <c r="AZ60" s="50" t="str">
        <f t="shared" si="59"/>
        <v/>
      </c>
      <c r="BA60" s="50" t="str">
        <f t="shared" si="59"/>
        <v/>
      </c>
      <c r="BB60" s="50" t="str">
        <f t="shared" si="59"/>
        <v/>
      </c>
      <c r="BC60" s="50" t="str">
        <f t="shared" si="59"/>
        <v/>
      </c>
      <c r="BD60" s="50" t="str">
        <f t="shared" si="59"/>
        <v/>
      </c>
      <c r="BE60" s="50" t="str">
        <f t="shared" si="59"/>
        <v/>
      </c>
      <c r="BF60" s="50" t="str">
        <f t="shared" si="59"/>
        <v/>
      </c>
      <c r="BG60" s="50" t="str">
        <f t="shared" si="59"/>
        <v/>
      </c>
      <c r="BH60" s="50" t="str">
        <f t="shared" si="59"/>
        <v/>
      </c>
      <c r="BI60" s="50" t="str">
        <f t="shared" si="59"/>
        <v/>
      </c>
      <c r="BJ60" s="50" t="str">
        <f t="shared" si="59"/>
        <v/>
      </c>
      <c r="BK60" s="50" t="str">
        <f t="shared" si="59"/>
        <v/>
      </c>
    </row>
    <row r="61" spans="1:63" ht="30">
      <c r="A61" s="295" t="str">
        <f>Language!B1046</f>
        <v>Total average by sector for all sessions</v>
      </c>
      <c r="B61" s="296"/>
      <c r="C61" s="297"/>
      <c r="D61" s="10" t="str">
        <f>Language!$B$100</f>
        <v>Human health</v>
      </c>
      <c r="E61" s="10" t="str">
        <f>Language!$B$101</f>
        <v>Animal health</v>
      </c>
      <c r="F61" s="10" t="str">
        <f>Language!$B$102</f>
        <v>Environmental health</v>
      </c>
      <c r="G61" s="10" t="str">
        <f>Language!$B$103</f>
        <v>Other</v>
      </c>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row>
    <row r="62" spans="1:63">
      <c r="A62" s="298"/>
      <c r="B62" s="299"/>
      <c r="C62" s="300"/>
      <c r="D62" s="50" t="str">
        <f>IFERROR(AVERAGEIF(D7:BK7, D61, D60:BK60), "")</f>
        <v/>
      </c>
      <c r="E62" s="50" t="str">
        <f>IFERROR(AVERAGEIF(D7:BK7, E61, D60:BK60), "")</f>
        <v/>
      </c>
      <c r="F62" s="50" t="str">
        <f>IFERROR(AVERAGEIF(D7:BK7, F61, D60:BK60), "")</f>
        <v/>
      </c>
      <c r="G62" s="50" t="str">
        <f>IFERROR(AVERAGEIF(D7:BK7, G61, D60:BK60), "")</f>
        <v/>
      </c>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row>
    <row r="63" spans="1:63" ht="60">
      <c r="A63" s="295" t="str">
        <f>Language!B1047</f>
        <v>Total average by mode for all sessions</v>
      </c>
      <c r="B63" s="296"/>
      <c r="C63" s="297"/>
      <c r="D63" s="10" t="str">
        <f>'Drop-downs'!F25</f>
        <v>In-person</v>
      </c>
      <c r="E63" s="10" t="str">
        <f>'Drop-downs'!F26</f>
        <v>Online, instructor-led</v>
      </c>
      <c r="F63" s="10" t="str">
        <f>'Drop-downs'!F27</f>
        <v>Online, self-learning</v>
      </c>
      <c r="G63" s="10" t="str">
        <f>'Drop-downs'!F28</f>
        <v>Hybrid (online and in-person components)</v>
      </c>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row>
    <row r="64" spans="1:63">
      <c r="A64" s="298"/>
      <c r="B64" s="299"/>
      <c r="C64" s="300"/>
      <c r="D64" s="50" t="str">
        <f>IFERROR(AVERAGEIF(D6:BK6, D63, D60:BK60), "")</f>
        <v/>
      </c>
      <c r="E64" s="50" t="str">
        <f>IFERROR(AVERAGEIF(D6:BK6, E63, D60:BK60), "")</f>
        <v/>
      </c>
      <c r="F64" s="50" t="str">
        <f>IFERROR(AVERAGEIF(D6:BK6, F63, D60:BK60), "")</f>
        <v/>
      </c>
      <c r="G64" s="50" t="str">
        <f>IFERROR(AVERAGEIF(D6:BK6, G63, D60:BK60), "")</f>
        <v/>
      </c>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row>
    <row r="65" spans="1:63">
      <c r="A65" s="305" t="str">
        <f>Language!B1048</f>
        <v>By session</v>
      </c>
      <c r="B65" s="306"/>
      <c r="C65" s="307"/>
      <c r="D65" s="287" t="str">
        <f>IFERROR(
(
IF(AND(D60&lt;&gt;"",D8&lt;&gt;""),D60*D8,0)+
IF(AND(E60&lt;&gt;"",E8&lt;&gt;""),E60*E8,0)+
IF(AND(F60&lt;&gt;"",F8&lt;&gt;""),F60*F8,0)+
IF(AND(G60&lt;&gt;"",G8&lt;&gt;""),G60*G8,0)
)
/
(
(
IF(AND(D60&lt;&gt;"",D8&lt;&gt;""),D8,0)+
IF(AND(E60&lt;&gt;"",E8&lt;&gt;""),E8,0)+
IF(AND(F60&lt;&gt;"",F8&lt;&gt;""),F8,0)+
IF(AND(G60&lt;&gt;"",G8&lt;&gt;""),G8,0)
)
),
"")</f>
        <v/>
      </c>
      <c r="E65" s="288"/>
      <c r="F65" s="288"/>
      <c r="G65" s="289"/>
      <c r="H65" s="287" t="str">
        <f t="shared" ref="H65" si="60">IFERROR(
(
IF(AND(H60&lt;&gt;"",H8&lt;&gt;""),H60*H8,0)+
IF(AND(I60&lt;&gt;"",I8&lt;&gt;""),I60*I8,0)+
IF(AND(J60&lt;&gt;"",J8&lt;&gt;""),J60*J8,0)+
IF(AND(K60&lt;&gt;"",K8&lt;&gt;""),K60*K8,0)
)
/
(
(
IF(AND(H60&lt;&gt;"",H8&lt;&gt;""),H8,0)+
IF(AND(I60&lt;&gt;"",I8&lt;&gt;""),I8,0)+
IF(AND(J60&lt;&gt;"",J8&lt;&gt;""),J8,0)+
IF(AND(K60&lt;&gt;"",K8&lt;&gt;""),K8,0)
)
),
"")</f>
        <v/>
      </c>
      <c r="I65" s="288"/>
      <c r="J65" s="288"/>
      <c r="K65" s="289"/>
      <c r="L65" s="287" t="str">
        <f t="shared" ref="L65" si="61">IFERROR(
(
IF(AND(L60&lt;&gt;"",L8&lt;&gt;""),L60*L8,0)+
IF(AND(M60&lt;&gt;"",M8&lt;&gt;""),M60*M8,0)+
IF(AND(N60&lt;&gt;"",N8&lt;&gt;""),N60*N8,0)+
IF(AND(O60&lt;&gt;"",O8&lt;&gt;""),O60*O8,0)
)
/
(
(
IF(AND(L60&lt;&gt;"",L8&lt;&gt;""),L8,0)+
IF(AND(M60&lt;&gt;"",M8&lt;&gt;""),M8,0)+
IF(AND(N60&lt;&gt;"",N8&lt;&gt;""),N8,0)+
IF(AND(O60&lt;&gt;"",O8&lt;&gt;""),O8,0)
)
),
"")</f>
        <v/>
      </c>
      <c r="M65" s="288"/>
      <c r="N65" s="288"/>
      <c r="O65" s="289"/>
      <c r="P65" s="287" t="str">
        <f t="shared" ref="P65" si="62">IFERROR(
(
IF(AND(P60&lt;&gt;"",P8&lt;&gt;""),P60*P8,0)+
IF(AND(Q60&lt;&gt;"",Q8&lt;&gt;""),Q60*Q8,0)+
IF(AND(R60&lt;&gt;"",R8&lt;&gt;""),R60*R8,0)+
IF(AND(S60&lt;&gt;"",S8&lt;&gt;""),S60*S8,0)
)
/
(
(
IF(AND(P60&lt;&gt;"",P8&lt;&gt;""),P8,0)+
IF(AND(Q60&lt;&gt;"",Q8&lt;&gt;""),Q8,0)+
IF(AND(R60&lt;&gt;"",R8&lt;&gt;""),R8,0)+
IF(AND(S60&lt;&gt;"",S8&lt;&gt;""),S8,0)
)
),
"")</f>
        <v/>
      </c>
      <c r="Q65" s="288"/>
      <c r="R65" s="288"/>
      <c r="S65" s="289"/>
      <c r="T65" s="287" t="str">
        <f t="shared" ref="T65" si="63">IFERROR(
(
IF(AND(T60&lt;&gt;"",T8&lt;&gt;""),T60*T8,0)+
IF(AND(U60&lt;&gt;"",U8&lt;&gt;""),U60*U8,0)+
IF(AND(V60&lt;&gt;"",V8&lt;&gt;""),V60*V8,0)+
IF(AND(W60&lt;&gt;"",W8&lt;&gt;""),W60*W8,0)
)
/
(
(
IF(AND(T60&lt;&gt;"",T8&lt;&gt;""),T8,0)+
IF(AND(U60&lt;&gt;"",U8&lt;&gt;""),U8,0)+
IF(AND(V60&lt;&gt;"",V8&lt;&gt;""),V8,0)+
IF(AND(W60&lt;&gt;"",W8&lt;&gt;""),W8,0)
)
),
"")</f>
        <v/>
      </c>
      <c r="U65" s="288"/>
      <c r="V65" s="288"/>
      <c r="W65" s="289"/>
      <c r="X65" s="287" t="str">
        <f t="shared" ref="X65" si="64">IFERROR(
(
IF(AND(X60&lt;&gt;"",X8&lt;&gt;""),X60*X8,0)+
IF(AND(Y60&lt;&gt;"",Y8&lt;&gt;""),Y60*Y8,0)+
IF(AND(Z60&lt;&gt;"",Z8&lt;&gt;""),Z60*Z8,0)+
IF(AND(AA60&lt;&gt;"",AA8&lt;&gt;""),AA60*AA8,0)
)
/
(
(
IF(AND(X60&lt;&gt;"",X8&lt;&gt;""),X8,0)+
IF(AND(Y60&lt;&gt;"",Y8&lt;&gt;""),Y8,0)+
IF(AND(Z60&lt;&gt;"",Z8&lt;&gt;""),Z8,0)+
IF(AND(AA60&lt;&gt;"",AA8&lt;&gt;""),AA8,0)
)
),
"")</f>
        <v/>
      </c>
      <c r="Y65" s="288"/>
      <c r="Z65" s="288"/>
      <c r="AA65" s="289"/>
      <c r="AB65" s="287" t="str">
        <f t="shared" ref="AB65" si="65">IFERROR(
(
IF(AND(AB60&lt;&gt;"",AB8&lt;&gt;""),AB60*AB8,0)+
IF(AND(AC60&lt;&gt;"",AC8&lt;&gt;""),AC60*AC8,0)+
IF(AND(AD60&lt;&gt;"",AD8&lt;&gt;""),AD60*AD8,0)+
IF(AND(AE60&lt;&gt;"",AE8&lt;&gt;""),AE60*AE8,0)
)
/
(
(
IF(AND(AB60&lt;&gt;"",AB8&lt;&gt;""),AB8,0)+
IF(AND(AC60&lt;&gt;"",AC8&lt;&gt;""),AC8,0)+
IF(AND(AD60&lt;&gt;"",AD8&lt;&gt;""),AD8,0)+
IF(AND(AE60&lt;&gt;"",AE8&lt;&gt;""),AE8,0)
)
),
"")</f>
        <v/>
      </c>
      <c r="AC65" s="288"/>
      <c r="AD65" s="288"/>
      <c r="AE65" s="289"/>
      <c r="AF65" s="287" t="str">
        <f t="shared" ref="AF65" si="66">IFERROR(
(
IF(AND(AF60&lt;&gt;"",AF8&lt;&gt;""),AF60*AF8,0)+
IF(AND(AG60&lt;&gt;"",AG8&lt;&gt;""),AG60*AG8,0)+
IF(AND(AH60&lt;&gt;"",AH8&lt;&gt;""),AH60*AH8,0)+
IF(AND(AI60&lt;&gt;"",AI8&lt;&gt;""),AI60*AI8,0)
)
/
(
(
IF(AND(AF60&lt;&gt;"",AF8&lt;&gt;""),AF8,0)+
IF(AND(AG60&lt;&gt;"",AG8&lt;&gt;""),AG8,0)+
IF(AND(AH60&lt;&gt;"",AH8&lt;&gt;""),AH8,0)+
IF(AND(AI60&lt;&gt;"",AI8&lt;&gt;""),AI8,0)
)
),
"")</f>
        <v/>
      </c>
      <c r="AG65" s="288"/>
      <c r="AH65" s="288"/>
      <c r="AI65" s="289"/>
      <c r="AJ65" s="287" t="str">
        <f t="shared" ref="AJ65" si="67">IFERROR(
(
IF(AND(AJ60&lt;&gt;"",AJ8&lt;&gt;""),AJ60*AJ8,0)+
IF(AND(AK60&lt;&gt;"",AK8&lt;&gt;""),AK60*AK8,0)+
IF(AND(AL60&lt;&gt;"",AL8&lt;&gt;""),AL60*AL8,0)+
IF(AND(AM60&lt;&gt;"",AM8&lt;&gt;""),AM60*AM8,0)
)
/
(
(
IF(AND(AJ60&lt;&gt;"",AJ8&lt;&gt;""),AJ8,0)+
IF(AND(AK60&lt;&gt;"",AK8&lt;&gt;""),AK8,0)+
IF(AND(AL60&lt;&gt;"",AL8&lt;&gt;""),AL8,0)+
IF(AND(AM60&lt;&gt;"",AM8&lt;&gt;""),AM8,0)
)
),
"")</f>
        <v/>
      </c>
      <c r="AK65" s="288"/>
      <c r="AL65" s="288"/>
      <c r="AM65" s="289"/>
      <c r="AN65" s="287" t="str">
        <f t="shared" ref="AN65" si="68">IFERROR(
(
IF(AND(AN60&lt;&gt;"",AN8&lt;&gt;""),AN60*AN8,0)+
IF(AND(AO60&lt;&gt;"",AO8&lt;&gt;""),AO60*AO8,0)+
IF(AND(AP60&lt;&gt;"",AP8&lt;&gt;""),AP60*AP8,0)+
IF(AND(AQ60&lt;&gt;"",AQ8&lt;&gt;""),AQ60*AQ8,0)
)
/
(
(
IF(AND(AN60&lt;&gt;"",AN8&lt;&gt;""),AN8,0)+
IF(AND(AO60&lt;&gt;"",AO8&lt;&gt;""),AO8,0)+
IF(AND(AP60&lt;&gt;"",AP8&lt;&gt;""),AP8,0)+
IF(AND(AQ60&lt;&gt;"",AQ8&lt;&gt;""),AQ8,0)
)
),
"")</f>
        <v/>
      </c>
      <c r="AO65" s="288"/>
      <c r="AP65" s="288"/>
      <c r="AQ65" s="289"/>
      <c r="AR65" s="287" t="str">
        <f t="shared" ref="AR65" si="69">IFERROR(
(
IF(AND(AR60&lt;&gt;"",AR8&lt;&gt;""),AR60*AR8,0)+
IF(AND(AS60&lt;&gt;"",AS8&lt;&gt;""),AS60*AS8,0)+
IF(AND(AT60&lt;&gt;"",AT8&lt;&gt;""),AT60*AT8,0)+
IF(AND(AU60&lt;&gt;"",AU8&lt;&gt;""),AU60*AU8,0)
)
/
(
(
IF(AND(AR60&lt;&gt;"",AR8&lt;&gt;""),AR8,0)+
IF(AND(AS60&lt;&gt;"",AS8&lt;&gt;""),AS8,0)+
IF(AND(AT60&lt;&gt;"",AT8&lt;&gt;""),AT8,0)+
IF(AND(AU60&lt;&gt;"",AU8&lt;&gt;""),AU8,0)
)
),
"")</f>
        <v/>
      </c>
      <c r="AS65" s="288"/>
      <c r="AT65" s="288"/>
      <c r="AU65" s="289"/>
      <c r="AV65" s="287" t="str">
        <f t="shared" ref="AV65" si="70">IFERROR(
(
IF(AND(AV60&lt;&gt;"",AV8&lt;&gt;""),AV60*AV8,0)+
IF(AND(AW60&lt;&gt;"",AW8&lt;&gt;""),AW60*AW8,0)+
IF(AND(AX60&lt;&gt;"",AX8&lt;&gt;""),AX60*AX8,0)+
IF(AND(AY60&lt;&gt;"",AY8&lt;&gt;""),AY60*AY8,0)
)
/
(
(
IF(AND(AV60&lt;&gt;"",AV8&lt;&gt;""),AV8,0)+
IF(AND(AW60&lt;&gt;"",AW8&lt;&gt;""),AW8,0)+
IF(AND(AX60&lt;&gt;"",AX8&lt;&gt;""),AX8,0)+
IF(AND(AY60&lt;&gt;"",AY8&lt;&gt;""),AY8,0)
)
),
"")</f>
        <v/>
      </c>
      <c r="AW65" s="288"/>
      <c r="AX65" s="288"/>
      <c r="AY65" s="289"/>
      <c r="AZ65" s="287" t="str">
        <f t="shared" ref="AZ65" si="71">IFERROR(
(
IF(AND(AZ60&lt;&gt;"",AZ8&lt;&gt;""),AZ60*AZ8,0)+
IF(AND(BA60&lt;&gt;"",BA8&lt;&gt;""),BA60*BA8,0)+
IF(AND(BB60&lt;&gt;"",BB8&lt;&gt;""),BB60*BB8,0)+
IF(AND(BC60&lt;&gt;"",BC8&lt;&gt;""),BC60*BC8,0)
)
/
(
(
IF(AND(AZ60&lt;&gt;"",AZ8&lt;&gt;""),AZ8,0)+
IF(AND(BA60&lt;&gt;"",BA8&lt;&gt;""),BA8,0)+
IF(AND(BB60&lt;&gt;"",BB8&lt;&gt;""),BB8,0)+
IF(AND(BC60&lt;&gt;"",BC8&lt;&gt;""),BC8,0)
)
),
"")</f>
        <v/>
      </c>
      <c r="BA65" s="288"/>
      <c r="BB65" s="288"/>
      <c r="BC65" s="289"/>
      <c r="BD65" s="287" t="str">
        <f t="shared" ref="BD65" si="72">IFERROR(
(
IF(AND(BD60&lt;&gt;"",BD8&lt;&gt;""),BD60*BD8,0)+
IF(AND(BE60&lt;&gt;"",BE8&lt;&gt;""),BE60*BE8,0)+
IF(AND(BF60&lt;&gt;"",BF8&lt;&gt;""),BF60*BF8,0)+
IF(AND(BG60&lt;&gt;"",BG8&lt;&gt;""),BG60*BG8,0)
)
/
(
(
IF(AND(BD60&lt;&gt;"",BD8&lt;&gt;""),BD8,0)+
IF(AND(BE60&lt;&gt;"",BE8&lt;&gt;""),BE8,0)+
IF(AND(BF60&lt;&gt;"",BF8&lt;&gt;""),BF8,0)+
IF(AND(BG60&lt;&gt;"",BG8&lt;&gt;""),BG8,0)
)
),
"")</f>
        <v/>
      </c>
      <c r="BE65" s="288"/>
      <c r="BF65" s="288"/>
      <c r="BG65" s="289"/>
      <c r="BH65" s="287" t="str">
        <f t="shared" ref="BH65" si="73">IFERROR(
(
IF(AND(BH60&lt;&gt;"",BH8&lt;&gt;""),BH60*BH8,0)+
IF(AND(BI60&lt;&gt;"",BI8&lt;&gt;""),BI60*BI8,0)+
IF(AND(BJ60&lt;&gt;"",BJ8&lt;&gt;""),BJ60*BJ8,0)+
IF(AND(BK60&lt;&gt;"",BK8&lt;&gt;""),BK60*BK8,0)
)
/
(
(
IF(AND(BH60&lt;&gt;"",BH8&lt;&gt;""),BH8,0)+
IF(AND(BI60&lt;&gt;"",BI8&lt;&gt;""),BI8,0)+
IF(AND(BJ60&lt;&gt;"",BJ8&lt;&gt;""),BJ8,0)+
IF(AND(BK60&lt;&gt;"",BK8&lt;&gt;""),BK8,0)
)
),
"")</f>
        <v/>
      </c>
      <c r="BI65" s="288"/>
      <c r="BJ65" s="288"/>
      <c r="BK65" s="289"/>
    </row>
    <row r="66" spans="1:63">
      <c r="A66" s="305" t="str">
        <f>Language!B1049</f>
        <v>Total average for all sessions</v>
      </c>
      <c r="B66" s="306"/>
      <c r="C66" s="307"/>
      <c r="D66" s="50" t="str">
        <f>IFERROR(AVERAGE(D65:BK65),"")</f>
        <v/>
      </c>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3"/>
      <c r="AN66" s="293"/>
      <c r="AO66" s="293"/>
      <c r="AP66" s="293"/>
      <c r="AQ66" s="293"/>
      <c r="AR66" s="293"/>
      <c r="AS66" s="293"/>
      <c r="AT66" s="293"/>
      <c r="AU66" s="293"/>
      <c r="AV66" s="293"/>
      <c r="AW66" s="293"/>
      <c r="AX66" s="293"/>
      <c r="AY66" s="293"/>
      <c r="AZ66" s="293"/>
      <c r="BA66" s="293"/>
      <c r="BB66" s="293"/>
      <c r="BC66" s="293"/>
      <c r="BD66" s="293"/>
      <c r="BE66" s="293"/>
      <c r="BF66" s="293"/>
      <c r="BG66" s="293"/>
      <c r="BH66" s="293"/>
      <c r="BI66" s="293"/>
      <c r="BJ66" s="293"/>
      <c r="BK66" s="293"/>
    </row>
    <row r="67" spans="1:63">
      <c r="C67"/>
    </row>
    <row r="68" spans="1:63">
      <c r="C68"/>
    </row>
    <row r="69" spans="1:63">
      <c r="B69" s="8" t="str">
        <f>Language!$B$56</f>
        <v>Below is the color-coding of the cells in the tool that can help you navigate and quickly find which cells need to be filled out. It can be found at the bottom of every spreadsheet</v>
      </c>
      <c r="C69"/>
    </row>
    <row r="70" spans="1:63" ht="30">
      <c r="B70" s="38" t="str">
        <f>Language!$B$57</f>
        <v>Fixed titles and totals</v>
      </c>
      <c r="C70" s="10" t="str">
        <f>Language!$B$63</f>
        <v>Non-editable - no need for user input.</v>
      </c>
    </row>
    <row r="71" spans="1:63" ht="30">
      <c r="B71" s="25" t="str">
        <f>Language!$B$58</f>
        <v>General information and legends</v>
      </c>
      <c r="C71" s="10" t="str">
        <f>Language!$B$64</f>
        <v>Non-editable - no need for user input.</v>
      </c>
    </row>
    <row r="72" spans="1:63" ht="30">
      <c r="B72" s="80" t="str">
        <f>Language!$B$59</f>
        <v>Fixed or formula</v>
      </c>
      <c r="C72" s="10" t="str">
        <f>Language!$B$65</f>
        <v>Non-editable - no need for user input.</v>
      </c>
    </row>
    <row r="73" spans="1:63" ht="30">
      <c r="B73" s="51" t="str">
        <f>Language!$B$60</f>
        <v>Fillable</v>
      </c>
      <c r="C73" s="10" t="str">
        <f>Language!$B$66</f>
        <v>User input required (free text).</v>
      </c>
    </row>
    <row r="74" spans="1:63">
      <c r="B74" s="78" t="str">
        <f>Language!$B$61</f>
        <v>Drop-downs</v>
      </c>
      <c r="C74" s="10" t="str">
        <f>Language!$B$67</f>
        <v>User selection is required.</v>
      </c>
    </row>
    <row r="75" spans="1:63" ht="240">
      <c r="B75" s="81" t="str">
        <f>Language!$B$62</f>
        <v>Prefilled data</v>
      </c>
      <c r="C75"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9AU0ayagkkla6slyd37auNNGNi63rbdfHRAleSkpjKRIYncGxn4V9CU2sLJSafBTN83HaxjG0no+zDOpa5wvZw==" saltValue="y7cXOqz/agPcSGKa7TLLPA==" spinCount="100000" sheet="1" objects="1" scenarios="1" formatColumns="0" formatRows="0"/>
  <mergeCells count="150">
    <mergeCell ref="B12:C12"/>
    <mergeCell ref="B13:C13"/>
    <mergeCell ref="BH5:BK5"/>
    <mergeCell ref="B5:B6"/>
    <mergeCell ref="A5:A6"/>
    <mergeCell ref="B10:C10"/>
    <mergeCell ref="B11:C11"/>
    <mergeCell ref="D9:BK9"/>
    <mergeCell ref="A9:B9"/>
    <mergeCell ref="AN5:AQ5"/>
    <mergeCell ref="AJ5:AM5"/>
    <mergeCell ref="AF5:AI5"/>
    <mergeCell ref="AB5:AE5"/>
    <mergeCell ref="X5:AA5"/>
    <mergeCell ref="T5:W5"/>
    <mergeCell ref="P5:S5"/>
    <mergeCell ref="L5:O5"/>
    <mergeCell ref="H5:K5"/>
    <mergeCell ref="D5:G5"/>
    <mergeCell ref="BD5:BG5"/>
    <mergeCell ref="B14:C14"/>
    <mergeCell ref="A16:C16"/>
    <mergeCell ref="A28:C28"/>
    <mergeCell ref="A41:C41"/>
    <mergeCell ref="A60:C60"/>
    <mergeCell ref="B24:C24"/>
    <mergeCell ref="B25:C25"/>
    <mergeCell ref="B26:C26"/>
    <mergeCell ref="B27:C27"/>
    <mergeCell ref="B36:C36"/>
    <mergeCell ref="B15:C15"/>
    <mergeCell ref="A23:B23"/>
    <mergeCell ref="A35:B35"/>
    <mergeCell ref="A55:B55"/>
    <mergeCell ref="B58:C58"/>
    <mergeCell ref="B59:C59"/>
    <mergeCell ref="A22:C22"/>
    <mergeCell ref="B56:C56"/>
    <mergeCell ref="B57:C57"/>
    <mergeCell ref="A34:C34"/>
    <mergeCell ref="A47:C47"/>
    <mergeCell ref="B40:C40"/>
    <mergeCell ref="A17:C18"/>
    <mergeCell ref="A19:C20"/>
    <mergeCell ref="B38:C38"/>
    <mergeCell ref="B39:C39"/>
    <mergeCell ref="D21:G21"/>
    <mergeCell ref="H21:K21"/>
    <mergeCell ref="L21:O21"/>
    <mergeCell ref="P21:S21"/>
    <mergeCell ref="T21:W21"/>
    <mergeCell ref="X21:AA21"/>
    <mergeCell ref="BH46:BK46"/>
    <mergeCell ref="BH33:BK33"/>
    <mergeCell ref="D35:BK35"/>
    <mergeCell ref="E34:BK34"/>
    <mergeCell ref="BH21:BK21"/>
    <mergeCell ref="A33:C33"/>
    <mergeCell ref="D23:BK23"/>
    <mergeCell ref="A29:C30"/>
    <mergeCell ref="A31:C32"/>
    <mergeCell ref="AB21:AE21"/>
    <mergeCell ref="AF21:AI21"/>
    <mergeCell ref="AJ21:AM21"/>
    <mergeCell ref="AN21:AQ21"/>
    <mergeCell ref="AR21:AU21"/>
    <mergeCell ref="AV21:AY21"/>
    <mergeCell ref="AZ21:BC21"/>
    <mergeCell ref="A48:B48"/>
    <mergeCell ref="AZ5:BC5"/>
    <mergeCell ref="AV5:AY5"/>
    <mergeCell ref="AR5:AU5"/>
    <mergeCell ref="A66:C66"/>
    <mergeCell ref="E66:BK66"/>
    <mergeCell ref="A49:C50"/>
    <mergeCell ref="A51:C52"/>
    <mergeCell ref="A53:C53"/>
    <mergeCell ref="BH65:BK65"/>
    <mergeCell ref="A61:C62"/>
    <mergeCell ref="A63:C64"/>
    <mergeCell ref="A65:C65"/>
    <mergeCell ref="H65:K65"/>
    <mergeCell ref="L65:O65"/>
    <mergeCell ref="A46:C46"/>
    <mergeCell ref="A21:C21"/>
    <mergeCell ref="A42:C43"/>
    <mergeCell ref="A44:C45"/>
    <mergeCell ref="E22:BK22"/>
    <mergeCell ref="B37:C37"/>
    <mergeCell ref="E47:BK47"/>
    <mergeCell ref="BH53:BK53"/>
    <mergeCell ref="D55:BK55"/>
    <mergeCell ref="BD21:BG21"/>
    <mergeCell ref="H33:K33"/>
    <mergeCell ref="L33:O33"/>
    <mergeCell ref="P33:S33"/>
    <mergeCell ref="T33:W33"/>
    <mergeCell ref="X33:AA33"/>
    <mergeCell ref="AB33:AE33"/>
    <mergeCell ref="AF33:AI33"/>
    <mergeCell ref="AJ33:AM33"/>
    <mergeCell ref="AN33:AQ33"/>
    <mergeCell ref="AR33:AU33"/>
    <mergeCell ref="AV33:AY33"/>
    <mergeCell ref="AZ33:BC33"/>
    <mergeCell ref="BD33:BG33"/>
    <mergeCell ref="AZ53:BC53"/>
    <mergeCell ref="BD53:BG53"/>
    <mergeCell ref="H46:K46"/>
    <mergeCell ref="L46:O46"/>
    <mergeCell ref="P46:S46"/>
    <mergeCell ref="T46:W46"/>
    <mergeCell ref="X46:AA46"/>
    <mergeCell ref="AB46:AE46"/>
    <mergeCell ref="AF46:AI46"/>
    <mergeCell ref="AJ46:AM46"/>
    <mergeCell ref="AN46:AQ46"/>
    <mergeCell ref="P53:S53"/>
    <mergeCell ref="T53:W53"/>
    <mergeCell ref="X53:AA53"/>
    <mergeCell ref="AB53:AE53"/>
    <mergeCell ref="AF53:AI53"/>
    <mergeCell ref="AJ53:AM53"/>
    <mergeCell ref="AN53:AQ53"/>
    <mergeCell ref="AR53:AU53"/>
    <mergeCell ref="AV53:AY53"/>
    <mergeCell ref="A2:K2"/>
    <mergeCell ref="A3:K3"/>
    <mergeCell ref="AZ65:BC65"/>
    <mergeCell ref="BD65:BG65"/>
    <mergeCell ref="D33:G33"/>
    <mergeCell ref="D46:G46"/>
    <mergeCell ref="D53:G53"/>
    <mergeCell ref="D65:G65"/>
    <mergeCell ref="A54:C54"/>
    <mergeCell ref="P65:S65"/>
    <mergeCell ref="T65:W65"/>
    <mergeCell ref="X65:AA65"/>
    <mergeCell ref="AB65:AE65"/>
    <mergeCell ref="AF65:AI65"/>
    <mergeCell ref="AJ65:AM65"/>
    <mergeCell ref="AN65:AQ65"/>
    <mergeCell ref="AR65:AU65"/>
    <mergeCell ref="AV65:AY65"/>
    <mergeCell ref="AR46:AU46"/>
    <mergeCell ref="AV46:AY46"/>
    <mergeCell ref="AZ46:BC46"/>
    <mergeCell ref="BD46:BG46"/>
    <mergeCell ref="H53:K53"/>
    <mergeCell ref="L53:O53"/>
  </mergeCells>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E14FC87-6F9F-4A36-AAC9-D1EAD8193AA3}">
          <x14:formula1>
            <xm:f>'Drop-downs'!$F$25:$F$28</xm:f>
          </x14:formula1>
          <xm:sqref>D6 H6 BH6 BD6 AZ6 AV6 AR6 AN6 AJ6 AF6 AB6 X6 T6 L6 P6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A78FA-1849-4B44-8E62-7A380C412168}">
  <sheetPr>
    <tabColor rgb="FF00B0F0"/>
  </sheetPr>
  <dimension ref="A1:Z241"/>
  <sheetViews>
    <sheetView workbookViewId="0">
      <selection activeCell="H158" sqref="H158:K158"/>
    </sheetView>
  </sheetViews>
  <sheetFormatPr defaultRowHeight="15"/>
  <cols>
    <col min="1" max="1" width="9.140625" style="4"/>
    <col min="2" max="2" width="70.85546875" style="4" customWidth="1"/>
    <col min="3" max="3" width="25.42578125" customWidth="1"/>
    <col min="4" max="7" width="11.7109375" customWidth="1"/>
    <col min="8" max="9" width="10.7109375" customWidth="1"/>
    <col min="10" max="10" width="14" customWidth="1"/>
    <col min="11" max="12" width="10.7109375" customWidth="1"/>
    <col min="14" max="14" width="14.5703125" customWidth="1"/>
    <col min="15" max="15" width="13" customWidth="1"/>
    <col min="24" max="24" width="13.5703125" customWidth="1"/>
    <col min="26" max="26" width="12.28515625" customWidth="1"/>
  </cols>
  <sheetData>
    <row r="1" spans="1:11" ht="30" customHeight="1">
      <c r="A1" s="224" t="str">
        <f>Language!B1050</f>
        <v>Other participant evaluation forms (Mentee midway mentoring evaluation form, Mentee final mentoring evaluation form, Participant final evaluation form – Didactic component, Participant final evaluation form – Projects and learning outcomes, Participant follow-up form)</v>
      </c>
      <c r="B1" s="224"/>
      <c r="C1" s="224"/>
      <c r="D1" s="224"/>
      <c r="E1" s="224"/>
      <c r="F1" s="224"/>
      <c r="G1" s="224"/>
      <c r="H1" s="224"/>
      <c r="I1" s="224"/>
      <c r="J1" s="224"/>
      <c r="K1" s="224"/>
    </row>
    <row r="2" spans="1:11" ht="60.75" customHeight="1">
      <c r="A2" s="227" t="str">
        <f>Language!B1051</f>
        <v>Spreadsheet description: The other five participant evaluation forms are collected at different time points (refer to evaluation forms for guidance or see below). The forms should be collected by you from each participant.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c r="K2" s="227"/>
    </row>
    <row r="3" spans="1:11" ht="227.25" customHeight="1">
      <c r="A3" s="227" t="str">
        <f>Language!B1052</f>
        <v>When to fill in this tab: 
1) Mentee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Mentee final mentoring evaluation form - at the end of the programme after capstone project is complete and after their final mentoring session has occurred.
3) GLLP Participant final evaluation form – Didactic component - at the end of the didactic component of the programme.
4) GLLP Participant final evaluation form – Projects and learning outcomes - at the end of the programme.
5) Participant follow-up form - approximately 6 months following completion of the programme.
- For each of the forms input the number of respondents per sector at the top of each form. For instance, if 3 participants from human health responded, then you would enter 3 for human health for that form.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Note: In the follow-up form, input number of responses per answer per sector, gender and business sectors, not the average score.</v>
      </c>
      <c r="B3" s="227"/>
      <c r="C3" s="227"/>
      <c r="D3" s="227"/>
      <c r="E3" s="227"/>
      <c r="F3" s="227"/>
      <c r="G3" s="227"/>
      <c r="H3" s="227"/>
      <c r="I3" s="227"/>
      <c r="J3" s="227"/>
      <c r="K3" s="227"/>
    </row>
    <row r="6" spans="1:11" ht="15.75" thickBot="1"/>
    <row r="7" spans="1:11" ht="31.5" thickTop="1" thickBot="1">
      <c r="B7"/>
      <c r="C7" s="45" t="str">
        <f>Language!$B$985</f>
        <v>Sector</v>
      </c>
      <c r="D7" s="10" t="str">
        <f>Language!$B$100</f>
        <v>Human health</v>
      </c>
      <c r="E7" s="10" t="str">
        <f>Language!$B$101</f>
        <v>Animal health</v>
      </c>
      <c r="F7" s="10" t="str">
        <f>Language!$B$102</f>
        <v>Environmental health</v>
      </c>
      <c r="G7" s="10" t="str">
        <f>Language!$B$103</f>
        <v>Other</v>
      </c>
    </row>
    <row r="8" spans="1:11" ht="46.5" customHeight="1" thickTop="1" thickBot="1">
      <c r="C8" s="45" t="str">
        <f>Language!$B$986</f>
        <v>Number of respondents per sector</v>
      </c>
      <c r="D8" s="120"/>
      <c r="E8" s="120"/>
      <c r="F8" s="120"/>
      <c r="G8" s="120"/>
    </row>
    <row r="9" spans="1:11" ht="19.5" thickTop="1">
      <c r="A9" s="323" t="str">
        <f>Language!B1053</f>
        <v>Mentee midway mentoring evaluation form</v>
      </c>
      <c r="B9" s="324"/>
      <c r="C9" s="38"/>
      <c r="D9" s="38"/>
      <c r="E9" s="38"/>
      <c r="F9" s="38"/>
      <c r="G9" s="38"/>
    </row>
    <row r="10" spans="1:11">
      <c r="A10" s="318" t="str">
        <f>Language!B1054</f>
        <v>A. Support with professional development</v>
      </c>
      <c r="B10" s="319"/>
      <c r="C10" s="38"/>
      <c r="D10" s="313"/>
      <c r="E10" s="314"/>
      <c r="F10" s="314"/>
      <c r="G10" s="315"/>
    </row>
    <row r="11" spans="1:11" ht="30" customHeight="1">
      <c r="A11" s="10" t="s">
        <v>116</v>
      </c>
      <c r="B11" s="320" t="str">
        <f>Language!B1055</f>
        <v>My mentor supported me in developing or reviewing my personal development plan and career development objectives</v>
      </c>
      <c r="C11" s="303"/>
      <c r="D11" s="124"/>
      <c r="E11" s="124"/>
      <c r="F11" s="124"/>
      <c r="G11" s="124"/>
    </row>
    <row r="12" spans="1:11" ht="30" customHeight="1">
      <c r="A12" s="10" t="s">
        <v>117</v>
      </c>
      <c r="B12" s="320" t="str">
        <f>Language!B1056</f>
        <v>Adequate number of face-to-face/virtual meetings with my mentor are held/scheduled to support me with professional development</v>
      </c>
      <c r="C12" s="303"/>
      <c r="D12" s="124"/>
      <c r="E12" s="124"/>
      <c r="F12" s="124"/>
      <c r="G12" s="124"/>
    </row>
    <row r="13" spans="1:11">
      <c r="A13" s="10" t="s">
        <v>118</v>
      </c>
      <c r="B13" s="320" t="str">
        <f>Language!B1057</f>
        <v>The resources provided by my mentor are useful for my career development</v>
      </c>
      <c r="C13" s="303"/>
      <c r="D13" s="124"/>
      <c r="E13" s="124"/>
      <c r="F13" s="124"/>
      <c r="G13" s="124"/>
    </row>
    <row r="14" spans="1:11" ht="15" customHeight="1">
      <c r="A14" s="10" t="s">
        <v>119</v>
      </c>
      <c r="B14" s="320" t="str">
        <f>Language!B1058</f>
        <v>My mentor provides valuable guidance, advice, and expertise for my professional development</v>
      </c>
      <c r="C14" s="303"/>
      <c r="D14" s="124"/>
      <c r="E14" s="124"/>
      <c r="F14" s="124"/>
      <c r="G14" s="124"/>
    </row>
    <row r="15" spans="1:11">
      <c r="A15" s="10" t="s">
        <v>120</v>
      </c>
      <c r="B15" s="320" t="str">
        <f>Language!B1059</f>
        <v>My mentor helps me expand my professional network</v>
      </c>
      <c r="C15" s="303"/>
      <c r="D15" s="124"/>
      <c r="E15" s="124"/>
      <c r="F15" s="124"/>
      <c r="G15" s="124"/>
    </row>
    <row r="16" spans="1:11">
      <c r="A16" s="305" t="str">
        <f>Language!$B$1060</f>
        <v>Average by sector</v>
      </c>
      <c r="B16" s="306"/>
      <c r="C16" s="307"/>
      <c r="D16" s="50" t="str">
        <f>IF(
  AND(D8&lt;&gt;"",COUNTA(D11:D15)&gt;0),
  AVERAGE(D11:D15)/5,
  ""
)</f>
        <v/>
      </c>
      <c r="E16" s="50" t="str">
        <f t="shared" ref="E16:G16" si="0">IF(
  AND(E8&lt;&gt;"",COUNTA(E11:E15)&gt;0),
  AVERAGE(E11:E15)/5,
  ""
)</f>
        <v/>
      </c>
      <c r="F16" s="50" t="str">
        <f t="shared" si="0"/>
        <v/>
      </c>
      <c r="G16" s="50" t="str">
        <f t="shared" si="0"/>
        <v/>
      </c>
    </row>
    <row r="17" spans="1:7">
      <c r="A17" s="305" t="str">
        <f>Language!$B$1061</f>
        <v>Total average</v>
      </c>
      <c r="B17" s="306"/>
      <c r="C17" s="307"/>
      <c r="D17" s="287" t="str">
        <f>IFERROR(
(
IF(AND(D16&lt;&gt;"",D8&lt;&gt;""),D16*D8,0)+
IF(AND(E16&lt;&gt;"",E8&lt;&gt;""),E16*E8,0)+
IF(AND(F16&lt;&gt;"",F8&lt;&gt;""),F16*F8,0)+
IF(AND(G16&lt;&gt;"",G8&lt;&gt;""),G16*G8,0)
)
/
(
(
IF(AND(D16&lt;&gt;"",D8&lt;&gt;""),D8,0)+
IF(AND(E16&lt;&gt;"",E8&lt;&gt;""),E8,0)+
IF(AND(F16&lt;&gt;"",F8&lt;&gt;""),F8,0)+
IF(AND(G16&lt;&gt;"",G8&lt;&gt;""),G8,0)
)
),
"")</f>
        <v/>
      </c>
      <c r="E17" s="288"/>
      <c r="F17" s="288"/>
      <c r="G17" s="289"/>
    </row>
    <row r="18" spans="1:7">
      <c r="A18" s="318" t="str">
        <f>Language!B1062</f>
        <v>B. Small projects</v>
      </c>
      <c r="B18" s="319"/>
      <c r="C18" s="38"/>
      <c r="D18" s="313"/>
      <c r="E18" s="314"/>
      <c r="F18" s="314"/>
      <c r="G18" s="315"/>
    </row>
    <row r="19" spans="1:7" ht="32.25" customHeight="1">
      <c r="A19" s="10" t="s">
        <v>125</v>
      </c>
      <c r="B19" s="320" t="str">
        <f>Language!B1063</f>
        <v>Adequate number of face-to-face/virtual meetings with my mentor are held/scheduled to support me with small projects</v>
      </c>
      <c r="C19" s="303"/>
      <c r="D19" s="124"/>
      <c r="E19" s="124"/>
      <c r="F19" s="124"/>
      <c r="G19" s="124"/>
    </row>
    <row r="20" spans="1:7">
      <c r="A20" s="10" t="s">
        <v>126</v>
      </c>
      <c r="B20" s="320" t="str">
        <f>Language!B1064</f>
        <v>My mentor provides valuable guidance, advice, and expertise to support the work on small projects</v>
      </c>
      <c r="C20" s="303"/>
      <c r="D20" s="124"/>
      <c r="E20" s="124"/>
      <c r="F20" s="124"/>
      <c r="G20" s="124"/>
    </row>
    <row r="21" spans="1:7">
      <c r="A21" s="305" t="str">
        <f>Language!$B$1060</f>
        <v>Average by sector</v>
      </c>
      <c r="B21" s="306"/>
      <c r="C21" s="307"/>
      <c r="D21" s="50" t="str">
        <f>IF(
  AND(D8&lt;&gt;"",COUNTA(D19:D20)&gt;0),
  AVERAGE(D19:D20)/5,
  ""
)</f>
        <v/>
      </c>
      <c r="E21" s="50" t="str">
        <f t="shared" ref="E21:G21" si="1">IF(
  AND(E8&lt;&gt;"",COUNTA(E19:E20)&gt;0),
  AVERAGE(E19:E20)/5,
  ""
)</f>
        <v/>
      </c>
      <c r="F21" s="50" t="str">
        <f t="shared" si="1"/>
        <v/>
      </c>
      <c r="G21" s="50" t="str">
        <f t="shared" si="1"/>
        <v/>
      </c>
    </row>
    <row r="22" spans="1:7">
      <c r="A22" s="305" t="str">
        <f>Language!$B$1061</f>
        <v>Total average</v>
      </c>
      <c r="B22" s="306"/>
      <c r="C22" s="307"/>
      <c r="D22" s="287" t="str">
        <f>IFERROR(
(
IF(AND(D21&lt;&gt;"",D8&lt;&gt;""),D21*D8,0)+
IF(AND(E21&lt;&gt;"",E8&lt;&gt;""),E21*E8,0)+
IF(AND(F21&lt;&gt;"",F8&lt;&gt;""),F21*F8,0)+
IF(AND(G21&lt;&gt;"",G8&lt;&gt;""),G21*G8,0)
)
/
(
(
IF(AND(D21&lt;&gt;"",D8&lt;&gt;""),D8,0)+
IF(AND(E21&lt;&gt;"",E8&lt;&gt;""),E8,0)+
IF(AND(F21&lt;&gt;"",F8&lt;&gt;""),F8,0)+
IF(AND(G21&lt;&gt;"",G8&lt;&gt;""),G8,0)
)
),
"")</f>
        <v/>
      </c>
      <c r="E22" s="288"/>
      <c r="F22" s="288"/>
      <c r="G22" s="289"/>
    </row>
    <row r="23" spans="1:7">
      <c r="A23" s="319" t="str">
        <f>Language!B1943</f>
        <v>Satisfaction of participants with mentoring (Support with professional development; Small projects)</v>
      </c>
      <c r="B23" s="238"/>
      <c r="C23" s="238"/>
      <c r="D23" s="82"/>
      <c r="E23" s="82"/>
      <c r="F23" s="82"/>
      <c r="G23" s="83"/>
    </row>
    <row r="24" spans="1:7">
      <c r="A24" s="305" t="str">
        <f>Language!$B$1060</f>
        <v>Average by sector</v>
      </c>
      <c r="B24" s="306"/>
      <c r="C24" s="307"/>
      <c r="D24" s="63" t="str">
        <f>IFERROR(AVERAGE(D16,D21),"")</f>
        <v/>
      </c>
      <c r="E24" s="63" t="str">
        <f t="shared" ref="E24:G24" si="2">IFERROR(AVERAGE(E16,E21),"")</f>
        <v/>
      </c>
      <c r="F24" s="63" t="str">
        <f t="shared" si="2"/>
        <v/>
      </c>
      <c r="G24" s="63" t="str">
        <f t="shared" si="2"/>
        <v/>
      </c>
    </row>
    <row r="25" spans="1:7">
      <c r="A25" s="305" t="str">
        <f>Language!$B$1061</f>
        <v>Total average</v>
      </c>
      <c r="B25" s="306"/>
      <c r="C25" s="307"/>
      <c r="D25" s="287" t="str">
        <f>IFERROR(AVERAGE(D17,D22),"")</f>
        <v/>
      </c>
      <c r="E25" s="288"/>
      <c r="F25" s="288"/>
      <c r="G25" s="289"/>
    </row>
    <row r="26" spans="1:7">
      <c r="A26" s="318" t="str">
        <f>Language!B1067</f>
        <v>C. Mentor-mentee relationship</v>
      </c>
      <c r="B26" s="319"/>
      <c r="C26" s="38"/>
      <c r="D26" s="313"/>
      <c r="E26" s="314"/>
      <c r="F26" s="314"/>
      <c r="G26" s="315"/>
    </row>
    <row r="27" spans="1:7">
      <c r="A27" s="10" t="s">
        <v>147</v>
      </c>
      <c r="B27" s="320" t="str">
        <f>Language!B1068</f>
        <v>The mentor-mentee relationship is built on mutual respect</v>
      </c>
      <c r="C27" s="303"/>
      <c r="D27" s="124"/>
      <c r="E27" s="124"/>
      <c r="F27" s="124"/>
      <c r="G27" s="124"/>
    </row>
    <row r="28" spans="1:7">
      <c r="A28" s="10" t="s">
        <v>148</v>
      </c>
      <c r="B28" s="320" t="str">
        <f>Language!B1069</f>
        <v>I feel comfortable communicating openly with my mentor</v>
      </c>
      <c r="C28" s="303"/>
      <c r="D28" s="124"/>
      <c r="E28" s="124"/>
      <c r="F28" s="124"/>
      <c r="G28" s="124"/>
    </row>
    <row r="29" spans="1:7" ht="15" customHeight="1">
      <c r="A29" s="10" t="s">
        <v>149</v>
      </c>
      <c r="B29" s="320" t="str">
        <f>Language!B1070</f>
        <v>My mentor creates an environment conducive to learning and professional growth</v>
      </c>
      <c r="C29" s="303"/>
      <c r="D29" s="124"/>
      <c r="E29" s="124"/>
      <c r="F29" s="124"/>
      <c r="G29" s="124"/>
    </row>
    <row r="30" spans="1:7">
      <c r="A30" s="10" t="s">
        <v>150</v>
      </c>
      <c r="B30" s="320" t="str">
        <f>Language!B1071</f>
        <v>My mentor provides constructive feedback in a non-judgemental manner</v>
      </c>
      <c r="C30" s="303"/>
      <c r="D30" s="124"/>
      <c r="E30" s="124"/>
      <c r="F30" s="124"/>
      <c r="G30" s="124"/>
    </row>
    <row r="31" spans="1:7">
      <c r="A31" s="10" t="s">
        <v>151</v>
      </c>
      <c r="B31" s="320" t="str">
        <f>Language!B1072</f>
        <v>My mentor provides feedback in a timely manner</v>
      </c>
      <c r="C31" s="303"/>
      <c r="D31" s="124"/>
      <c r="E31" s="124"/>
      <c r="F31" s="124"/>
      <c r="G31" s="124"/>
    </row>
    <row r="32" spans="1:7" ht="15" customHeight="1">
      <c r="A32" s="10" t="s">
        <v>152</v>
      </c>
      <c r="B32" s="320" t="str">
        <f>Language!B1073</f>
        <v>My mentor informs me of any changes in the schedule of meetings in a timely manner</v>
      </c>
      <c r="C32" s="303"/>
      <c r="D32" s="124"/>
      <c r="E32" s="124"/>
      <c r="F32" s="124"/>
      <c r="G32" s="124"/>
    </row>
    <row r="33" spans="1:7">
      <c r="A33" s="10" t="s">
        <v>153</v>
      </c>
      <c r="B33" s="320" t="str">
        <f>Language!B1074</f>
        <v>My mentor applies effort to support my learning and professional growth</v>
      </c>
      <c r="C33" s="303"/>
      <c r="D33" s="124"/>
      <c r="E33" s="124"/>
      <c r="F33" s="124"/>
      <c r="G33" s="124"/>
    </row>
    <row r="34" spans="1:7" ht="15" customHeight="1">
      <c r="A34" s="10" t="s">
        <v>154</v>
      </c>
      <c r="B34" s="320" t="str">
        <f>Language!B1075</f>
        <v>The mentor-mentee relationship is beneficial to both parties and should continue</v>
      </c>
      <c r="C34" s="303"/>
      <c r="D34" s="124"/>
      <c r="E34" s="124"/>
      <c r="F34" s="124"/>
      <c r="G34" s="124"/>
    </row>
    <row r="35" spans="1:7">
      <c r="A35" s="305" t="str">
        <f>Language!$B$1060</f>
        <v>Average by sector</v>
      </c>
      <c r="B35" s="306"/>
      <c r="C35" s="307"/>
      <c r="D35" s="50" t="str">
        <f>IF(
  AND(D8&lt;&gt;"",COUNTA(D27:D34)&gt;0),
  AVERAGE(D27:D34)/5,
  ""
)</f>
        <v/>
      </c>
      <c r="E35" s="50" t="str">
        <f t="shared" ref="E35:G35" si="3">IF(
  AND(E8&lt;&gt;"",COUNTA(E27:E34)&gt;0),
  AVERAGE(E27:E34)/5,
  ""
)</f>
        <v/>
      </c>
      <c r="F35" s="50" t="str">
        <f t="shared" si="3"/>
        <v/>
      </c>
      <c r="G35" s="50" t="str">
        <f t="shared" si="3"/>
        <v/>
      </c>
    </row>
    <row r="36" spans="1:7">
      <c r="A36" s="305" t="str">
        <f>Language!$B$1061</f>
        <v>Total average</v>
      </c>
      <c r="B36" s="306"/>
      <c r="C36" s="307"/>
      <c r="D36" s="287" t="str">
        <f>IFERROR(
(
IF(AND(D35&lt;&gt;"",D8&lt;&gt;""),D35*D8,0)+
IF(AND(E35&lt;&gt;"",E8&lt;&gt;""),E35*E8,0)+
IF(AND(F35&lt;&gt;"",F8&lt;&gt;""),F35*F8,0)+
IF(AND(G35&lt;&gt;"",G8&lt;&gt;""),G35*G8,0)
)
/
(
(
IF(AND(D35&lt;&gt;"",D8&lt;&gt;""),D8,0)+
IF(AND(E35&lt;&gt;"",E8&lt;&gt;""),E8,0)+
IF(AND(F35&lt;&gt;"",F8&lt;&gt;""),F8,0)+
IF(AND(G35&lt;&gt;"",G8&lt;&gt;""),G8,0)
)
),
"")</f>
        <v/>
      </c>
      <c r="E36" s="288"/>
      <c r="F36" s="288"/>
      <c r="G36" s="289"/>
    </row>
    <row r="37" spans="1:7">
      <c r="A37" s="318" t="str">
        <f>Language!B1078</f>
        <v>D. Self-reflection</v>
      </c>
      <c r="B37" s="319"/>
      <c r="C37" s="38"/>
      <c r="D37" s="313"/>
      <c r="E37" s="314"/>
      <c r="F37" s="314"/>
      <c r="G37" s="315"/>
    </row>
    <row r="38" spans="1:7">
      <c r="A38" s="10" t="s">
        <v>155</v>
      </c>
      <c r="B38" s="320" t="str">
        <f>Language!B1079</f>
        <v>Mentoring component helps me gain insights into my strengths and weaknesses</v>
      </c>
      <c r="C38" s="303"/>
      <c r="D38" s="124"/>
      <c r="E38" s="124"/>
      <c r="F38" s="124"/>
      <c r="G38" s="124"/>
    </row>
    <row r="39" spans="1:7" ht="15" customHeight="1">
      <c r="A39" s="10" t="s">
        <v>144</v>
      </c>
      <c r="B39" s="320" t="str">
        <f>Language!B1080</f>
        <v>Mentoring component encourages me to reflect on my professional goals and aspirations</v>
      </c>
      <c r="C39" s="303"/>
      <c r="D39" s="124"/>
      <c r="E39" s="124"/>
      <c r="F39" s="124"/>
      <c r="G39" s="124"/>
    </row>
    <row r="40" spans="1:7" ht="35.25" customHeight="1">
      <c r="A40" s="10" t="s">
        <v>156</v>
      </c>
      <c r="B40" s="320" t="str">
        <f>Language!B1081</f>
        <v>The feedback from my mentor helps me make informed decisions about my learning and professional development</v>
      </c>
      <c r="C40" s="303"/>
      <c r="D40" s="124"/>
      <c r="E40" s="124"/>
      <c r="F40" s="124"/>
      <c r="G40" s="124"/>
    </row>
    <row r="41" spans="1:7">
      <c r="A41" s="10" t="s">
        <v>146</v>
      </c>
      <c r="B41" s="320" t="str">
        <f>Language!B1082</f>
        <v>Together with the mentor we regularly review mentoring work plan</v>
      </c>
      <c r="C41" s="303"/>
      <c r="D41" s="124"/>
      <c r="E41" s="124"/>
      <c r="F41" s="124"/>
      <c r="G41" s="124"/>
    </row>
    <row r="42" spans="1:7" ht="32.25" customHeight="1">
      <c r="A42" s="10" t="s">
        <v>157</v>
      </c>
      <c r="B42" s="320" t="str">
        <f>Language!B1083</f>
        <v>I am on track to achieving the objectives as defined in the mentee personal development plan or any other related document</v>
      </c>
      <c r="C42" s="303"/>
      <c r="D42" s="124"/>
      <c r="E42" s="124"/>
      <c r="F42" s="124"/>
      <c r="G42" s="124"/>
    </row>
    <row r="43" spans="1:7">
      <c r="A43" s="305" t="str">
        <f>Language!$B$1060</f>
        <v>Average by sector</v>
      </c>
      <c r="B43" s="306"/>
      <c r="C43" s="307"/>
      <c r="D43" s="50" t="str">
        <f>IF(
  AND(D8&lt;&gt;"",COUNTA(D38:D42)&gt;0),
  AVERAGE(D38:D42)/5,
  ""
)</f>
        <v/>
      </c>
      <c r="E43" s="50" t="str">
        <f t="shared" ref="E43:G43" si="4">IF(
  AND(E8&lt;&gt;"",COUNTA(E38:E42)&gt;0),
  AVERAGE(E38:E42)/5,
  ""
)</f>
        <v/>
      </c>
      <c r="F43" s="50" t="str">
        <f t="shared" si="4"/>
        <v/>
      </c>
      <c r="G43" s="50" t="str">
        <f t="shared" si="4"/>
        <v/>
      </c>
    </row>
    <row r="44" spans="1:7">
      <c r="A44" s="305" t="str">
        <f>Language!$B$1061</f>
        <v>Total average</v>
      </c>
      <c r="B44" s="306"/>
      <c r="C44" s="307"/>
      <c r="D44" s="287" t="str">
        <f>IFERROR(
(
IF(AND(D43&lt;&gt;"",D8&lt;&gt;""),D43*D8,0)+
IF(AND(E43&lt;&gt;"",E8&lt;&gt;""),E43*E8,0)+
IF(AND(F43&lt;&gt;"",F8&lt;&gt;""),F43*F8,0)+
IF(AND(G43&lt;&gt;"",G8&lt;&gt;""),G43*G8,0)
)
/
(
(
IF(AND(D43&lt;&gt;"",D8&lt;&gt;""),D8,0)+
IF(AND(E43&lt;&gt;"",E8&lt;&gt;""),E8,0)+
IF(AND(F43&lt;&gt;"",F8&lt;&gt;""),F8,0)+
IF(AND(G43&lt;&gt;"",G8&lt;&gt;""),G8,0)
)
),
"")</f>
        <v/>
      </c>
      <c r="E44" s="288"/>
      <c r="F44" s="288"/>
      <c r="G44" s="289"/>
    </row>
    <row r="46" spans="1:7" ht="15.75" thickBot="1"/>
    <row r="47" spans="1:7" ht="31.5" thickTop="1" thickBot="1">
      <c r="C47" s="45" t="str">
        <f>Language!$B$985</f>
        <v>Sector</v>
      </c>
      <c r="D47" s="10" t="str">
        <f>Language!$B$100</f>
        <v>Human health</v>
      </c>
      <c r="E47" s="10" t="str">
        <f>Language!$B$101</f>
        <v>Animal health</v>
      </c>
      <c r="F47" s="10" t="str">
        <f>Language!$B$102</f>
        <v>Environmental health</v>
      </c>
      <c r="G47" s="10" t="str">
        <f>Language!$B$103</f>
        <v>Other</v>
      </c>
    </row>
    <row r="48" spans="1:7" ht="30">
      <c r="C48" s="45" t="str">
        <f>Language!$B$986</f>
        <v>Number of respondents per sector</v>
      </c>
      <c r="D48" s="124"/>
      <c r="E48" s="124"/>
      <c r="F48" s="124"/>
      <c r="G48" s="124"/>
    </row>
    <row r="49" spans="1:7" ht="19.5" thickTop="1">
      <c r="A49" s="323" t="str">
        <f>Language!B1086</f>
        <v>Mentee final mentoring evaluation form</v>
      </c>
      <c r="B49" s="324"/>
      <c r="C49" s="38"/>
      <c r="D49" s="38"/>
      <c r="E49" s="38"/>
      <c r="F49" s="38"/>
      <c r="G49" s="38"/>
    </row>
    <row r="50" spans="1:7">
      <c r="A50" s="318" t="str">
        <f>Language!B1087</f>
        <v>A. Support with professional development</v>
      </c>
      <c r="B50" s="319"/>
      <c r="C50" s="38"/>
      <c r="D50" s="313"/>
      <c r="E50" s="314"/>
      <c r="F50" s="314"/>
      <c r="G50" s="315"/>
    </row>
    <row r="51" spans="1:7" ht="31.5" customHeight="1">
      <c r="A51" s="10" t="s">
        <v>116</v>
      </c>
      <c r="B51" s="303" t="str">
        <f>Language!B1088</f>
        <v>My mentor supported me in developing or reviewing my personal development plan and career development objectives</v>
      </c>
      <c r="C51" s="304"/>
      <c r="D51" s="124"/>
      <c r="E51" s="124"/>
      <c r="F51" s="124"/>
      <c r="G51" s="124"/>
    </row>
    <row r="52" spans="1:7" ht="30.75" customHeight="1">
      <c r="A52" s="10" t="s">
        <v>117</v>
      </c>
      <c r="B52" s="303" t="str">
        <f>Language!B1089</f>
        <v>Adequate number of face-to-face/virtual meetings with my mentor were held to support me with professional development</v>
      </c>
      <c r="C52" s="304"/>
      <c r="D52" s="124"/>
      <c r="E52" s="124"/>
      <c r="F52" s="124"/>
      <c r="G52" s="124"/>
    </row>
    <row r="53" spans="1:7" ht="15" customHeight="1">
      <c r="A53" s="10" t="s">
        <v>118</v>
      </c>
      <c r="B53" s="303" t="str">
        <f>Language!B1090</f>
        <v>The resources provided by my mentor were useful for my career development</v>
      </c>
      <c r="C53" s="304"/>
      <c r="D53" s="124"/>
      <c r="E53" s="124"/>
      <c r="F53" s="124"/>
      <c r="G53" s="124"/>
    </row>
    <row r="54" spans="1:7" ht="15" customHeight="1">
      <c r="A54" s="10" t="s">
        <v>119</v>
      </c>
      <c r="B54" s="303" t="str">
        <f>Language!B1091</f>
        <v>My mentor provided valuable guidance, advice, and expertise for my professional development</v>
      </c>
      <c r="C54" s="304"/>
      <c r="D54" s="124"/>
      <c r="E54" s="124"/>
      <c r="F54" s="124"/>
      <c r="G54" s="124"/>
    </row>
    <row r="55" spans="1:7">
      <c r="A55" s="10" t="s">
        <v>120</v>
      </c>
      <c r="B55" s="303" t="str">
        <f>Language!B1092</f>
        <v>My mentor helped me expand my professional network</v>
      </c>
      <c r="C55" s="304"/>
      <c r="D55" s="124"/>
      <c r="E55" s="124"/>
      <c r="F55" s="124"/>
      <c r="G55" s="124"/>
    </row>
    <row r="56" spans="1:7">
      <c r="A56" s="305" t="str">
        <f>Language!$B$1060</f>
        <v>Average by sector</v>
      </c>
      <c r="B56" s="306"/>
      <c r="C56" s="307"/>
      <c r="D56" s="50" t="str">
        <f>IF(
  AND(D48&lt;&gt;"",COUNTA(D51:D55)&gt;0),
  AVERAGE(D51:D55)/5,
  ""
)</f>
        <v/>
      </c>
      <c r="E56" s="50" t="str">
        <f t="shared" ref="E56:G56" si="5">IF(
  AND(E48&lt;&gt;"",COUNTA(E51:E55)&gt;0),
  AVERAGE(E51:E55)/5,
  ""
)</f>
        <v/>
      </c>
      <c r="F56" s="50" t="str">
        <f t="shared" si="5"/>
        <v/>
      </c>
      <c r="G56" s="50" t="str">
        <f t="shared" si="5"/>
        <v/>
      </c>
    </row>
    <row r="57" spans="1:7">
      <c r="A57" s="305" t="str">
        <f>Language!$B$1061</f>
        <v>Total average</v>
      </c>
      <c r="B57" s="306"/>
      <c r="C57" s="307"/>
      <c r="D57" s="287" t="str">
        <f>IFERROR(
(
IF(AND(D56&lt;&gt;"",D48&lt;&gt;""),D56*D48,0)+
IF(AND(E56&lt;&gt;"",E48&lt;&gt;""),E56*E48,0)+
IF(AND(F56&lt;&gt;"",F48&lt;&gt;""),F56*F48,0)+
IF(AND(G56&lt;&gt;"",G48&lt;&gt;""),G56*G48,0)
)
/
(
(
IF(AND(D56&lt;&gt;"",D48&lt;&gt;""),D48,0)+
IF(AND(E56&lt;&gt;"",E48&lt;&gt;""),E48,0)+
IF(AND(F56&lt;&gt;"",F48&lt;&gt;""),F48,0)+
IF(AND(G56&lt;&gt;"",G48&lt;&gt;""),G48,0)
)
),
"")</f>
        <v/>
      </c>
      <c r="E57" s="288"/>
      <c r="F57" s="288"/>
      <c r="G57" s="289"/>
    </row>
    <row r="58" spans="1:7">
      <c r="A58" s="318" t="str">
        <f>Language!B1095</f>
        <v>B. Small projects</v>
      </c>
      <c r="B58" s="319"/>
      <c r="C58" s="38"/>
      <c r="D58" s="313"/>
      <c r="E58" s="314"/>
      <c r="F58" s="314"/>
      <c r="G58" s="315"/>
    </row>
    <row r="59" spans="1:7" ht="31.5" customHeight="1">
      <c r="A59" s="10" t="s">
        <v>125</v>
      </c>
      <c r="B59" s="303" t="str">
        <f>Language!B1096</f>
        <v>Adequate number of face-to-face/virtual meetings with my mentor were held to support me with small projects</v>
      </c>
      <c r="C59" s="304"/>
      <c r="D59" s="124"/>
      <c r="E59" s="124"/>
      <c r="F59" s="124"/>
      <c r="G59" s="124"/>
    </row>
    <row r="60" spans="1:7" ht="15" customHeight="1">
      <c r="A60" s="10" t="s">
        <v>126</v>
      </c>
      <c r="B60" s="303" t="str">
        <f>Language!B1097</f>
        <v>My mentor provided valuable guidance, advice, and expertise to support the work on small projects</v>
      </c>
      <c r="C60" s="304"/>
      <c r="D60" s="124"/>
      <c r="E60" s="124"/>
      <c r="F60" s="124"/>
      <c r="G60" s="124"/>
    </row>
    <row r="61" spans="1:7">
      <c r="A61" s="305" t="str">
        <f>Language!$B$1060</f>
        <v>Average by sector</v>
      </c>
      <c r="B61" s="306"/>
      <c r="C61" s="307"/>
      <c r="D61" s="50" t="str">
        <f>IF(
  AND(D48&lt;&gt;"",COUNTA(D59:D60)&gt;0),
  AVERAGE(D59:D60)/5,
  ""
)</f>
        <v/>
      </c>
      <c r="E61" s="50" t="str">
        <f t="shared" ref="E61:G61" si="6">IF(
  AND(E48&lt;&gt;"",COUNTA(E59:E60)&gt;0),
  AVERAGE(E59:E60)/5,
  ""
)</f>
        <v/>
      </c>
      <c r="F61" s="50" t="str">
        <f t="shared" si="6"/>
        <v/>
      </c>
      <c r="G61" s="50" t="str">
        <f t="shared" si="6"/>
        <v/>
      </c>
    </row>
    <row r="62" spans="1:7">
      <c r="A62" s="305" t="str">
        <f>Language!$B$1061</f>
        <v>Total average</v>
      </c>
      <c r="B62" s="306"/>
      <c r="C62" s="307"/>
      <c r="D62" s="287" t="str">
        <f>IFERROR(
(
IF(AND(D61&lt;&gt;"",D48&lt;&gt;""),D61*D48,0)+
IF(AND(E61&lt;&gt;"",E48&lt;&gt;""),E61*E48,0)+
IF(AND(F61&lt;&gt;"",F48&lt;&gt;""),F61*F48,0)+
IF(AND(G61&lt;&gt;"",G48&lt;&gt;""),G61*G48,0)
)
/
(
(
IF(AND(D61&lt;&gt;"",D48&lt;&gt;""),D48,0)+
IF(AND(E61&lt;&gt;"",E48&lt;&gt;""),E48,0)+
IF(AND(F61&lt;&gt;"",F48&lt;&gt;""),F48,0)+
IF(AND(G61&lt;&gt;"",G48&lt;&gt;""),G48,0)
)
),
"")</f>
        <v/>
      </c>
      <c r="E62" s="288"/>
      <c r="F62" s="288"/>
      <c r="G62" s="289"/>
    </row>
    <row r="63" spans="1:7" ht="15" customHeight="1">
      <c r="A63" s="318" t="str">
        <f>Language!B1100</f>
        <v>C. Capstone project</v>
      </c>
      <c r="B63" s="319"/>
      <c r="C63" s="38"/>
      <c r="D63" s="313"/>
      <c r="E63" s="314"/>
      <c r="F63" s="314"/>
      <c r="G63" s="315"/>
    </row>
    <row r="64" spans="1:7" ht="15" customHeight="1">
      <c r="A64" s="10" t="s">
        <v>147</v>
      </c>
      <c r="B64" s="303" t="str">
        <f>Language!B1101</f>
        <v>My mentor supported defining the scope of my capstone project</v>
      </c>
      <c r="C64" s="304"/>
      <c r="D64" s="124"/>
      <c r="E64" s="124"/>
      <c r="F64" s="124"/>
      <c r="G64" s="124"/>
    </row>
    <row r="65" spans="1:7" ht="32.25" customHeight="1">
      <c r="A65" s="10" t="s">
        <v>148</v>
      </c>
      <c r="B65" s="303" t="str">
        <f>Language!B1102</f>
        <v>My mentor was able to guide me in connecting the capstone project topics or activities with my professional development plan</v>
      </c>
      <c r="C65" s="304"/>
      <c r="D65" s="124"/>
      <c r="E65" s="124"/>
      <c r="F65" s="124"/>
      <c r="G65" s="124"/>
    </row>
    <row r="66" spans="1:7" ht="34.5" customHeight="1">
      <c r="A66" s="10" t="s">
        <v>149</v>
      </c>
      <c r="B66" s="303" t="str">
        <f>Language!B1103</f>
        <v>Adequate number of face-to-face/virtual meetings with my mentor were held to support me with the capstone project</v>
      </c>
      <c r="C66" s="304"/>
      <c r="D66" s="124"/>
      <c r="E66" s="124"/>
      <c r="F66" s="124"/>
      <c r="G66" s="124"/>
    </row>
    <row r="67" spans="1:7" ht="15" customHeight="1">
      <c r="A67" s="10" t="s">
        <v>150</v>
      </c>
      <c r="B67" s="303" t="str">
        <f>Language!B1104</f>
        <v>My mentor provided valuable guidance, advice, and expertise to support development of capstone project</v>
      </c>
      <c r="C67" s="304"/>
      <c r="D67" s="124"/>
      <c r="E67" s="124"/>
      <c r="F67" s="124"/>
      <c r="G67" s="124"/>
    </row>
    <row r="68" spans="1:7" ht="15" customHeight="1">
      <c r="A68" s="10" t="s">
        <v>151</v>
      </c>
      <c r="B68" s="303" t="str">
        <f>Language!B1105</f>
        <v>My mentor was knowledgeable in the capstone project area</v>
      </c>
      <c r="C68" s="304"/>
      <c r="D68" s="124"/>
      <c r="E68" s="124"/>
      <c r="F68" s="124"/>
      <c r="G68" s="124"/>
    </row>
    <row r="69" spans="1:7">
      <c r="A69" s="305" t="str">
        <f>Language!$B$1060</f>
        <v>Average by sector</v>
      </c>
      <c r="B69" s="306"/>
      <c r="C69" s="307"/>
      <c r="D69" s="50" t="str">
        <f>IF(
  AND(D48&lt;&gt;"",COUNTA(D64:D68)&gt;0),
  AVERAGE(D64:D68)/5,
  ""
)</f>
        <v/>
      </c>
      <c r="E69" s="50" t="str">
        <f t="shared" ref="E69:G69" si="7">IF(
  AND(E48&lt;&gt;"",COUNTA(E64:E68)&gt;0),
  AVERAGE(E64:E68)/5,
  ""
)</f>
        <v/>
      </c>
      <c r="F69" s="50" t="str">
        <f t="shared" si="7"/>
        <v/>
      </c>
      <c r="G69" s="50" t="str">
        <f t="shared" si="7"/>
        <v/>
      </c>
    </row>
    <row r="70" spans="1:7">
      <c r="A70" s="305" t="str">
        <f>Language!$B$1061</f>
        <v>Total average</v>
      </c>
      <c r="B70" s="306"/>
      <c r="C70" s="307"/>
      <c r="D70" s="287" t="str">
        <f>IFERROR(
(
IF(AND(D69&lt;&gt;"",D48&lt;&gt;""),D69*D48,0)+
IF(AND(E69&lt;&gt;"",E48&lt;&gt;""),E69*E48,0)+
IF(AND(F69&lt;&gt;"",F48&lt;&gt;""),F69*F48,0)+
IF(AND(G69&lt;&gt;"",G48&lt;&gt;""),G69*G48,0)
)
/
(
(
IF(AND(D69&lt;&gt;"",D48&lt;&gt;""),D48,0)+
IF(AND(E69&lt;&gt;"",E48&lt;&gt;""),E48,0)+
IF(AND(F69&lt;&gt;"",F48&lt;&gt;""),F48,0)+
IF(AND(G69&lt;&gt;"",G48&lt;&gt;""),G48,0)
)
),
"")</f>
        <v/>
      </c>
      <c r="E70" s="288"/>
      <c r="F70" s="288"/>
      <c r="G70" s="289"/>
    </row>
    <row r="71" spans="1:7" ht="15" customHeight="1">
      <c r="A71" s="319" t="str">
        <f>Language!B1944</f>
        <v>Satisfaction of participants with mentoring (Support with professional development; Small projects; Capstone projects)</v>
      </c>
      <c r="B71" s="238"/>
      <c r="C71" s="238"/>
      <c r="D71" s="82"/>
      <c r="E71" s="82"/>
      <c r="F71" s="82"/>
      <c r="G71" s="83"/>
    </row>
    <row r="72" spans="1:7">
      <c r="A72" s="305" t="str">
        <f>Language!$B$1060</f>
        <v>Average by sector</v>
      </c>
      <c r="B72" s="306"/>
      <c r="C72" s="307"/>
      <c r="D72" s="50" t="str">
        <f>IFERROR(AVERAGE(D56,D61,D69),"")</f>
        <v/>
      </c>
      <c r="E72" s="50" t="str">
        <f>IFERROR(AVERAGE(E56,E61,E69),"")</f>
        <v/>
      </c>
      <c r="F72" s="50" t="str">
        <f>IFERROR(AVERAGE(F56,F61,F69),"")</f>
        <v/>
      </c>
      <c r="G72" s="50" t="str">
        <f>IFERROR(AVERAGE(G56,G61,G69),"")</f>
        <v/>
      </c>
    </row>
    <row r="73" spans="1:7">
      <c r="A73" s="305" t="str">
        <f>Language!$B$1061</f>
        <v>Total average</v>
      </c>
      <c r="B73" s="306"/>
      <c r="C73" s="307"/>
      <c r="D73" s="287" t="str">
        <f>IFERROR(AVERAGE(D57,D62,D70),"")</f>
        <v/>
      </c>
      <c r="E73" s="288"/>
      <c r="F73" s="288"/>
      <c r="G73" s="289"/>
    </row>
    <row r="74" spans="1:7" ht="15" customHeight="1">
      <c r="A74" s="319" t="str">
        <f>Language!B1115</f>
        <v>D. Mentor-mentee relationship</v>
      </c>
      <c r="B74" s="239"/>
      <c r="C74" s="38"/>
      <c r="D74" s="313"/>
      <c r="E74" s="314"/>
      <c r="F74" s="314"/>
      <c r="G74" s="315"/>
    </row>
    <row r="75" spans="1:7">
      <c r="A75" s="10" t="s">
        <v>155</v>
      </c>
      <c r="B75" s="303" t="str">
        <f>Language!B1116</f>
        <v>The mentor-mentee relationship was built on mutual respect</v>
      </c>
      <c r="C75" s="304"/>
      <c r="D75" s="124"/>
      <c r="E75" s="124"/>
      <c r="F75" s="124"/>
      <c r="G75" s="124"/>
    </row>
    <row r="76" spans="1:7">
      <c r="A76" s="10" t="s">
        <v>144</v>
      </c>
      <c r="B76" s="303" t="str">
        <f>Language!B1117</f>
        <v>I felt comfortable communicating openly with my mentor</v>
      </c>
      <c r="C76" s="304"/>
      <c r="D76" s="124"/>
      <c r="E76" s="124"/>
      <c r="F76" s="124"/>
      <c r="G76" s="124"/>
    </row>
    <row r="77" spans="1:7" ht="15" customHeight="1">
      <c r="A77" s="10" t="s">
        <v>156</v>
      </c>
      <c r="B77" s="303" t="str">
        <f>Language!B1118</f>
        <v>My mentor created an environment conducive to learning and professional growth</v>
      </c>
      <c r="C77" s="304"/>
      <c r="D77" s="124"/>
      <c r="E77" s="124"/>
      <c r="F77" s="124"/>
      <c r="G77" s="124"/>
    </row>
    <row r="78" spans="1:7">
      <c r="A78" s="10" t="s">
        <v>146</v>
      </c>
      <c r="B78" s="303" t="str">
        <f>Language!B1119</f>
        <v>My mentor provided constructive feedback in a non-judgemental manner</v>
      </c>
      <c r="C78" s="304"/>
      <c r="D78" s="124"/>
      <c r="E78" s="124"/>
      <c r="F78" s="124"/>
      <c r="G78" s="124"/>
    </row>
    <row r="79" spans="1:7">
      <c r="A79" s="10" t="s">
        <v>157</v>
      </c>
      <c r="B79" s="303" t="str">
        <f>Language!B1120</f>
        <v>My mentor provided feedback in a timely manner</v>
      </c>
      <c r="C79" s="304"/>
      <c r="D79" s="124"/>
      <c r="E79" s="124"/>
      <c r="F79" s="124"/>
      <c r="G79" s="124"/>
    </row>
    <row r="80" spans="1:7" ht="15" customHeight="1">
      <c r="A80" s="10" t="s">
        <v>158</v>
      </c>
      <c r="B80" s="303" t="str">
        <f>Language!B1121</f>
        <v>My mentor informed me of any changes in the schedule of meetings in a timely manner</v>
      </c>
      <c r="C80" s="304"/>
      <c r="D80" s="124"/>
      <c r="E80" s="124"/>
      <c r="F80" s="124"/>
      <c r="G80" s="124"/>
    </row>
    <row r="81" spans="1:7">
      <c r="A81" s="10" t="s">
        <v>159</v>
      </c>
      <c r="B81" s="303" t="str">
        <f>Language!B1122</f>
        <v>My mentor applied effort to support my learning and professional growth</v>
      </c>
      <c r="C81" s="304"/>
      <c r="D81" s="124"/>
      <c r="E81" s="124"/>
      <c r="F81" s="124"/>
      <c r="G81" s="124"/>
    </row>
    <row r="82" spans="1:7" ht="15" customHeight="1">
      <c r="A82" s="10" t="s">
        <v>160</v>
      </c>
      <c r="B82" s="303" t="str">
        <f>Language!B1123</f>
        <v>The mentor-mentee relationship was beneficial to both parties and should continue</v>
      </c>
      <c r="C82" s="304"/>
      <c r="D82" s="124"/>
      <c r="E82" s="124"/>
      <c r="F82" s="124"/>
      <c r="G82" s="124"/>
    </row>
    <row r="83" spans="1:7">
      <c r="A83" s="305" t="str">
        <f>Language!$B$1060</f>
        <v>Average by sector</v>
      </c>
      <c r="B83" s="306"/>
      <c r="C83" s="307"/>
      <c r="D83" s="50" t="str">
        <f>IF(
  AND(D48&lt;&gt;"",COUNTA(D75:D82)&gt;0),
  AVERAGE(D75:D82)/5,
  ""
)</f>
        <v/>
      </c>
      <c r="E83" s="50" t="str">
        <f t="shared" ref="E83:G83" si="8">IF(
  AND(E48&lt;&gt;"",COUNTA(E75:E82)&gt;0),
  AVERAGE(E75:E82)/5,
  ""
)</f>
        <v/>
      </c>
      <c r="F83" s="50" t="str">
        <f t="shared" si="8"/>
        <v/>
      </c>
      <c r="G83" s="50" t="str">
        <f t="shared" si="8"/>
        <v/>
      </c>
    </row>
    <row r="84" spans="1:7">
      <c r="A84" s="305" t="str">
        <f>Language!$B$1061</f>
        <v>Total average</v>
      </c>
      <c r="B84" s="306"/>
      <c r="C84" s="307"/>
      <c r="D84" s="287" t="str">
        <f>IFERROR(
(
IF(AND(D83&lt;&gt;"",D48&lt;&gt;""),D83*D48,0)+
IF(AND(E83&lt;&gt;"",E48&lt;&gt;""),E83*E48,0)+
IF(AND(F83&lt;&gt;"",F48&lt;&gt;""),F83*F48,0)+
IF(AND(G83&lt;&gt;"",G48&lt;&gt;""),G83*G48,0)
)
/
(
(
IF(AND(D83&lt;&gt;"",D48&lt;&gt;""),D48,0)+
IF(AND(E83&lt;&gt;"",E48&lt;&gt;""),E48,0)+
IF(AND(F83&lt;&gt;"",F48&lt;&gt;""),F48,0)+
IF(AND(G83&lt;&gt;"",G48&lt;&gt;""),G48,0)
)
),
"")</f>
        <v/>
      </c>
      <c r="E84" s="288"/>
      <c r="F84" s="288"/>
      <c r="G84" s="289"/>
    </row>
    <row r="85" spans="1:7">
      <c r="A85" s="318" t="str">
        <f>Language!B1126</f>
        <v>E. Self-reflection</v>
      </c>
      <c r="B85" s="319"/>
      <c r="C85" s="38"/>
      <c r="D85" s="313"/>
      <c r="E85" s="314"/>
      <c r="F85" s="314"/>
      <c r="G85" s="315"/>
    </row>
    <row r="86" spans="1:7" ht="15" customHeight="1">
      <c r="A86" s="10" t="s">
        <v>161</v>
      </c>
      <c r="B86" s="303" t="str">
        <f>Language!B1127</f>
        <v>Mentoring component helped me gain insights into my strengths and weaknesses</v>
      </c>
      <c r="C86" s="304"/>
      <c r="D86" s="124"/>
      <c r="E86" s="124"/>
      <c r="F86" s="124"/>
      <c r="G86" s="124"/>
    </row>
    <row r="87" spans="1:7" ht="15" customHeight="1">
      <c r="A87" s="10" t="s">
        <v>162</v>
      </c>
      <c r="B87" s="303" t="str">
        <f>Language!B1128</f>
        <v>Mentoring component encouraged me to reflect on my professional goals and aspirations</v>
      </c>
      <c r="C87" s="304"/>
      <c r="D87" s="124"/>
      <c r="E87" s="124"/>
      <c r="F87" s="124"/>
      <c r="G87" s="124"/>
    </row>
    <row r="88" spans="1:7" ht="34.5" customHeight="1">
      <c r="A88" s="10" t="s">
        <v>163</v>
      </c>
      <c r="B88" s="303" t="str">
        <f>Language!B1129</f>
        <v>The feedback from my mentor helped me make informed decisions about my learning and professional development</v>
      </c>
      <c r="C88" s="304"/>
      <c r="D88" s="124"/>
      <c r="E88" s="124"/>
      <c r="F88" s="124"/>
      <c r="G88" s="124"/>
    </row>
    <row r="89" spans="1:7">
      <c r="A89" s="10" t="s">
        <v>164</v>
      </c>
      <c r="B89" s="303" t="str">
        <f>Language!B1130</f>
        <v>Together with the mentor we regularly reviewed mentoring work plan</v>
      </c>
      <c r="C89" s="304"/>
      <c r="D89" s="124"/>
      <c r="E89" s="124"/>
      <c r="F89" s="124"/>
      <c r="G89" s="124"/>
    </row>
    <row r="90" spans="1:7" ht="33" customHeight="1">
      <c r="A90" s="10" t="s">
        <v>165</v>
      </c>
      <c r="B90" s="303" t="str">
        <f>Language!B1131</f>
        <v>I have achieved the objectives as defined in the mentee personal development plan or any other related document</v>
      </c>
      <c r="C90" s="304"/>
      <c r="D90" s="124"/>
      <c r="E90" s="124"/>
      <c r="F90" s="124"/>
      <c r="G90" s="124"/>
    </row>
    <row r="91" spans="1:7" ht="15" customHeight="1">
      <c r="A91" s="10" t="s">
        <v>166</v>
      </c>
      <c r="B91" s="303" t="str">
        <f>Language!B1132</f>
        <v>I feel more confident in my professional abilities after mentoring sessions</v>
      </c>
      <c r="C91" s="304"/>
      <c r="D91" s="124"/>
      <c r="E91" s="124"/>
      <c r="F91" s="124"/>
      <c r="G91" s="124"/>
    </row>
    <row r="92" spans="1:7">
      <c r="A92" s="305" t="str">
        <f>Language!$B$1060</f>
        <v>Average by sector</v>
      </c>
      <c r="B92" s="306"/>
      <c r="C92" s="307"/>
      <c r="D92" s="50" t="str">
        <f>IF(
  AND(D48&lt;&gt;"",COUNTA(D86:D91)&gt;0),
  AVERAGE(D86:D91)/5,
  ""
)</f>
        <v/>
      </c>
      <c r="E92" s="50" t="str">
        <f t="shared" ref="E92:G92" si="9">IF(
  AND(E48&lt;&gt;"",COUNTA(E86:E91)&gt;0),
  AVERAGE(E86:E91)/5,
  ""
)</f>
        <v/>
      </c>
      <c r="F92" s="50" t="str">
        <f t="shared" si="9"/>
        <v/>
      </c>
      <c r="G92" s="50" t="str">
        <f t="shared" si="9"/>
        <v/>
      </c>
    </row>
    <row r="93" spans="1:7">
      <c r="A93" s="305" t="str">
        <f>Language!$B$1061</f>
        <v>Total average</v>
      </c>
      <c r="B93" s="306"/>
      <c r="C93" s="307"/>
      <c r="D93" s="287" t="str">
        <f>IFERROR(
(
IF(AND(D92&lt;&gt;"",D48&lt;&gt;""),D92*D48,0)+
IF(AND(E92&lt;&gt;"",E48&lt;&gt;""),E92*E48,0)+
IF(AND(F92&lt;&gt;"",F48&lt;&gt;""),F92*F48,0)+
IF(AND(G92&lt;&gt;"",G48&lt;&gt;""),G92*G48,0)
)
/
(
(
IF(AND(D92&lt;&gt;"",D48&lt;&gt;""),D48,0)+
IF(AND(E92&lt;&gt;"",E48&lt;&gt;""),E48,0)+
IF(AND(F92&lt;&gt;"",F48&lt;&gt;""),F48,0)+
IF(AND(G92&lt;&gt;"",G48&lt;&gt;""),G48,0)
)
),
"")</f>
        <v/>
      </c>
      <c r="E93" s="288"/>
      <c r="F93" s="288"/>
      <c r="G93" s="289"/>
    </row>
    <row r="94" spans="1:7">
      <c r="A94" s="318" t="str">
        <f>Language!B1135</f>
        <v>F. General evaluation</v>
      </c>
      <c r="B94" s="319"/>
      <c r="C94" s="38"/>
      <c r="D94" s="313"/>
      <c r="E94" s="314"/>
      <c r="F94" s="314"/>
      <c r="G94" s="315"/>
    </row>
    <row r="95" spans="1:7" ht="15" customHeight="1">
      <c r="A95" s="10" t="s">
        <v>167</v>
      </c>
      <c r="B95" s="303" t="str">
        <f>Language!B1136</f>
        <v>The mentor was a good match based on personal and professional goals</v>
      </c>
      <c r="C95" s="304"/>
      <c r="D95" s="124"/>
      <c r="E95" s="124"/>
      <c r="F95" s="124"/>
      <c r="G95" s="124"/>
    </row>
    <row r="96" spans="1:7" ht="15" customHeight="1">
      <c r="A96" s="10" t="s">
        <v>168</v>
      </c>
      <c r="B96" s="303" t="str">
        <f>Language!B1137</f>
        <v>What is your overall satisfaction with the mentoring component?</v>
      </c>
      <c r="C96" s="304"/>
      <c r="D96" s="124"/>
      <c r="E96" s="124"/>
      <c r="F96" s="124"/>
      <c r="G96" s="124"/>
    </row>
    <row r="97" spans="1:8" ht="15" customHeight="1">
      <c r="A97" s="305" t="str">
        <f>Language!$B$1060</f>
        <v>Average by sector</v>
      </c>
      <c r="B97" s="306"/>
      <c r="C97" s="307"/>
      <c r="D97" s="50" t="str">
        <f>IF(
  AND(D48&lt;&gt;"",COUNTA(D95:D96)&gt;0),
  AVERAGE(D95:D96)/5,
  ""
)</f>
        <v/>
      </c>
      <c r="E97" s="50" t="str">
        <f t="shared" ref="E97:G97" si="10">IF(
  AND(E48&lt;&gt;"",COUNTA(E95:E96)&gt;0),
  AVERAGE(E95:E96)/5,
  ""
)</f>
        <v/>
      </c>
      <c r="F97" s="50" t="str">
        <f t="shared" si="10"/>
        <v/>
      </c>
      <c r="G97" s="50" t="str">
        <f t="shared" si="10"/>
        <v/>
      </c>
    </row>
    <row r="98" spans="1:8" ht="15" customHeight="1">
      <c r="A98" s="305" t="str">
        <f>Language!$B$1061</f>
        <v>Total average</v>
      </c>
      <c r="B98" s="306"/>
      <c r="C98" s="307"/>
      <c r="D98" s="287" t="str">
        <f>IFERROR(
(
IF(AND(D97&lt;&gt;"",D48&lt;&gt;""),D97*D48,0)+
IF(AND(E97&lt;&gt;"",E48&lt;&gt;""),E97*E48,0)+
IF(AND(F97&lt;&gt;"",F48&lt;&gt;""),F97*F48,0)+
IF(AND(G97&lt;&gt;"",G48&lt;&gt;""),G97*G48,0)
)
/
(
(
IF(AND(D97&lt;&gt;"",D48&lt;&gt;""),D48,0)+
IF(AND(E97&lt;&gt;"",E48&lt;&gt;""),E48,0)+
IF(AND(F97&lt;&gt;"",F48&lt;&gt;""),F48,0)+
IF(AND(G97&lt;&gt;"",G48&lt;&gt;""),G48,0)
)
),
"")</f>
        <v/>
      </c>
      <c r="E98" s="288"/>
      <c r="F98" s="288"/>
      <c r="G98" s="289"/>
    </row>
    <row r="100" spans="1:8" ht="15.75" thickBot="1"/>
    <row r="101" spans="1:8" ht="31.5" thickTop="1" thickBot="1">
      <c r="C101" s="45" t="str">
        <f>Language!$B$985</f>
        <v>Sector</v>
      </c>
      <c r="D101" s="10" t="str">
        <f>Language!$B$100</f>
        <v>Human health</v>
      </c>
      <c r="E101" s="10" t="str">
        <f>Language!$B$101</f>
        <v>Animal health</v>
      </c>
      <c r="F101" s="10" t="str">
        <f>Language!$B$102</f>
        <v>Environmental health</v>
      </c>
      <c r="G101" s="10" t="str">
        <f>Language!$B$103</f>
        <v>Other</v>
      </c>
    </row>
    <row r="102" spans="1:8" ht="31.5" thickTop="1" thickBot="1">
      <c r="C102" s="45" t="str">
        <f>Language!$B$986</f>
        <v>Number of respondents per sector</v>
      </c>
      <c r="D102" s="124"/>
      <c r="E102" s="124"/>
      <c r="F102" s="124"/>
      <c r="G102" s="124"/>
    </row>
    <row r="103" spans="1:8" ht="19.5" thickTop="1">
      <c r="A103" s="323" t="str">
        <f>Language!B1140</f>
        <v>GLLP Participant final evaluation form – Didactic component</v>
      </c>
      <c r="B103" s="324"/>
      <c r="C103" s="38"/>
      <c r="D103" s="38"/>
      <c r="E103" s="38"/>
      <c r="F103" s="38"/>
      <c r="G103" s="38"/>
    </row>
    <row r="104" spans="1:8">
      <c r="A104" s="318" t="str">
        <f>Language!B1141</f>
        <v xml:space="preserve">A. Didactic component of the programme </v>
      </c>
      <c r="B104" s="319"/>
      <c r="C104" s="38"/>
      <c r="D104" s="313"/>
      <c r="E104" s="314"/>
      <c r="F104" s="314"/>
      <c r="G104" s="315"/>
    </row>
    <row r="105" spans="1:8" ht="15" customHeight="1">
      <c r="A105" s="10" t="s">
        <v>116</v>
      </c>
      <c r="B105" s="303" t="str">
        <f>Language!B1142</f>
        <v>The learning materials of the programme were clear and easy to understand</v>
      </c>
      <c r="C105" s="304"/>
      <c r="D105" s="124"/>
      <c r="E105" s="124"/>
      <c r="F105" s="124"/>
      <c r="G105" s="124"/>
    </row>
    <row r="106" spans="1:8" ht="15" customHeight="1">
      <c r="A106" s="10" t="s">
        <v>117</v>
      </c>
      <c r="B106" s="303" t="str">
        <f>Language!B1143</f>
        <v>The learning materials of the programme were relevant to my work</v>
      </c>
      <c r="C106" s="304"/>
      <c r="D106" s="124"/>
      <c r="E106" s="124"/>
      <c r="F106" s="124"/>
      <c r="G106" s="124"/>
    </row>
    <row r="107" spans="1:8" ht="15" customHeight="1">
      <c r="A107" s="10" t="s">
        <v>118</v>
      </c>
      <c r="B107" s="303" t="str">
        <f>Language!B1144</f>
        <v>The learning materials of the programme effectively covered all nine competencies</v>
      </c>
      <c r="C107" s="304"/>
      <c r="D107" s="124"/>
      <c r="E107" s="124"/>
      <c r="F107" s="124"/>
      <c r="G107" s="124"/>
    </row>
    <row r="108" spans="1:8" ht="15" customHeight="1">
      <c r="A108" s="10" t="s">
        <v>119</v>
      </c>
      <c r="B108" s="303" t="str">
        <f>Language!B1145</f>
        <v>The learning materials of the programme worked together coherently</v>
      </c>
      <c r="C108" s="304"/>
      <c r="D108" s="124"/>
      <c r="E108" s="124"/>
      <c r="F108" s="124"/>
      <c r="G108" s="124"/>
    </row>
    <row r="109" spans="1:8" ht="15" customHeight="1">
      <c r="A109" s="10" t="s">
        <v>120</v>
      </c>
      <c r="B109" s="303" t="str">
        <f>Language!B1146</f>
        <v>The learning materials addressed the interconnections between human, animal, and environmental health</v>
      </c>
      <c r="C109" s="304"/>
      <c r="D109" s="124"/>
      <c r="E109" s="124"/>
      <c r="F109" s="124"/>
      <c r="G109" s="124"/>
    </row>
    <row r="110" spans="1:8">
      <c r="A110" s="305" t="str">
        <f>Language!$B$1060</f>
        <v>Average by sector</v>
      </c>
      <c r="B110" s="306"/>
      <c r="C110" s="307"/>
      <c r="D110" s="50" t="str">
        <f>IF(
  AND(D102&lt;&gt;"",COUNTA(D105:D109)&gt;0),
  AVERAGE(D105:D109)/5,
  ""
)</f>
        <v/>
      </c>
      <c r="E110" s="50" t="str">
        <f t="shared" ref="E110:G110" si="11">IF(
  AND(E102&lt;&gt;"",COUNTA(E105:E109)&gt;0),
  AVERAGE(E105:E109)/5,
  ""
)</f>
        <v/>
      </c>
      <c r="F110" s="50" t="str">
        <f t="shared" si="11"/>
        <v/>
      </c>
      <c r="G110" s="50" t="str">
        <f t="shared" si="11"/>
        <v/>
      </c>
    </row>
    <row r="111" spans="1:8" ht="30" customHeight="1">
      <c r="A111" s="305" t="str">
        <f>Language!$B$1061</f>
        <v>Total average</v>
      </c>
      <c r="B111" s="306"/>
      <c r="C111" s="307"/>
      <c r="D111" s="287" t="str">
        <f>IFERROR(
(
IF(AND(D110&lt;&gt;"",D102&lt;&gt;""),D110*D102,0)+
IF(AND(E110&lt;&gt;"",E102&lt;&gt;""),E110*E102,0)+
IF(AND(F110&lt;&gt;"",F102&lt;&gt;""),F110*F102,0)+
IF(AND(G110&lt;&gt;"",G102&lt;&gt;""),G110*G102,0)
)
/
(
(
IF(AND(D110&lt;&gt;"",D102&lt;&gt;""),D102,0)+
IF(AND(E110&lt;&gt;"",E102&lt;&gt;""),E102,0)+
IF(AND(F110&lt;&gt;"",F102&lt;&gt;""),F102,0)+
IF(AND(G110&lt;&gt;"",G102&lt;&gt;""),G102,0)
)
),
"")</f>
        <v/>
      </c>
      <c r="E111" s="288"/>
      <c r="F111" s="288"/>
      <c r="G111" s="289"/>
    </row>
    <row r="112" spans="1:8" ht="30" customHeight="1">
      <c r="A112" s="24"/>
      <c r="B112" s="24"/>
      <c r="C112" s="24"/>
      <c r="E112" s="24"/>
      <c r="F112" s="24"/>
      <c r="G112" s="24"/>
      <c r="H112" s="24"/>
    </row>
    <row r="113" spans="1:7" ht="15.75" thickBot="1"/>
    <row r="114" spans="1:7" ht="31.5" thickTop="1" thickBot="1">
      <c r="C114" s="45" t="str">
        <f>Language!$B$985</f>
        <v>Sector</v>
      </c>
      <c r="D114" s="10" t="str">
        <f>Language!$B$100</f>
        <v>Human health</v>
      </c>
      <c r="E114" s="10" t="str">
        <f>Language!$B$101</f>
        <v>Animal health</v>
      </c>
      <c r="F114" s="10" t="str">
        <f>Language!$B$102</f>
        <v>Environmental health</v>
      </c>
      <c r="G114" s="10" t="str">
        <f>Language!$B$103</f>
        <v>Other</v>
      </c>
    </row>
    <row r="115" spans="1:7" ht="31.5" thickTop="1" thickBot="1">
      <c r="C115" s="45" t="str">
        <f>Language!$B$986</f>
        <v>Number of respondents per sector</v>
      </c>
      <c r="D115" s="124"/>
      <c r="E115" s="124"/>
      <c r="F115" s="124"/>
      <c r="G115" s="124"/>
    </row>
    <row r="116" spans="1:7" ht="19.5" thickTop="1">
      <c r="A116" s="323" t="str">
        <f>Language!B1149</f>
        <v>GLLP Participant final evaluation form – Projects and learning outcomes</v>
      </c>
      <c r="B116" s="324"/>
      <c r="C116" s="38"/>
      <c r="D116" s="38"/>
      <c r="E116" s="38"/>
      <c r="F116" s="38"/>
      <c r="G116" s="38"/>
    </row>
    <row r="117" spans="1:7">
      <c r="A117" s="318" t="str">
        <f>Language!B1150</f>
        <v>A. Programme delivery</v>
      </c>
      <c r="B117" s="319"/>
      <c r="C117" s="38"/>
      <c r="D117" s="313"/>
      <c r="E117" s="314"/>
      <c r="F117" s="314"/>
      <c r="G117" s="315"/>
    </row>
    <row r="118" spans="1:7" ht="15" customHeight="1">
      <c r="A118" s="10" t="s">
        <v>116</v>
      </c>
      <c r="B118" s="303" t="str">
        <f>Language!B1151</f>
        <v>The programme expectations and objectives were clearly stated at the beginning of the programme</v>
      </c>
      <c r="C118" s="304"/>
      <c r="D118" s="124"/>
      <c r="E118" s="124"/>
      <c r="F118" s="124"/>
      <c r="G118" s="124"/>
    </row>
    <row r="119" spans="1:7" ht="15" customHeight="1">
      <c r="A119" s="10" t="s">
        <v>117</v>
      </c>
      <c r="B119" s="303" t="str">
        <f>Language!B1152</f>
        <v>The programme met its objectives</v>
      </c>
      <c r="C119" s="304"/>
      <c r="D119" s="124"/>
      <c r="E119" s="124"/>
      <c r="F119" s="124"/>
      <c r="G119" s="124"/>
    </row>
    <row r="120" spans="1:7" ht="31.5" customHeight="1">
      <c r="A120" s="10" t="s">
        <v>118</v>
      </c>
      <c r="B120" s="303" t="str">
        <f>Language!B1153</f>
        <v>The online and in-person components were well-integrated and complementary (choose not applicable if online or in-person mode was not used)</v>
      </c>
      <c r="C120" s="304"/>
      <c r="D120" s="124"/>
      <c r="E120" s="124"/>
      <c r="F120" s="124"/>
      <c r="G120" s="124"/>
    </row>
    <row r="121" spans="1:7" ht="15" customHeight="1">
      <c r="A121" s="10" t="s">
        <v>119</v>
      </c>
      <c r="B121" s="303" t="str">
        <f>Language!B1154</f>
        <v>The sequencing of didactic sessions was presented in a logical order</v>
      </c>
      <c r="C121" s="304"/>
      <c r="D121" s="124"/>
      <c r="E121" s="124"/>
      <c r="F121" s="124"/>
      <c r="G121" s="124"/>
    </row>
    <row r="122" spans="1:7" ht="15" customHeight="1">
      <c r="A122" s="10" t="s">
        <v>120</v>
      </c>
      <c r="B122" s="303" t="str">
        <f>Language!B1155</f>
        <v>The duration of the programme from the start to completion was adequate</v>
      </c>
      <c r="C122" s="304"/>
      <c r="D122" s="124"/>
      <c r="E122" s="124"/>
      <c r="F122" s="124"/>
      <c r="G122" s="124"/>
    </row>
    <row r="123" spans="1:7" ht="30.75" customHeight="1">
      <c r="A123" s="10" t="s">
        <v>121</v>
      </c>
      <c r="B123" s="303" t="str">
        <f>Language!B1156</f>
        <v>There was effective communication regarding the expectations and responsibilities of my role as a participant/mentee throughout the programme</v>
      </c>
      <c r="C123" s="304"/>
      <c r="D123" s="124"/>
      <c r="E123" s="124"/>
      <c r="F123" s="124"/>
      <c r="G123" s="124"/>
    </row>
    <row r="124" spans="1:7">
      <c r="A124" s="305" t="str">
        <f>Language!$B$1060</f>
        <v>Average by sector</v>
      </c>
      <c r="B124" s="306"/>
      <c r="C124" s="307"/>
      <c r="D124" s="50" t="str">
        <f>IF(
  AND(D115&lt;&gt;"",COUNTA(D118:D123)&gt;0),
  AVERAGE(D118:D123)/5,
  ""
)</f>
        <v/>
      </c>
      <c r="E124" s="50" t="str">
        <f t="shared" ref="E124:G124" si="12">IF(
  AND(E115&lt;&gt;"",COUNTA(E118:E123)&gt;0),
  AVERAGE(E118:E123)/5,
  ""
)</f>
        <v/>
      </c>
      <c r="F124" s="50" t="str">
        <f t="shared" si="12"/>
        <v/>
      </c>
      <c r="G124" s="50" t="str">
        <f t="shared" si="12"/>
        <v/>
      </c>
    </row>
    <row r="125" spans="1:7">
      <c r="A125" s="305" t="str">
        <f>Language!$B$1061</f>
        <v>Total average</v>
      </c>
      <c r="B125" s="306"/>
      <c r="C125" s="307"/>
      <c r="D125" s="287" t="str">
        <f>IFERROR(
(
IF(AND(D124&lt;&gt;"",D115&lt;&gt;""),D124*D115,0)+
IF(AND(E124&lt;&gt;"",E115&lt;&gt;""),E124*E115,0)+
IF(AND(F124&lt;&gt;"",F115&lt;&gt;""),F124*F115,0)+
IF(AND(G124&lt;&gt;"",G115&lt;&gt;""),G124*G115,0)
)
/
(
(
IF(AND(D124&lt;&gt;"",D115&lt;&gt;""),D115,0)+
IF(AND(E124&lt;&gt;"",E115&lt;&gt;""),E115,0)+
IF(AND(F124&lt;&gt;"",F115&lt;&gt;""),F115,0)+
IF(AND(G124&lt;&gt;"",G115&lt;&gt;""),G115,0)
)
),
"")</f>
        <v/>
      </c>
      <c r="E125" s="288"/>
      <c r="F125" s="288"/>
      <c r="G125" s="289"/>
    </row>
    <row r="126" spans="1:7">
      <c r="A126" s="318" t="str">
        <f>Language!B1159</f>
        <v>B. Small projects</v>
      </c>
      <c r="B126" s="319"/>
      <c r="C126" s="38"/>
      <c r="D126" s="313"/>
      <c r="E126" s="314"/>
      <c r="F126" s="314"/>
      <c r="G126" s="315"/>
    </row>
    <row r="127" spans="1:7" ht="15" customHeight="1">
      <c r="A127" s="10" t="s">
        <v>125</v>
      </c>
      <c r="B127" s="303" t="str">
        <f>Language!B1160</f>
        <v>I was able to apply new skills and knowledge learned in the didactic sessions through the small projects</v>
      </c>
      <c r="C127" s="304"/>
      <c r="D127" s="124"/>
      <c r="E127" s="124"/>
      <c r="F127" s="124"/>
      <c r="G127" s="124"/>
    </row>
    <row r="128" spans="1:7" ht="15" customHeight="1">
      <c r="A128" s="10" t="s">
        <v>126</v>
      </c>
      <c r="B128" s="303" t="str">
        <f>Language!B1161</f>
        <v>Small projects helped reinforce the concepts learned in the didactic sessions</v>
      </c>
      <c r="C128" s="304"/>
      <c r="D128" s="124"/>
      <c r="E128" s="124"/>
      <c r="F128" s="124"/>
      <c r="G128" s="124"/>
    </row>
    <row r="129" spans="1:7" ht="15" customHeight="1">
      <c r="A129" s="10" t="s">
        <v>127</v>
      </c>
      <c r="B129" s="303" t="str">
        <f>Language!B1162</f>
        <v>The scope of small projects was relevant to the covered competencies</v>
      </c>
      <c r="C129" s="304"/>
      <c r="D129" s="124"/>
      <c r="E129" s="124"/>
      <c r="F129" s="124"/>
      <c r="G129" s="124"/>
    </row>
    <row r="130" spans="1:7">
      <c r="A130" s="305" t="str">
        <f>Language!$B$1060</f>
        <v>Average by sector</v>
      </c>
      <c r="B130" s="306"/>
      <c r="C130" s="307"/>
      <c r="D130" s="50" t="str">
        <f>IF(
  AND(D115&lt;&gt;"",COUNTA(D127:D129)&gt;0),
  AVERAGE(D127:D129)/5,
  ""
)</f>
        <v/>
      </c>
      <c r="E130" s="50" t="str">
        <f t="shared" ref="E130:G130" si="13">IF(
  AND(E115&lt;&gt;"",COUNTA(E127:E129)&gt;0),
  AVERAGE(E127:E129)/5,
  ""
)</f>
        <v/>
      </c>
      <c r="F130" s="50" t="str">
        <f t="shared" si="13"/>
        <v/>
      </c>
      <c r="G130" s="50" t="str">
        <f t="shared" si="13"/>
        <v/>
      </c>
    </row>
    <row r="131" spans="1:7">
      <c r="A131" s="305" t="str">
        <f>Language!$B$1061</f>
        <v>Total average</v>
      </c>
      <c r="B131" s="306"/>
      <c r="C131" s="307"/>
      <c r="D131" s="287" t="str">
        <f>IFERROR(
(
IF(AND(D130&lt;&gt;"",D115&lt;&gt;""),D130*D115,0)+
IF(AND(E130&lt;&gt;"",E115&lt;&gt;""),E130*E115,0)+
IF(AND(F130&lt;&gt;"",F115&lt;&gt;""),F130*F115,0)+
IF(AND(G130&lt;&gt;"",G115&lt;&gt;""),G130*G115,0)
)
/
(
(
IF(AND(D130&lt;&gt;"",D115&lt;&gt;""),D115,0)+
IF(AND(E130&lt;&gt;"",E115&lt;&gt;""),E115,0)+
IF(AND(F130&lt;&gt;"",F115&lt;&gt;""),F115,0)+
IF(AND(G130&lt;&gt;"",G115&lt;&gt;""),G115,0)
)
),
"")</f>
        <v/>
      </c>
      <c r="E131" s="288"/>
      <c r="F131" s="288"/>
      <c r="G131" s="289"/>
    </row>
    <row r="132" spans="1:7">
      <c r="A132" s="318" t="str">
        <f>Language!B1165</f>
        <v>C. Capstone project</v>
      </c>
      <c r="B132" s="319"/>
      <c r="C132" s="38"/>
      <c r="D132" s="313"/>
      <c r="E132" s="314"/>
      <c r="F132" s="314"/>
      <c r="G132" s="315"/>
    </row>
    <row r="133" spans="1:7">
      <c r="A133" s="10" t="s">
        <v>147</v>
      </c>
      <c r="B133" s="303" t="str">
        <f>Language!B1166</f>
        <v>Capstone project contributed to my learning and improvement of skills</v>
      </c>
      <c r="C133" s="304"/>
      <c r="D133" s="124"/>
      <c r="E133" s="124"/>
      <c r="F133" s="124"/>
      <c r="G133" s="124"/>
    </row>
    <row r="134" spans="1:7" ht="15" customHeight="1">
      <c r="A134" s="10" t="s">
        <v>148</v>
      </c>
      <c r="B134" s="303" t="str">
        <f>Language!B1167</f>
        <v>Capstone project helped me to develop practical solutions for real-world challenges</v>
      </c>
      <c r="C134" s="304"/>
      <c r="D134" s="124"/>
      <c r="E134" s="124"/>
      <c r="F134" s="124"/>
      <c r="G134" s="124"/>
    </row>
    <row r="135" spans="1:7" ht="15" customHeight="1">
      <c r="A135" s="10" t="s">
        <v>149</v>
      </c>
      <c r="B135" s="303" t="str">
        <f>Language!B1168</f>
        <v>The allocated time for the capstone project was reasonable</v>
      </c>
      <c r="C135" s="304"/>
      <c r="D135" s="124"/>
      <c r="E135" s="124"/>
      <c r="F135" s="124"/>
      <c r="G135" s="124"/>
    </row>
    <row r="136" spans="1:7" ht="15" customHeight="1">
      <c r="A136" s="10" t="s">
        <v>150</v>
      </c>
      <c r="B136" s="303" t="str">
        <f>Language!B1169</f>
        <v>Capstone project’s scope was based on national context and priorities</v>
      </c>
      <c r="C136" s="304"/>
      <c r="D136" s="124"/>
      <c r="E136" s="124"/>
      <c r="F136" s="124"/>
      <c r="G136" s="124"/>
    </row>
    <row r="137" spans="1:7">
      <c r="A137" s="305" t="str">
        <f>Language!$B$1060</f>
        <v>Average by sector</v>
      </c>
      <c r="B137" s="306"/>
      <c r="C137" s="307"/>
      <c r="D137" s="50" t="str">
        <f>IF(
  AND(D115&lt;&gt;"",COUNTA(D133:D136)&gt;0),
  AVERAGE(D133:D136)/5,
  ""
)</f>
        <v/>
      </c>
      <c r="E137" s="50" t="str">
        <f t="shared" ref="E137:G137" si="14">IF(
  AND(E115&lt;&gt;"",COUNTA(E133:E136)&gt;0),
  AVERAGE(E133:E136)/5,
  ""
)</f>
        <v/>
      </c>
      <c r="F137" s="50" t="str">
        <f t="shared" si="14"/>
        <v/>
      </c>
      <c r="G137" s="50" t="str">
        <f t="shared" si="14"/>
        <v/>
      </c>
    </row>
    <row r="138" spans="1:7">
      <c r="A138" s="305" t="str">
        <f>Language!$B$1061</f>
        <v>Total average</v>
      </c>
      <c r="B138" s="306"/>
      <c r="C138" s="307"/>
      <c r="D138" s="287" t="str">
        <f>IFERROR(
(
IF(AND(D137&lt;&gt;"",D115&lt;&gt;""),D137*D115,0)+
IF(AND(E137&lt;&gt;"",E115&lt;&gt;""),E137*E115,0)+
IF(AND(F137&lt;&gt;"",F115&lt;&gt;""),F137*F115,0)+
IF(AND(G137&lt;&gt;"",G115&lt;&gt;""),G137*G115,0)
)
/
(
(
IF(AND(D137&lt;&gt;"",D115&lt;&gt;""),D115,0)+
IF(AND(E137&lt;&gt;"",E115&lt;&gt;""),E115,0)+
IF(AND(F137&lt;&gt;"",F115&lt;&gt;""),F115,0)+
IF(AND(G137&lt;&gt;"",G115&lt;&gt;""),G115,0)
)
),
"")</f>
        <v/>
      </c>
      <c r="E138" s="288"/>
      <c r="F138" s="288"/>
      <c r="G138" s="289"/>
    </row>
    <row r="139" spans="1:7">
      <c r="A139" s="318" t="str">
        <f>Language!B1172</f>
        <v>Satisfaction of participants with projects</v>
      </c>
      <c r="B139" s="319"/>
      <c r="C139" s="38"/>
      <c r="D139" s="313"/>
      <c r="E139" s="314"/>
      <c r="F139" s="314"/>
      <c r="G139" s="315"/>
    </row>
    <row r="140" spans="1:7" ht="30">
      <c r="A140" s="295" t="str">
        <f>Language!B1173</f>
        <v>Total average by sector</v>
      </c>
      <c r="B140" s="296"/>
      <c r="C140" s="297"/>
      <c r="D140" s="10" t="str">
        <f>Language!$B$100</f>
        <v>Human health</v>
      </c>
      <c r="E140" s="10" t="str">
        <f>Language!$B$101</f>
        <v>Animal health</v>
      </c>
      <c r="F140" s="10" t="str">
        <f>Language!$B$102</f>
        <v>Environmental health</v>
      </c>
      <c r="G140" s="10" t="str">
        <f>Language!$B$103</f>
        <v>Other</v>
      </c>
    </row>
    <row r="141" spans="1:7">
      <c r="A141" s="298"/>
      <c r="B141" s="299"/>
      <c r="C141" s="300"/>
      <c r="D141" s="50" t="str">
        <f>IFERROR(AVERAGE(D130,D137),"")</f>
        <v/>
      </c>
      <c r="E141" s="50" t="str">
        <f t="shared" ref="E141:G141" si="15">IFERROR(AVERAGE(E130,E137),"")</f>
        <v/>
      </c>
      <c r="F141" s="50" t="str">
        <f t="shared" si="15"/>
        <v/>
      </c>
      <c r="G141" s="50" t="str">
        <f t="shared" si="15"/>
        <v/>
      </c>
    </row>
    <row r="142" spans="1:7">
      <c r="A142" s="305" t="str">
        <f>Language!B1174</f>
        <v>Total average for all sectors</v>
      </c>
      <c r="B142" s="306"/>
      <c r="C142" s="307"/>
      <c r="D142" s="287" t="str">
        <f>IFERROR(AVERAGE(D131,D138),"")</f>
        <v/>
      </c>
      <c r="E142" s="288"/>
      <c r="F142" s="288"/>
      <c r="G142" s="289"/>
    </row>
    <row r="143" spans="1:7">
      <c r="A143" s="319" t="str">
        <f>Language!B1175</f>
        <v>D. Learning outcomes</v>
      </c>
      <c r="B143" s="239"/>
      <c r="C143" s="38"/>
      <c r="D143" s="313"/>
      <c r="E143" s="314"/>
      <c r="F143" s="314"/>
      <c r="G143" s="315"/>
    </row>
    <row r="144" spans="1:7" ht="31.5" customHeight="1">
      <c r="A144" s="10" t="s">
        <v>155</v>
      </c>
      <c r="B144" s="303" t="str">
        <f>Language!B1176</f>
        <v>The programme provided the knowledge and improved my skills in assessing the laboratory system performance and formulating plans to advance and sustain the system </v>
      </c>
      <c r="C144" s="304"/>
      <c r="D144" s="124"/>
      <c r="E144" s="124"/>
      <c r="F144" s="124"/>
      <c r="G144" s="124"/>
    </row>
    <row r="145" spans="1:12" ht="31.5" customHeight="1">
      <c r="A145" s="10" t="s">
        <v>144</v>
      </c>
      <c r="B145" s="303" t="str">
        <f>Language!B1177</f>
        <v>The programme provided the knowledge and improved my skills in recognizing, adopting, and applying best practices in my relevant sector to ensure quality laboratory services</v>
      </c>
      <c r="C145" s="304"/>
      <c r="D145" s="124"/>
      <c r="E145" s="124"/>
      <c r="F145" s="124"/>
      <c r="G145" s="124"/>
    </row>
    <row r="146" spans="1:12" ht="32.25" customHeight="1">
      <c r="A146" s="10" t="s">
        <v>156</v>
      </c>
      <c r="B146" s="303" t="str">
        <f>Language!B1178</f>
        <v>The programme provided the knowledge and improved my skills in advocating for the contribution of human, animal and environmental laboratories </v>
      </c>
      <c r="C146" s="304"/>
      <c r="D146" s="124"/>
      <c r="E146" s="124"/>
      <c r="F146" s="124"/>
      <c r="G146" s="124"/>
    </row>
    <row r="147" spans="1:12" ht="32.25" customHeight="1">
      <c r="A147" s="10" t="s">
        <v>146</v>
      </c>
      <c r="B147" s="303" t="str">
        <f>Language!B1179</f>
        <v>The programme provided the knowledge and improved my skills in successfully demonstrating laboratory management and leadership skills including effective communication </v>
      </c>
      <c r="C147" s="304"/>
      <c r="D147" s="124"/>
      <c r="E147" s="124"/>
      <c r="F147" s="124"/>
      <c r="G147" s="124"/>
      <c r="H147" s="325" t="str">
        <f>Language!B1196</f>
        <v>Increase in competencies by sector (percentage agreement)</v>
      </c>
      <c r="I147" s="326"/>
      <c r="J147" s="326"/>
      <c r="K147" s="326"/>
      <c r="L147" s="326"/>
    </row>
    <row r="148" spans="1:12" ht="43.5" customHeight="1">
      <c r="A148" s="10" t="s">
        <v>157</v>
      </c>
      <c r="B148" s="303" t="str">
        <f>Language!B1180</f>
        <v>The programme provided the knowledge and improved my skills in mentoring laboratory professionals in order to help build human resource capacity</v>
      </c>
      <c r="C148" s="304"/>
      <c r="D148" s="124"/>
      <c r="E148" s="124"/>
      <c r="F148" s="124"/>
      <c r="G148" s="124"/>
      <c r="H148" s="10" t="str">
        <f>Language!$B$100</f>
        <v>Human health</v>
      </c>
      <c r="I148" s="10" t="str">
        <f>Language!$B$101</f>
        <v>Animal health</v>
      </c>
      <c r="J148" s="10" t="str">
        <f>Language!$B$102</f>
        <v>Environmental health</v>
      </c>
      <c r="K148" s="10" t="str">
        <f>Language!$B$103</f>
        <v>Other</v>
      </c>
      <c r="L148" s="10" t="str">
        <f>Language!B1197</f>
        <v>Overall</v>
      </c>
    </row>
    <row r="149" spans="1:12">
      <c r="A149" s="10" t="s">
        <v>158</v>
      </c>
      <c r="B149" s="303" t="str">
        <f>Language!B1181</f>
        <v>This programme increased my understanding of laboratory systems</v>
      </c>
      <c r="C149" s="304"/>
      <c r="D149" s="124"/>
      <c r="E149" s="124"/>
      <c r="F149" s="124"/>
      <c r="G149" s="124"/>
      <c r="H149" s="50" t="str">
        <f>IF(D149="","",D149/5)</f>
        <v/>
      </c>
      <c r="I149" s="50" t="str">
        <f>IF(E149="","",E149/5)</f>
        <v/>
      </c>
      <c r="J149" s="50" t="str">
        <f>IF(F149="","",F149/5)</f>
        <v/>
      </c>
      <c r="K149" s="50" t="str">
        <f>IF(G149="","",G149/5)</f>
        <v/>
      </c>
      <c r="L149" s="50" t="str">
        <f>IFERROR(
(
IF(AND(H149&lt;&gt;"",$D$115&lt;&gt;""),H149*$D$115,0)+
IF(AND(I149&lt;&gt;"",$E$115&lt;&gt;""),I149*$E$115,0)+
IF(AND(J149&lt;&gt;"",$F$115&lt;&gt;""),J149*$F$115,0)+
IF(AND(K149&lt;&gt;"",$G$115&lt;&gt;""),K149*$G$115,0)
)
/
(
(
IF(AND(H149&lt;&gt;"",$D$115&lt;&gt;""),$D$115,0)+
IF(AND(I149&lt;&gt;"",$E$115&lt;&gt;""),$E$115,0)+
IF(AND(J149&lt;&gt;"",$F$115&lt;&gt;""),$F$115,0)+
IF(AND(K149&lt;&gt;"",$G$115&lt;&gt;""),$G$115,0)
)
),
"")</f>
        <v/>
      </c>
    </row>
    <row r="150" spans="1:12">
      <c r="A150" s="10" t="s">
        <v>159</v>
      </c>
      <c r="B150" s="303" t="str">
        <f>Language!B1182</f>
        <v>This programme increased my leadership skills</v>
      </c>
      <c r="C150" s="304"/>
      <c r="D150" s="124"/>
      <c r="E150" s="124"/>
      <c r="F150" s="124"/>
      <c r="G150" s="124"/>
      <c r="H150" s="50" t="str">
        <f t="shared" ref="H150:H157" si="16">IF(D150="","",D150/5)</f>
        <v/>
      </c>
      <c r="I150" s="50" t="str">
        <f t="shared" ref="I150:I157" si="17">IF(E150="","",E150/5)</f>
        <v/>
      </c>
      <c r="J150" s="50" t="str">
        <f t="shared" ref="J150:J157" si="18">IF(F150="","",F150/5)</f>
        <v/>
      </c>
      <c r="K150" s="50" t="str">
        <f t="shared" ref="K150:K157" si="19">IF(G150="","",G150/5)</f>
        <v/>
      </c>
      <c r="L150" s="50" t="str">
        <f t="shared" ref="L150:L156" si="20">IFERROR(
(
IF(AND(H150&lt;&gt;"",$D$115&lt;&gt;""),H150*$D$115,0)+
IF(AND(I150&lt;&gt;"",$E$115&lt;&gt;""),I150*$E$115,0)+
IF(AND(J150&lt;&gt;"",$F$115&lt;&gt;""),J150*$F$115,0)+
IF(AND(K150&lt;&gt;"",$G$115&lt;&gt;""),K150*$G$115,0)
)
/
(
(
IF(AND(H150&lt;&gt;"",$D$115&lt;&gt;""),$D$115,0)+
IF(AND(I150&lt;&gt;"",$E$115&lt;&gt;""),$E$115,0)+
IF(AND(J150&lt;&gt;"",$F$115&lt;&gt;""),$F$115,0)+
IF(AND(K150&lt;&gt;"",$G$115&lt;&gt;""),$G$115,0)
)
),
"")</f>
        <v/>
      </c>
    </row>
    <row r="151" spans="1:12">
      <c r="A151" s="10" t="s">
        <v>160</v>
      </c>
      <c r="B151" s="303" t="str">
        <f>Language!B1183</f>
        <v>This programme increased my management skills</v>
      </c>
      <c r="C151" s="304"/>
      <c r="D151" s="124"/>
      <c r="E151" s="124"/>
      <c r="F151" s="124"/>
      <c r="G151" s="124"/>
      <c r="H151" s="50" t="str">
        <f t="shared" si="16"/>
        <v/>
      </c>
      <c r="I151" s="50" t="str">
        <f t="shared" si="17"/>
        <v/>
      </c>
      <c r="J151" s="50" t="str">
        <f t="shared" si="18"/>
        <v/>
      </c>
      <c r="K151" s="50" t="str">
        <f t="shared" si="19"/>
        <v/>
      </c>
      <c r="L151" s="50" t="str">
        <f t="shared" si="20"/>
        <v/>
      </c>
    </row>
    <row r="152" spans="1:12" ht="15" customHeight="1">
      <c r="A152" s="10" t="s">
        <v>169</v>
      </c>
      <c r="B152" s="303" t="str">
        <f>Language!B1184</f>
        <v>The programme improved my communication skills</v>
      </c>
      <c r="C152" s="304"/>
      <c r="D152" s="124"/>
      <c r="E152" s="124"/>
      <c r="F152" s="124"/>
      <c r="G152" s="124"/>
      <c r="H152" s="50" t="str">
        <f t="shared" si="16"/>
        <v/>
      </c>
      <c r="I152" s="50" t="str">
        <f t="shared" si="17"/>
        <v/>
      </c>
      <c r="J152" s="50" t="str">
        <f t="shared" si="18"/>
        <v/>
      </c>
      <c r="K152" s="50" t="str">
        <f t="shared" si="19"/>
        <v/>
      </c>
      <c r="L152" s="50" t="str">
        <f t="shared" si="20"/>
        <v/>
      </c>
    </row>
    <row r="153" spans="1:12" ht="15" customHeight="1">
      <c r="A153" s="10" t="s">
        <v>170</v>
      </c>
      <c r="B153" s="303" t="str">
        <f>Language!B1185</f>
        <v>This programme increased my understanding of quality management systems</v>
      </c>
      <c r="C153" s="304"/>
      <c r="D153" s="124"/>
      <c r="E153" s="124"/>
      <c r="F153" s="124"/>
      <c r="G153" s="124"/>
      <c r="H153" s="50" t="str">
        <f t="shared" si="16"/>
        <v/>
      </c>
      <c r="I153" s="50" t="str">
        <f t="shared" si="17"/>
        <v/>
      </c>
      <c r="J153" s="50" t="str">
        <f t="shared" si="18"/>
        <v/>
      </c>
      <c r="K153" s="50" t="str">
        <f t="shared" si="19"/>
        <v/>
      </c>
      <c r="L153" s="50" t="str">
        <f t="shared" si="20"/>
        <v/>
      </c>
    </row>
    <row r="154" spans="1:12">
      <c r="A154" s="10" t="s">
        <v>171</v>
      </c>
      <c r="B154" s="303" t="str">
        <f>Language!B1186</f>
        <v xml:space="preserve"> This programme increased my understanding of biosafety and biosecurity</v>
      </c>
      <c r="C154" s="304"/>
      <c r="D154" s="124"/>
      <c r="E154" s="124"/>
      <c r="F154" s="124"/>
      <c r="G154" s="124"/>
      <c r="H154" s="50" t="str">
        <f t="shared" si="16"/>
        <v/>
      </c>
      <c r="I154" s="50" t="str">
        <f t="shared" si="17"/>
        <v/>
      </c>
      <c r="J154" s="50" t="str">
        <f t="shared" si="18"/>
        <v/>
      </c>
      <c r="K154" s="50" t="str">
        <f t="shared" si="19"/>
        <v/>
      </c>
      <c r="L154" s="50" t="str">
        <f t="shared" si="20"/>
        <v/>
      </c>
    </row>
    <row r="155" spans="1:12" ht="33" customHeight="1">
      <c r="A155" s="10" t="s">
        <v>172</v>
      </c>
      <c r="B155" s="303" t="str">
        <f>Language!B1187</f>
        <v xml:space="preserve"> This programme increased my understanding of the role of laboratories in disease surveillance and outbreak investigation</v>
      </c>
      <c r="C155" s="304"/>
      <c r="D155" s="124"/>
      <c r="E155" s="124"/>
      <c r="F155" s="124"/>
      <c r="G155" s="124"/>
      <c r="H155" s="50" t="str">
        <f t="shared" si="16"/>
        <v/>
      </c>
      <c r="I155" s="50" t="str">
        <f t="shared" si="17"/>
        <v/>
      </c>
      <c r="J155" s="50" t="str">
        <f t="shared" si="18"/>
        <v/>
      </c>
      <c r="K155" s="50" t="str">
        <f t="shared" si="19"/>
        <v/>
      </c>
      <c r="L155" s="50" t="str">
        <f t="shared" si="20"/>
        <v/>
      </c>
    </row>
    <row r="156" spans="1:12" ht="33.75" customHeight="1">
      <c r="A156" s="10" t="s">
        <v>173</v>
      </c>
      <c r="B156" s="303" t="str">
        <f>Language!B1188</f>
        <v>This programme increased my understanding and improved my skills for effective emergency preparedness, response and recovery</v>
      </c>
      <c r="C156" s="304"/>
      <c r="D156" s="124"/>
      <c r="E156" s="124"/>
      <c r="F156" s="124"/>
      <c r="G156" s="124"/>
      <c r="H156" s="50" t="str">
        <f t="shared" si="16"/>
        <v/>
      </c>
      <c r="I156" s="50" t="str">
        <f t="shared" si="17"/>
        <v/>
      </c>
      <c r="J156" s="50" t="str">
        <f t="shared" si="18"/>
        <v/>
      </c>
      <c r="K156" s="50" t="str">
        <f t="shared" si="19"/>
        <v/>
      </c>
      <c r="L156" s="50" t="str">
        <f t="shared" si="20"/>
        <v/>
      </c>
    </row>
    <row r="157" spans="1:12" ht="15" customHeight="1">
      <c r="A157" s="10" t="s">
        <v>174</v>
      </c>
      <c r="B157" s="303" t="str">
        <f>Language!B1189</f>
        <v xml:space="preserve"> This programme increased my understanding of research and innovation in the laboratory context</v>
      </c>
      <c r="C157" s="304"/>
      <c r="D157" s="124"/>
      <c r="E157" s="124"/>
      <c r="F157" s="124"/>
      <c r="G157" s="124"/>
      <c r="H157" s="50" t="str">
        <f t="shared" si="16"/>
        <v/>
      </c>
      <c r="I157" s="50" t="str">
        <f t="shared" si="17"/>
        <v/>
      </c>
      <c r="J157" s="50" t="str">
        <f t="shared" si="18"/>
        <v/>
      </c>
      <c r="K157" s="50" t="str">
        <f t="shared" si="19"/>
        <v/>
      </c>
      <c r="L157" s="50" t="str">
        <f>IFERROR(
(
IF(AND(H157&lt;&gt;"",$D$115&lt;&gt;""),H157*$D$115,0)+
IF(AND(I157&lt;&gt;"",$E$115&lt;&gt;""),I157*$E$115,0)+
IF(AND(J157&lt;&gt;"",$F$115&lt;&gt;""),J157*$F$115,0)+
IF(AND(K157&lt;&gt;"",$G$115&lt;&gt;""),K157*$G$115,0)
)
/
(
(
IF(AND(H157&lt;&gt;"",$D$115&lt;&gt;""),$D$115,0)+
IF(AND(I157&lt;&gt;"",$E$115&lt;&gt;""),$E$115,0)+
IF(AND(J157&lt;&gt;"",$F$115&lt;&gt;""),$F$115,0)+
IF(AND(K157&lt;&gt;"",$G$115&lt;&gt;""),$G$115,0)
)
),
"")</f>
        <v/>
      </c>
    </row>
    <row r="158" spans="1:12">
      <c r="A158" s="305" t="str">
        <f>Language!$B$1060</f>
        <v>Average by sector</v>
      </c>
      <c r="B158" s="306"/>
      <c r="C158" s="307"/>
      <c r="D158" s="50" t="str">
        <f>IF(
  AND(D115&lt;&gt;"",COUNTA(D149:D157)&gt;0),
  AVERAGE(D149:D157)/5,
  ""
)</f>
        <v/>
      </c>
      <c r="E158" s="50" t="str">
        <f t="shared" ref="E158:G158" si="21">IF(
  AND(E115&lt;&gt;"",COUNTA(E149:E157)&gt;0),
  AVERAGE(E149:E157)/5,
  ""
)</f>
        <v/>
      </c>
      <c r="F158" s="50" t="str">
        <f t="shared" si="21"/>
        <v/>
      </c>
      <c r="G158" s="50" t="str">
        <f t="shared" si="21"/>
        <v/>
      </c>
      <c r="H158" s="50" t="str">
        <f>IFERROR(AVERAGE(H149:H157),"")</f>
        <v/>
      </c>
      <c r="I158" s="50" t="str">
        <f t="shared" ref="I158:K158" si="22">IFERROR(AVERAGE(I149:I157),"")</f>
        <v/>
      </c>
      <c r="J158" s="50" t="str">
        <f t="shared" si="22"/>
        <v/>
      </c>
      <c r="K158" s="50" t="str">
        <f t="shared" si="22"/>
        <v/>
      </c>
      <c r="L158" s="50" t="str">
        <f>IFERROR(
(
IF(AND(H158&lt;&gt;"",D115&lt;&gt;""),H158*D115,0)+
IF(AND(I158&lt;&gt;"",E115&lt;&gt;""),I158*E115,0)+
IF(AND(J158&lt;&gt;"",F115&lt;&gt;""),J158*F115,0)+
IF(AND(K158&lt;&gt;"",G115&lt;&gt;""),K158*G115,0)
)
/
(
(
IF(AND(H158&lt;&gt;"",D115&lt;&gt;""),D115,0)+
IF(AND(I158&lt;&gt;"",E115&lt;&gt;""),E115,0)+
IF(AND(J158&lt;&gt;"",F115&lt;&gt;""),F115,0)+
IF(AND(K158&lt;&gt;"",G115&lt;&gt;""),G115,0)
)
),
"")</f>
        <v/>
      </c>
    </row>
    <row r="159" spans="1:12">
      <c r="A159" s="305" t="str">
        <f>Language!$B$1061</f>
        <v>Total average</v>
      </c>
      <c r="B159" s="306"/>
      <c r="C159" s="307"/>
      <c r="D159" s="287" t="str">
        <f>IFERROR(
(
IF(AND(D158&lt;&gt;"",D115&lt;&gt;""),D158*D115,0)+
IF(AND(E158&lt;&gt;"",E115&lt;&gt;""),E158*E115,0)+
IF(AND(F158&lt;&gt;"",F115&lt;&gt;""),F158*F115,0)+
IF(AND(G158&lt;&gt;"",G115&lt;&gt;""),G158*G115,0)
)
/
(
(
IF(AND(D158&lt;&gt;"",D115&lt;&gt;""),D115,0)+
IF(AND(E158&lt;&gt;"",E115&lt;&gt;""),E115,0)+
IF(AND(F158&lt;&gt;"",F115&lt;&gt;""),F115,0)+
IF(AND(G158&lt;&gt;"",G115&lt;&gt;""),G115,0)
)
),
"")</f>
        <v/>
      </c>
      <c r="E159" s="288"/>
      <c r="F159" s="288"/>
      <c r="G159" s="289"/>
    </row>
    <row r="160" spans="1:12">
      <c r="A160" s="318" t="str">
        <f>Language!B1192</f>
        <v>E. General evaluation</v>
      </c>
      <c r="B160" s="319"/>
      <c r="C160" s="38"/>
      <c r="D160" s="313"/>
      <c r="E160" s="314"/>
      <c r="F160" s="314"/>
      <c r="G160" s="315"/>
    </row>
    <row r="161" spans="1:26" ht="15" customHeight="1">
      <c r="A161" s="10" t="s">
        <v>161</v>
      </c>
      <c r="B161" s="303" t="str">
        <f>Language!B1193</f>
        <v>What is your overall satisfaction with the programme?</v>
      </c>
      <c r="C161" s="304"/>
      <c r="D161" s="124"/>
      <c r="E161" s="124"/>
      <c r="F161" s="124"/>
      <c r="G161" s="124"/>
    </row>
    <row r="162" spans="1:26">
      <c r="A162" s="305" t="str">
        <f>Language!$B$1060</f>
        <v>Average by sector</v>
      </c>
      <c r="B162" s="306"/>
      <c r="C162" s="307"/>
      <c r="D162" s="50" t="str">
        <f>IF(
  AND(D115&lt;&gt;"",COUNTA(D161)&gt;0),
  AVERAGE(D161)/5,
  ""
)</f>
        <v/>
      </c>
      <c r="E162" s="50" t="str">
        <f t="shared" ref="E162:G162" si="23">IF(
  AND(E115&lt;&gt;"",COUNTA(E161)&gt;0),
  AVERAGE(E161)/5,
  ""
)</f>
        <v/>
      </c>
      <c r="F162" s="50" t="str">
        <f t="shared" si="23"/>
        <v/>
      </c>
      <c r="G162" s="50" t="str">
        <f t="shared" si="23"/>
        <v/>
      </c>
    </row>
    <row r="163" spans="1:26">
      <c r="A163" s="305" t="str">
        <f>Language!$B$1061</f>
        <v>Total average</v>
      </c>
      <c r="B163" s="306"/>
      <c r="C163" s="307"/>
      <c r="D163" s="287" t="str">
        <f>IFERROR(
(
IF(AND(D162&lt;&gt;"",D115&lt;&gt;""),D162*D115,0)+
IF(AND(E162&lt;&gt;"",E115&lt;&gt;""),E162*E115,0)+
IF(AND(F162&lt;&gt;"",F115&lt;&gt;""),F162*F115,0)+
IF(AND(G162&lt;&gt;"",G115&lt;&gt;""),G162*G115,0)
)
/
(
(
IF(AND(D162&lt;&gt;"",D115&lt;&gt;""),D115,0)+
IF(AND(E162&lt;&gt;"",E115&lt;&gt;""),E115,0)+
IF(AND(F162&lt;&gt;"",F115&lt;&gt;""),F115,0)+
IF(AND(G162&lt;&gt;"",G115&lt;&gt;""),G115,0)
)
),
"")</f>
        <v/>
      </c>
      <c r="E163" s="288"/>
      <c r="F163" s="288"/>
      <c r="G163" s="289"/>
    </row>
    <row r="164" spans="1:26" ht="15.75" thickBot="1"/>
    <row r="165" spans="1:26" ht="16.5" customHeight="1" thickTop="1" thickBot="1">
      <c r="D165" s="275" t="str">
        <f>Language!B99</f>
        <v>Sector</v>
      </c>
      <c r="E165" s="276"/>
      <c r="F165" s="276"/>
      <c r="G165" s="276"/>
      <c r="H165" s="276"/>
      <c r="I165" s="276"/>
      <c r="J165" s="276"/>
      <c r="K165" s="277"/>
      <c r="L165" s="275" t="str">
        <f>Language!B104</f>
        <v>Gender</v>
      </c>
      <c r="M165" s="276"/>
      <c r="N165" s="276"/>
      <c r="O165" s="276"/>
      <c r="P165" s="276"/>
      <c r="Q165" s="276"/>
      <c r="R165" s="276"/>
      <c r="S165" s="277"/>
      <c r="T165" s="275" t="str">
        <f>Language!B109</f>
        <v>Business sector</v>
      </c>
      <c r="U165" s="276"/>
      <c r="V165" s="276"/>
      <c r="W165" s="276"/>
      <c r="X165" s="276"/>
      <c r="Y165" s="276"/>
    </row>
    <row r="166" spans="1:26" ht="61.5" customHeight="1" thickTop="1" thickBot="1">
      <c r="C166" s="45" t="str">
        <f>Language!$B$985</f>
        <v>Sector</v>
      </c>
      <c r="D166" s="10" t="str">
        <f>'Drop-downs'!F7</f>
        <v>Human health</v>
      </c>
      <c r="E166" s="10" t="str">
        <f>Language!$B$1199</f>
        <v>Percentage per group</v>
      </c>
      <c r="F166" s="10" t="str">
        <f>'Drop-downs'!F8</f>
        <v>Animal health</v>
      </c>
      <c r="G166" s="10" t="str">
        <f>Language!$B$1199</f>
        <v>Percentage per group</v>
      </c>
      <c r="H166" s="10" t="str">
        <f>'Drop-downs'!F9</f>
        <v>Environmental health</v>
      </c>
      <c r="I166" s="10" t="str">
        <f>Language!$B$1199</f>
        <v>Percentage per group</v>
      </c>
      <c r="J166" s="10" t="str">
        <f>'Drop-downs'!F10</f>
        <v>Other</v>
      </c>
      <c r="K166" s="10" t="str">
        <f>Language!$B$1199</f>
        <v>Percentage per group</v>
      </c>
      <c r="L166" s="10" t="str">
        <f>'Drop-downs'!F13</f>
        <v>Female</v>
      </c>
      <c r="M166" s="10" t="str">
        <f>Language!$B$1199</f>
        <v>Percentage per group</v>
      </c>
      <c r="N166" s="10" t="str">
        <f>'Drop-downs'!F14</f>
        <v>Male</v>
      </c>
      <c r="O166" s="10" t="str">
        <f>Language!$B$1199</f>
        <v>Percentage per group</v>
      </c>
      <c r="P166" s="10" t="str">
        <f>'Drop-downs'!F15</f>
        <v>Non-binary</v>
      </c>
      <c r="Q166" s="10" t="str">
        <f>Language!$B$1199</f>
        <v>Percentage per group</v>
      </c>
      <c r="R166" s="10" t="str">
        <f>'Drop-downs'!F16</f>
        <v>Prefer not to say</v>
      </c>
      <c r="S166" s="10" t="str">
        <f>Language!$B$1199</f>
        <v>Percentage per group</v>
      </c>
      <c r="T166" s="10" t="str">
        <f>'Drop-downs'!F19</f>
        <v>Public</v>
      </c>
      <c r="U166" s="10" t="str">
        <f>Language!$B$1199</f>
        <v>Percentage per group</v>
      </c>
      <c r="V166" s="10" t="str">
        <f>'Drop-downs'!F20</f>
        <v>Private</v>
      </c>
      <c r="W166" s="10" t="str">
        <f>Language!$B$1199</f>
        <v>Percentage per group</v>
      </c>
      <c r="X166" s="10" t="str">
        <f>'Drop-downs'!F21</f>
        <v>Public-private partnerships</v>
      </c>
      <c r="Y166" s="10" t="str">
        <f>Language!$B$1199</f>
        <v>Percentage per group</v>
      </c>
    </row>
    <row r="167" spans="1:26" ht="31.5" thickTop="1" thickBot="1">
      <c r="C167" s="45" t="str">
        <f>Language!$B$986</f>
        <v>Number of respondents per sector</v>
      </c>
      <c r="D167" s="120"/>
      <c r="E167" s="50" t="str">
        <f>IFERROR(D167/(D167+F167+H167+J167),"")</f>
        <v/>
      </c>
      <c r="F167" s="120"/>
      <c r="G167" s="50" t="str">
        <f>IFERROR(F167/(D167+F167+H167+J167),"")</f>
        <v/>
      </c>
      <c r="H167" s="120"/>
      <c r="I167" s="50" t="str">
        <f>IFERROR((H167)/(D167+F167+H167+J167),"")</f>
        <v/>
      </c>
      <c r="J167" s="120"/>
      <c r="K167" s="50" t="str">
        <f>IFERROR(J167/(D167+F167+H167+J167),"")</f>
        <v/>
      </c>
      <c r="L167" s="120"/>
      <c r="M167" s="50" t="str">
        <f>IFERROR(L167/(L167+N167+P167+R167),"")</f>
        <v/>
      </c>
      <c r="N167" s="120"/>
      <c r="O167" s="50" t="str">
        <f>IFERROR(N167/(L167+N167+P167+R167),"")</f>
        <v/>
      </c>
      <c r="P167" s="120"/>
      <c r="Q167" s="50" t="str">
        <f>IFERROR(P167/(L167+N167+P167+R167),"")</f>
        <v/>
      </c>
      <c r="R167" s="120"/>
      <c r="S167" s="50" t="str">
        <f>IFERROR(R167/(L167+N167+P167+R167),"")</f>
        <v/>
      </c>
      <c r="T167" s="120"/>
      <c r="U167" s="50" t="str">
        <f>IFERROR(T167/(T167+V167+X167),"")</f>
        <v/>
      </c>
      <c r="V167" s="120"/>
      <c r="W167" s="50" t="str">
        <f>IFERROR(V167/(T167+V167+X167),"")</f>
        <v/>
      </c>
      <c r="X167" s="120"/>
      <c r="Y167" s="50" t="str">
        <f>IFERROR(X167/(T167+V167+X167),"")</f>
        <v/>
      </c>
    </row>
    <row r="168" spans="1:26" ht="19.5" thickTop="1">
      <c r="A168" s="323" t="str">
        <f>Language!B1220</f>
        <v>GLLP Participant follow-up form</v>
      </c>
      <c r="B168" s="324"/>
      <c r="C168" s="38"/>
      <c r="D168" s="38"/>
      <c r="E168" s="38"/>
      <c r="F168" s="38"/>
      <c r="G168" s="38"/>
      <c r="H168" s="38"/>
      <c r="I168" s="38"/>
      <c r="J168" s="38"/>
      <c r="K168" s="38"/>
      <c r="L168" s="38"/>
      <c r="M168" s="38"/>
      <c r="N168" s="38"/>
      <c r="O168" s="38"/>
      <c r="P168" s="38"/>
      <c r="Q168" s="38"/>
      <c r="R168" s="38"/>
      <c r="S168" s="38"/>
      <c r="T168" s="38"/>
      <c r="U168" s="38"/>
      <c r="V168" s="38"/>
      <c r="W168" s="38"/>
      <c r="X168" s="38"/>
      <c r="Y168" s="38"/>
    </row>
    <row r="169" spans="1:26">
      <c r="A169" s="318" t="str">
        <f>Language!B1221</f>
        <v>A. Programme delivery</v>
      </c>
      <c r="B169" s="319"/>
      <c r="C169" s="38"/>
      <c r="D169" s="38"/>
      <c r="E169" s="38"/>
      <c r="F169" s="38"/>
      <c r="G169" s="38"/>
      <c r="H169" s="38"/>
      <c r="I169" s="38"/>
      <c r="J169" s="38"/>
      <c r="K169" s="38"/>
      <c r="L169" s="38"/>
      <c r="M169" s="38"/>
      <c r="N169" s="38"/>
      <c r="O169" s="38"/>
      <c r="P169" s="38"/>
      <c r="Q169" s="38"/>
      <c r="R169" s="38"/>
      <c r="S169" s="38"/>
      <c r="T169" s="38"/>
      <c r="U169" s="38"/>
      <c r="V169" s="38"/>
      <c r="W169" s="38"/>
      <c r="X169" s="38"/>
      <c r="Y169" s="38"/>
    </row>
    <row r="170" spans="1:26">
      <c r="A170" s="216" t="s">
        <v>116</v>
      </c>
      <c r="B170" s="303" t="str">
        <f>Language!B1222</f>
        <v>Have you integrated any new competencies acquired during the programme into your everyday work?</v>
      </c>
      <c r="C170" s="304"/>
      <c r="D170" s="38"/>
      <c r="E170" s="38"/>
      <c r="F170" s="38"/>
      <c r="G170" s="38"/>
      <c r="H170" s="38"/>
      <c r="I170" s="38"/>
      <c r="J170" s="38"/>
      <c r="K170" s="38"/>
      <c r="L170" s="38"/>
      <c r="M170" s="38"/>
      <c r="N170" s="38"/>
      <c r="O170" s="38"/>
      <c r="P170" s="38"/>
      <c r="Q170" s="38"/>
      <c r="R170" s="38"/>
      <c r="S170" s="38"/>
      <c r="T170" s="38"/>
      <c r="U170" s="38"/>
      <c r="V170" s="38"/>
      <c r="W170" s="38"/>
      <c r="X170" s="38"/>
      <c r="Y170" s="38"/>
    </row>
    <row r="171" spans="1:26">
      <c r="A171" s="217"/>
      <c r="B171" s="303" t="str">
        <f>Language!B1223</f>
        <v>Yes - enter number of participants that chose "Yes"</v>
      </c>
      <c r="C171" s="304"/>
      <c r="D171" s="124"/>
      <c r="E171" s="50" t="str">
        <f>IFERROR(D171/D167,"")</f>
        <v/>
      </c>
      <c r="F171" s="124"/>
      <c r="G171" s="50" t="str">
        <f>IFERROR(F171/F167,"")</f>
        <v/>
      </c>
      <c r="H171" s="124"/>
      <c r="I171" s="50" t="str">
        <f>IFERROR(H171/H167,"")</f>
        <v/>
      </c>
      <c r="J171" s="124"/>
      <c r="K171" s="50" t="str">
        <f>IFERROR(J171/J167,"")</f>
        <v/>
      </c>
      <c r="L171" s="124"/>
      <c r="M171" s="50" t="str">
        <f>IFERROR(L171/L167,"")</f>
        <v/>
      </c>
      <c r="N171" s="124"/>
      <c r="O171" s="50" t="str">
        <f>IFERROR(N171/N167,"")</f>
        <v/>
      </c>
      <c r="P171" s="124"/>
      <c r="Q171" s="50" t="str">
        <f>IFERROR(P171/P167,"")</f>
        <v/>
      </c>
      <c r="R171" s="124"/>
      <c r="S171" s="50" t="str">
        <f>IFERROR(R171/R167,"")</f>
        <v/>
      </c>
      <c r="T171" s="124"/>
      <c r="U171" s="50" t="str">
        <f>IFERROR(T171/T167,"")</f>
        <v/>
      </c>
      <c r="V171" s="124"/>
      <c r="W171" s="50" t="str">
        <f>IFERROR(V171/V167,"")</f>
        <v/>
      </c>
      <c r="X171" s="124"/>
      <c r="Y171" s="50" t="str">
        <f>IFERROR(X171/X167,"")</f>
        <v/>
      </c>
    </row>
    <row r="172" spans="1:26">
      <c r="A172" s="217"/>
      <c r="B172" s="303" t="str">
        <f>Language!B1224</f>
        <v>Not yet - enter number of participants that chose "Not yet"</v>
      </c>
      <c r="C172" s="304"/>
      <c r="D172" s="124"/>
      <c r="E172" s="50" t="str">
        <f>IFERROR(D172/D167,"")</f>
        <v/>
      </c>
      <c r="F172" s="124"/>
      <c r="G172" s="50" t="str">
        <f>IFERROR(F172/F167,"")</f>
        <v/>
      </c>
      <c r="H172" s="124"/>
      <c r="I172" s="50" t="str">
        <f>IFERROR(H172/H167,"")</f>
        <v/>
      </c>
      <c r="J172" s="124"/>
      <c r="K172" s="50" t="str">
        <f>IFERROR(J172/J167,"")</f>
        <v/>
      </c>
      <c r="L172" s="124"/>
      <c r="M172" s="50" t="str">
        <f>IFERROR(L172/L167,"")</f>
        <v/>
      </c>
      <c r="N172" s="124"/>
      <c r="O172" s="50" t="str">
        <f>IFERROR(N172/N167,"")</f>
        <v/>
      </c>
      <c r="P172" s="124"/>
      <c r="Q172" s="50" t="str">
        <f>IFERROR(P172/P167,"")</f>
        <v/>
      </c>
      <c r="R172" s="124"/>
      <c r="S172" s="50" t="str">
        <f>IFERROR(R172/R167,"")</f>
        <v/>
      </c>
      <c r="T172" s="124"/>
      <c r="U172" s="50" t="str">
        <f>IFERROR(T172/T167,"")</f>
        <v/>
      </c>
      <c r="V172" s="124"/>
      <c r="W172" s="50" t="str">
        <f>IFERROR(V172/V167,"")</f>
        <v/>
      </c>
      <c r="X172" s="124"/>
      <c r="Y172" s="50" t="str">
        <f>IFERROR(X172/X167,"")</f>
        <v/>
      </c>
    </row>
    <row r="173" spans="1:26">
      <c r="A173" s="217"/>
      <c r="B173" s="303" t="str">
        <f>Language!B1225</f>
        <v>No -  enter number of participants that chose "No"</v>
      </c>
      <c r="C173" s="304"/>
      <c r="D173" s="124"/>
      <c r="E173" s="50" t="str">
        <f>IFERROR(D173/D167,"")</f>
        <v/>
      </c>
      <c r="F173" s="124"/>
      <c r="G173" s="50" t="str">
        <f>IFERROR(F173/F167,"")</f>
        <v/>
      </c>
      <c r="H173" s="124"/>
      <c r="I173" s="50" t="str">
        <f>IFERROR(H173/H167,"")</f>
        <v/>
      </c>
      <c r="J173" s="124"/>
      <c r="K173" s="50" t="str">
        <f>IFERROR(J173/J167,"")</f>
        <v/>
      </c>
      <c r="L173" s="124"/>
      <c r="M173" s="50" t="str">
        <f>IFERROR(L173/L167,"")</f>
        <v/>
      </c>
      <c r="N173" s="124"/>
      <c r="O173" s="50" t="str">
        <f>IFERROR(N173/N167,"")</f>
        <v/>
      </c>
      <c r="P173" s="124"/>
      <c r="Q173" s="50" t="str">
        <f>IFERROR(P173/P167,"")</f>
        <v/>
      </c>
      <c r="R173" s="124"/>
      <c r="S173" s="50" t="str">
        <f>IFERROR(R173/R167,"")</f>
        <v/>
      </c>
      <c r="T173" s="124"/>
      <c r="U173" s="50" t="str">
        <f>IFERROR(T173/T167,"")</f>
        <v/>
      </c>
      <c r="V173" s="124"/>
      <c r="W173" s="50" t="str">
        <f>IFERROR(V173/V167,"")</f>
        <v/>
      </c>
      <c r="X173" s="124"/>
      <c r="Y173" s="50" t="str">
        <f>IFERROR(X173/X167,"")</f>
        <v/>
      </c>
    </row>
    <row r="174" spans="1:26">
      <c r="A174" s="218"/>
      <c r="B174" s="303" t="str">
        <f>Language!B1226</f>
        <v>Total participants that have integrated new competencies for all sectors</v>
      </c>
      <c r="C174" s="304"/>
      <c r="D174" s="50" t="str">
        <f>IFERROR((('Other participant evaluations'!D171+'Other participant evaluations'!F171+'Other participant evaluations'!H171+'Other participant evaluations'!J171))/((SUM('Other participant evaluations'!D167,'Other participant evaluations'!F167,'Other participant evaluations'!H167,'Other participant evaluations'!J167))),"")</f>
        <v/>
      </c>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30" customHeight="1">
      <c r="A175" s="216" t="s">
        <v>175</v>
      </c>
      <c r="B175" s="303" t="str">
        <f>Language!B1227</f>
        <v>Please, select all the competency areas acquired during the programme you have integrated into your everyday work</v>
      </c>
      <c r="C175" s="304"/>
      <c r="D175" s="38"/>
      <c r="E175" s="38"/>
      <c r="F175" s="38"/>
      <c r="G175" s="38"/>
      <c r="H175" s="38"/>
      <c r="I175" s="38"/>
      <c r="J175" s="38"/>
      <c r="K175" s="38"/>
      <c r="L175" s="38"/>
      <c r="M175" s="38"/>
      <c r="N175" s="38"/>
      <c r="O175" s="38"/>
      <c r="P175" s="38"/>
      <c r="Q175" s="38"/>
      <c r="R175" s="38"/>
      <c r="S175" s="38"/>
      <c r="T175" s="38"/>
      <c r="U175" s="38"/>
      <c r="V175" s="38"/>
      <c r="W175" s="38"/>
      <c r="X175" s="38"/>
      <c r="Y175" s="38"/>
      <c r="Z175" s="38" t="str">
        <f>Language!B1197</f>
        <v>Overall</v>
      </c>
    </row>
    <row r="176" spans="1:26" ht="15" customHeight="1">
      <c r="A176" s="217"/>
      <c r="B176" s="303" t="str">
        <f>Language!B1228</f>
        <v>Laboratory system - enter the number of participants that selected this competency</v>
      </c>
      <c r="C176" s="304"/>
      <c r="D176" s="124"/>
      <c r="E176" s="50" t="str">
        <f>IFERROR(D176/D167,"")</f>
        <v/>
      </c>
      <c r="F176" s="124"/>
      <c r="G176" s="50" t="str">
        <f>IFERROR(F176/F167,"")</f>
        <v/>
      </c>
      <c r="H176" s="124"/>
      <c r="I176" s="50" t="str">
        <f>IFERROR(H176/H167,"")</f>
        <v/>
      </c>
      <c r="J176" s="124"/>
      <c r="K176" s="50" t="str">
        <f>IFERROR(J176/J167,"")</f>
        <v/>
      </c>
      <c r="L176" s="124"/>
      <c r="M176" s="50" t="str">
        <f>IFERROR(L176/L167,"")</f>
        <v/>
      </c>
      <c r="N176" s="124"/>
      <c r="O176" s="50" t="str">
        <f>IFERROR(N176/N167,"")</f>
        <v/>
      </c>
      <c r="P176" s="124"/>
      <c r="Q176" s="50" t="str">
        <f>IFERROR(P176/P167,"")</f>
        <v/>
      </c>
      <c r="R176" s="124"/>
      <c r="S176" s="50" t="str">
        <f>IFERROR(R176/R167,"")</f>
        <v/>
      </c>
      <c r="T176" s="124"/>
      <c r="U176" s="50" t="str">
        <f>IFERROR(T176/T167,"")</f>
        <v/>
      </c>
      <c r="V176" s="124"/>
      <c r="W176" s="50" t="str">
        <f>IFERROR(V176/V167,"")</f>
        <v/>
      </c>
      <c r="X176" s="124"/>
      <c r="Y176" s="50" t="str">
        <f>IFERROR(X176/X167,"")</f>
        <v/>
      </c>
      <c r="Z176" s="50" t="str">
        <f>IFERROR((D176+F176+H176+J176)/(D167+F167+H167+J167),"")</f>
        <v/>
      </c>
    </row>
    <row r="177" spans="1:26">
      <c r="A177" s="217"/>
      <c r="B177" s="303" t="str">
        <f>Language!B1229</f>
        <v>Leadership - enter the number of participants that selected this competency</v>
      </c>
      <c r="C177" s="304"/>
      <c r="D177" s="124"/>
      <c r="E177" s="50" t="str">
        <f>IFERROR(D177/D167,"")</f>
        <v/>
      </c>
      <c r="F177" s="124"/>
      <c r="G177" s="50" t="str">
        <f>IFERROR(F177/F167,"")</f>
        <v/>
      </c>
      <c r="H177" s="124"/>
      <c r="I177" s="50" t="str">
        <f>IFERROR(H177/H167,"")</f>
        <v/>
      </c>
      <c r="J177" s="124"/>
      <c r="K177" s="50" t="str">
        <f>IFERROR(J177/J167,"")</f>
        <v/>
      </c>
      <c r="L177" s="124"/>
      <c r="M177" s="50" t="str">
        <f>IFERROR(L177/L167,"")</f>
        <v/>
      </c>
      <c r="N177" s="124"/>
      <c r="O177" s="50" t="str">
        <f>IFERROR(N177/N167,"")</f>
        <v/>
      </c>
      <c r="P177" s="124"/>
      <c r="Q177" s="50" t="str">
        <f>IFERROR(P177/P167,"")</f>
        <v/>
      </c>
      <c r="R177" s="124"/>
      <c r="S177" s="50" t="str">
        <f>IFERROR(R177/R167,"")</f>
        <v/>
      </c>
      <c r="T177" s="124"/>
      <c r="U177" s="50" t="str">
        <f>IFERROR(T177/T167,"")</f>
        <v/>
      </c>
      <c r="V177" s="124"/>
      <c r="W177" s="50" t="str">
        <f>IFERROR(V177/V167,"")</f>
        <v/>
      </c>
      <c r="X177" s="124"/>
      <c r="Y177" s="50" t="str">
        <f>IFERROR(X177/X167,"")</f>
        <v/>
      </c>
      <c r="Z177" s="50" t="str">
        <f>IFERROR((D177+F177+H177+J177)/(D167+F167+H167+J167),"")</f>
        <v/>
      </c>
    </row>
    <row r="178" spans="1:26" ht="15" customHeight="1">
      <c r="A178" s="217"/>
      <c r="B178" s="303" t="str">
        <f>Language!B1230</f>
        <v>Management - enter the number of participants that selected this competency</v>
      </c>
      <c r="C178" s="304"/>
      <c r="D178" s="124"/>
      <c r="E178" s="50" t="str">
        <f>IFERROR(D178/D167,"")</f>
        <v/>
      </c>
      <c r="F178" s="124"/>
      <c r="G178" s="50" t="str">
        <f>IFERROR(F178/F167,"")</f>
        <v/>
      </c>
      <c r="H178" s="124"/>
      <c r="I178" s="50" t="str">
        <f>IFERROR(H178/H167,"")</f>
        <v/>
      </c>
      <c r="J178" s="124"/>
      <c r="K178" s="50" t="str">
        <f>IFERROR(J178/J167,"")</f>
        <v/>
      </c>
      <c r="L178" s="124"/>
      <c r="M178" s="50" t="str">
        <f>IFERROR(L178/L167,"")</f>
        <v/>
      </c>
      <c r="N178" s="124"/>
      <c r="O178" s="50" t="str">
        <f>IFERROR(N178/N167,"")</f>
        <v/>
      </c>
      <c r="P178" s="124"/>
      <c r="Q178" s="50" t="str">
        <f>IFERROR(P178/P167,"")</f>
        <v/>
      </c>
      <c r="R178" s="124"/>
      <c r="S178" s="50" t="str">
        <f>IFERROR(R178/R167,"")</f>
        <v/>
      </c>
      <c r="T178" s="124"/>
      <c r="U178" s="50" t="str">
        <f>IFERROR(T178/T167,"")</f>
        <v/>
      </c>
      <c r="V178" s="124"/>
      <c r="W178" s="50" t="str">
        <f>IFERROR(V178/V167,"")</f>
        <v/>
      </c>
      <c r="X178" s="124"/>
      <c r="Y178" s="50" t="str">
        <f>IFERROR(X178/X167,"")</f>
        <v/>
      </c>
      <c r="Z178" s="50" t="str">
        <f>IFERROR((D178+F178+H178+J178)/(D167+F167+H167+J167),"")</f>
        <v/>
      </c>
    </row>
    <row r="179" spans="1:26" ht="15" customHeight="1">
      <c r="A179" s="217"/>
      <c r="B179" s="303" t="str">
        <f>Language!B1231</f>
        <v>Communication - enter the number of participants that selected this competency</v>
      </c>
      <c r="C179" s="304"/>
      <c r="D179" s="124"/>
      <c r="E179" s="50" t="str">
        <f>IFERROR(D179/D167,"")</f>
        <v/>
      </c>
      <c r="F179" s="124"/>
      <c r="G179" s="50" t="str">
        <f>IFERROR(F179/F167,"")</f>
        <v/>
      </c>
      <c r="H179" s="124"/>
      <c r="I179" s="50" t="str">
        <f>IFERROR(H179/H167,"")</f>
        <v/>
      </c>
      <c r="J179" s="124"/>
      <c r="K179" s="50" t="str">
        <f>IFERROR(J179/J167,"")</f>
        <v/>
      </c>
      <c r="L179" s="124"/>
      <c r="M179" s="50" t="str">
        <f>IFERROR(L179/L167,"")</f>
        <v/>
      </c>
      <c r="N179" s="124"/>
      <c r="O179" s="50" t="str">
        <f>IFERROR(N179/N167,"")</f>
        <v/>
      </c>
      <c r="P179" s="124"/>
      <c r="Q179" s="50" t="str">
        <f>IFERROR(P179/P167,"")</f>
        <v/>
      </c>
      <c r="R179" s="124"/>
      <c r="S179" s="50" t="str">
        <f>IFERROR(R179/R167,"")</f>
        <v/>
      </c>
      <c r="T179" s="124"/>
      <c r="U179" s="50" t="str">
        <f>IFERROR(T179/T167,"")</f>
        <v/>
      </c>
      <c r="V179" s="124"/>
      <c r="W179" s="50" t="str">
        <f>IFERROR(V179/V167,"")</f>
        <v/>
      </c>
      <c r="X179" s="124"/>
      <c r="Y179" s="50" t="str">
        <f>IFERROR(X179/X167,"")</f>
        <v/>
      </c>
      <c r="Z179" s="50" t="str">
        <f>IFERROR((D179+F179+H179+J179)/(D167+F167+H167+J167),"")</f>
        <v/>
      </c>
    </row>
    <row r="180" spans="1:26" ht="15" customHeight="1">
      <c r="A180" s="217"/>
      <c r="B180" s="303" t="str">
        <f>Language!B1232</f>
        <v>Quality management system - enter the number of participants that selected this competency</v>
      </c>
      <c r="C180" s="304"/>
      <c r="D180" s="124"/>
      <c r="E180" s="50" t="str">
        <f>IFERROR(D180/D167,"")</f>
        <v/>
      </c>
      <c r="F180" s="124"/>
      <c r="G180" s="50" t="str">
        <f>IFERROR(F180/F167,"")</f>
        <v/>
      </c>
      <c r="H180" s="124"/>
      <c r="I180" s="50" t="str">
        <f>IFERROR(H180/H167,"")</f>
        <v/>
      </c>
      <c r="J180" s="124"/>
      <c r="K180" s="50" t="str">
        <f>IFERROR(J180/J167,"")</f>
        <v/>
      </c>
      <c r="L180" s="124"/>
      <c r="M180" s="50" t="str">
        <f>IFERROR(L180/L167,"")</f>
        <v/>
      </c>
      <c r="N180" s="124"/>
      <c r="O180" s="50" t="str">
        <f>IFERROR(N180/N167,"")</f>
        <v/>
      </c>
      <c r="P180" s="124"/>
      <c r="Q180" s="50" t="str">
        <f>IFERROR(P180/P167,"")</f>
        <v/>
      </c>
      <c r="R180" s="124"/>
      <c r="S180" s="50" t="str">
        <f>IFERROR(R180/R167,"")</f>
        <v/>
      </c>
      <c r="T180" s="124"/>
      <c r="U180" s="50" t="str">
        <f>IFERROR(T180/T167,"")</f>
        <v/>
      </c>
      <c r="V180" s="124"/>
      <c r="W180" s="50" t="str">
        <f>IFERROR(V180/V167,"")</f>
        <v/>
      </c>
      <c r="X180" s="124"/>
      <c r="Y180" s="50" t="str">
        <f>IFERROR(X180/X167,"")</f>
        <v/>
      </c>
      <c r="Z180" s="50" t="str">
        <f>IFERROR((D180+F180+H180+J180)/(D167+F167+H167+J167),"")</f>
        <v/>
      </c>
    </row>
    <row r="181" spans="1:26" ht="15" customHeight="1">
      <c r="A181" s="217"/>
      <c r="B181" s="303" t="str">
        <f>Language!B1233</f>
        <v>Biosafety and biosecurity - enter the number of participants that selected this competency</v>
      </c>
      <c r="C181" s="304"/>
      <c r="D181" s="124"/>
      <c r="E181" s="50" t="str">
        <f>IFERROR(D181/D167,"")</f>
        <v/>
      </c>
      <c r="F181" s="124"/>
      <c r="G181" s="50" t="str">
        <f>IFERROR(F181/F167,"")</f>
        <v/>
      </c>
      <c r="H181" s="124"/>
      <c r="I181" s="50" t="str">
        <f>IFERROR(H181/H167,"")</f>
        <v/>
      </c>
      <c r="J181" s="124"/>
      <c r="K181" s="50" t="str">
        <f>IFERROR(J181/J167,"")</f>
        <v/>
      </c>
      <c r="L181" s="124"/>
      <c r="M181" s="50" t="str">
        <f>IFERROR(L181/L167,"")</f>
        <v/>
      </c>
      <c r="N181" s="124"/>
      <c r="O181" s="50" t="str">
        <f>IFERROR(N181/N167,"")</f>
        <v/>
      </c>
      <c r="P181" s="124"/>
      <c r="Q181" s="50" t="str">
        <f>IFERROR(P181/P167,"")</f>
        <v/>
      </c>
      <c r="R181" s="124"/>
      <c r="S181" s="50" t="str">
        <f>IFERROR(R181/R167,"")</f>
        <v/>
      </c>
      <c r="T181" s="124"/>
      <c r="U181" s="50" t="str">
        <f>IFERROR(T181/T167,"")</f>
        <v/>
      </c>
      <c r="V181" s="124"/>
      <c r="W181" s="50" t="str">
        <f>IFERROR(V181/V167,"")</f>
        <v/>
      </c>
      <c r="X181" s="124"/>
      <c r="Y181" s="50" t="str">
        <f>IFERROR(X181/X167,"")</f>
        <v/>
      </c>
      <c r="Z181" s="50" t="str">
        <f>IFERROR((D181+F181+H181+J181)/(D167+F167+H167+J167),"")</f>
        <v/>
      </c>
    </row>
    <row r="182" spans="1:26" ht="15" customHeight="1">
      <c r="A182" s="217"/>
      <c r="B182" s="303" t="str">
        <f>Language!B1234</f>
        <v>Disease surveillance and outbreak investigation - enter the number of participants that selected this competency</v>
      </c>
      <c r="C182" s="304"/>
      <c r="D182" s="124"/>
      <c r="E182" s="50" t="str">
        <f>IFERROR(D182/D167,"")</f>
        <v/>
      </c>
      <c r="F182" s="124"/>
      <c r="G182" s="50" t="str">
        <f>IFERROR(F182/F167,"")</f>
        <v/>
      </c>
      <c r="H182" s="124"/>
      <c r="I182" s="50" t="str">
        <f>IFERROR(H182/H167,"")</f>
        <v/>
      </c>
      <c r="J182" s="124"/>
      <c r="K182" s="50" t="str">
        <f>IFERROR(J182/J167,"")</f>
        <v/>
      </c>
      <c r="L182" s="124"/>
      <c r="M182" s="50" t="str">
        <f>IFERROR(L182/L167,"")</f>
        <v/>
      </c>
      <c r="N182" s="124"/>
      <c r="O182" s="50" t="str">
        <f>IFERROR(N182/N167,"")</f>
        <v/>
      </c>
      <c r="P182" s="124"/>
      <c r="Q182" s="50" t="str">
        <f>IFERROR(P182/P167,"")</f>
        <v/>
      </c>
      <c r="R182" s="124"/>
      <c r="S182" s="50" t="str">
        <f>IFERROR(R182/R167,"")</f>
        <v/>
      </c>
      <c r="T182" s="124"/>
      <c r="U182" s="50" t="str">
        <f>IFERROR(T182/T167,"")</f>
        <v/>
      </c>
      <c r="V182" s="124"/>
      <c r="W182" s="50" t="str">
        <f>IFERROR(V182/V167,"")</f>
        <v/>
      </c>
      <c r="X182" s="124"/>
      <c r="Y182" s="50" t="str">
        <f>IFERROR(X182/X167,"")</f>
        <v/>
      </c>
      <c r="Z182" s="50" t="str">
        <f>IFERROR((D182+F182+H182+J182)/(D167+F167+H167+J167),"")</f>
        <v/>
      </c>
    </row>
    <row r="183" spans="1:26" ht="15" customHeight="1">
      <c r="A183" s="217"/>
      <c r="B183" s="303" t="str">
        <f>Language!B1235</f>
        <v>Emergency preparedness, response and recovery - enter the number of participants that selected this competency</v>
      </c>
      <c r="C183" s="304"/>
      <c r="D183" s="124"/>
      <c r="E183" s="50" t="str">
        <f>IFERROR(D183/D167,"")</f>
        <v/>
      </c>
      <c r="F183" s="124"/>
      <c r="G183" s="50" t="str">
        <f>IFERROR(F183/F167,"")</f>
        <v/>
      </c>
      <c r="H183" s="124"/>
      <c r="I183" s="50" t="str">
        <f>IFERROR(H183/H167,"")</f>
        <v/>
      </c>
      <c r="J183" s="124"/>
      <c r="K183" s="50" t="str">
        <f>IFERROR(J183/J167,"")</f>
        <v/>
      </c>
      <c r="L183" s="124"/>
      <c r="M183" s="50" t="str">
        <f>IFERROR(L183/L167,"")</f>
        <v/>
      </c>
      <c r="N183" s="124"/>
      <c r="O183" s="50" t="str">
        <f>IFERROR(N183/N167,"")</f>
        <v/>
      </c>
      <c r="P183" s="124"/>
      <c r="Q183" s="50" t="str">
        <f>IFERROR(P183/P167,"")</f>
        <v/>
      </c>
      <c r="R183" s="124"/>
      <c r="S183" s="50" t="str">
        <f>IFERROR(R183/R167,"")</f>
        <v/>
      </c>
      <c r="T183" s="124"/>
      <c r="U183" s="50" t="str">
        <f>IFERROR(T183/T167,"")</f>
        <v/>
      </c>
      <c r="V183" s="124"/>
      <c r="W183" s="50" t="str">
        <f>IFERROR(V183/V167,"")</f>
        <v/>
      </c>
      <c r="X183" s="124"/>
      <c r="Y183" s="50" t="str">
        <f>IFERROR(X183/X167,"")</f>
        <v/>
      </c>
      <c r="Z183" s="50" t="str">
        <f>IFERROR((D183+F183+H183+J183)/(D167+F167+H167+J167),"")</f>
        <v/>
      </c>
    </row>
    <row r="184" spans="1:26">
      <c r="A184" s="218"/>
      <c r="B184" s="303" t="str">
        <f>Language!B1236</f>
        <v>Research - enter the number of participants that selected this competency</v>
      </c>
      <c r="C184" s="304"/>
      <c r="D184" s="124"/>
      <c r="E184" s="50" t="str">
        <f>IFERROR(D184/D167,"")</f>
        <v/>
      </c>
      <c r="F184" s="124"/>
      <c r="G184" s="50" t="str">
        <f>IFERROR(F184/F167,"")</f>
        <v/>
      </c>
      <c r="H184" s="124"/>
      <c r="I184" s="50" t="str">
        <f>IFERROR(H184/H167,"")</f>
        <v/>
      </c>
      <c r="J184" s="124"/>
      <c r="K184" s="50" t="str">
        <f>IFERROR(J184/J167,"")</f>
        <v/>
      </c>
      <c r="L184" s="124"/>
      <c r="M184" s="50" t="str">
        <f>IFERROR(L184/L167,"")</f>
        <v/>
      </c>
      <c r="N184" s="124"/>
      <c r="O184" s="50" t="str">
        <f>IFERROR(N184/N167,"")</f>
        <v/>
      </c>
      <c r="P184" s="124"/>
      <c r="Q184" s="50" t="str">
        <f>IFERROR(P184/P167,"")</f>
        <v/>
      </c>
      <c r="R184" s="124"/>
      <c r="S184" s="50" t="str">
        <f>IFERROR(R184/R167,"")</f>
        <v/>
      </c>
      <c r="T184" s="124"/>
      <c r="U184" s="50" t="str">
        <f>IFERROR(T184/T167,"")</f>
        <v/>
      </c>
      <c r="V184" s="124"/>
      <c r="W184" s="50" t="str">
        <f>IFERROR(V184/V167,"")</f>
        <v/>
      </c>
      <c r="X184" s="124"/>
      <c r="Y184" s="50" t="str">
        <f>IFERROR(X184/X167,"")</f>
        <v/>
      </c>
      <c r="Z184" s="50" t="str">
        <f>IFERROR((D184+F184+H184+J184)/(D167+F167+H167+J167),"")</f>
        <v/>
      </c>
    </row>
    <row r="185" spans="1:26" ht="46.5" customHeight="1">
      <c r="A185" s="216" t="s">
        <v>117</v>
      </c>
      <c r="B185" s="303" t="str">
        <f>Language!B1237</f>
        <v>Have you increased your interactions with laboratory professionals from other sectors? (e.g., exchange of emails, informal meetings, working group, common projects, technical advice, any form of collaboration, etc.)</v>
      </c>
      <c r="C185" s="304"/>
      <c r="D185" s="38"/>
      <c r="E185" s="38"/>
      <c r="F185" s="38"/>
      <c r="G185" s="38"/>
      <c r="H185" s="38"/>
      <c r="I185" s="38"/>
      <c r="J185" s="38"/>
      <c r="K185" s="38"/>
      <c r="L185" s="38"/>
      <c r="M185" s="38"/>
      <c r="N185" s="38"/>
      <c r="O185" s="38"/>
      <c r="P185" s="38"/>
      <c r="Q185" s="38"/>
      <c r="R185" s="38"/>
      <c r="S185" s="38"/>
      <c r="T185" s="38"/>
      <c r="U185" s="38"/>
      <c r="V185" s="38"/>
      <c r="W185" s="38"/>
      <c r="X185" s="38"/>
      <c r="Y185" s="38"/>
    </row>
    <row r="186" spans="1:26">
      <c r="A186" s="217"/>
      <c r="B186" s="303" t="str">
        <f>Language!B1238</f>
        <v>Yes - enter number of participants that chose "Yes"</v>
      </c>
      <c r="C186" s="304"/>
      <c r="D186" s="124"/>
      <c r="E186" s="50" t="str">
        <f>IFERROR(D186/D167,"")</f>
        <v/>
      </c>
      <c r="F186" s="124"/>
      <c r="G186" s="50" t="str">
        <f>IFERROR(F186/F167,"")</f>
        <v/>
      </c>
      <c r="H186" s="124"/>
      <c r="I186" s="50" t="str">
        <f>IFERROR(H186/H167,"")</f>
        <v/>
      </c>
      <c r="J186" s="124"/>
      <c r="K186" s="50" t="str">
        <f>IFERROR(J186/J167,"")</f>
        <v/>
      </c>
      <c r="L186" s="124"/>
      <c r="M186" s="50" t="str">
        <f>IFERROR(L186/L167,"")</f>
        <v/>
      </c>
      <c r="N186" s="124"/>
      <c r="O186" s="50" t="str">
        <f>IFERROR(N186/N167,"")</f>
        <v/>
      </c>
      <c r="P186" s="124"/>
      <c r="Q186" s="50" t="str">
        <f>IFERROR(P186/P167,"")</f>
        <v/>
      </c>
      <c r="R186" s="124"/>
      <c r="S186" s="50" t="str">
        <f>IFERROR(R186/R167,"")</f>
        <v/>
      </c>
      <c r="T186" s="124"/>
      <c r="U186" s="50" t="str">
        <f>IFERROR(T186/T167,"")</f>
        <v/>
      </c>
      <c r="V186" s="124"/>
      <c r="W186" s="50" t="str">
        <f>IFERROR(V186/V167,"")</f>
        <v/>
      </c>
      <c r="X186" s="124"/>
      <c r="Y186" s="50" t="str">
        <f>IFERROR(X186/X167,"")</f>
        <v/>
      </c>
    </row>
    <row r="187" spans="1:26">
      <c r="A187" s="217"/>
      <c r="B187" s="303" t="str">
        <f>Language!B1239</f>
        <v>Not yet - enter number of participants that chose "Not yet"</v>
      </c>
      <c r="C187" s="304"/>
      <c r="D187" s="124"/>
      <c r="E187" s="50" t="str">
        <f>IFERROR(D187/D167,"")</f>
        <v/>
      </c>
      <c r="F187" s="124"/>
      <c r="G187" s="50" t="str">
        <f>IFERROR(F187/F167,"")</f>
        <v/>
      </c>
      <c r="H187" s="124"/>
      <c r="I187" s="50" t="str">
        <f>IFERROR(H187/H167,"")</f>
        <v/>
      </c>
      <c r="J187" s="124"/>
      <c r="K187" s="50" t="str">
        <f>IFERROR(J187/J167,"")</f>
        <v/>
      </c>
      <c r="L187" s="124"/>
      <c r="M187" s="50" t="str">
        <f>IFERROR(L187/L167,"")</f>
        <v/>
      </c>
      <c r="N187" s="124"/>
      <c r="O187" s="50" t="str">
        <f>IFERROR(N187/N167,"")</f>
        <v/>
      </c>
      <c r="P187" s="124"/>
      <c r="Q187" s="50" t="str">
        <f>IFERROR(P187/P167,"")</f>
        <v/>
      </c>
      <c r="R187" s="124"/>
      <c r="S187" s="50" t="str">
        <f>IFERROR(R187/R167,"")</f>
        <v/>
      </c>
      <c r="T187" s="124"/>
      <c r="U187" s="50" t="str">
        <f>IFERROR(T187/T167,"")</f>
        <v/>
      </c>
      <c r="V187" s="124"/>
      <c r="W187" s="50" t="str">
        <f>IFERROR(V187/V167,"")</f>
        <v/>
      </c>
      <c r="X187" s="124"/>
      <c r="Y187" s="50" t="str">
        <f>IFERROR(X187/X167,"")</f>
        <v/>
      </c>
    </row>
    <row r="188" spans="1:26">
      <c r="A188" s="217"/>
      <c r="B188" s="303" t="str">
        <f>Language!B1240</f>
        <v>No -  enter number of participants that chose "No"</v>
      </c>
      <c r="C188" s="304"/>
      <c r="D188" s="124"/>
      <c r="E188" s="50" t="str">
        <f>IFERROR(D188/D167,"")</f>
        <v/>
      </c>
      <c r="F188" s="124"/>
      <c r="G188" s="50" t="str">
        <f>IFERROR(F188/F167,"")</f>
        <v/>
      </c>
      <c r="H188" s="124"/>
      <c r="I188" s="50" t="str">
        <f>IFERROR(H188/H167,"")</f>
        <v/>
      </c>
      <c r="J188" s="124"/>
      <c r="K188" s="50" t="str">
        <f>IFERROR(J188/J167,"")</f>
        <v/>
      </c>
      <c r="L188" s="124"/>
      <c r="M188" s="50" t="str">
        <f>IFERROR(L188/L167,"")</f>
        <v/>
      </c>
      <c r="N188" s="124"/>
      <c r="O188" s="50" t="str">
        <f>IFERROR(N188/N167,"")</f>
        <v/>
      </c>
      <c r="P188" s="124"/>
      <c r="Q188" s="50" t="str">
        <f>IFERROR(P188/P167,"")</f>
        <v/>
      </c>
      <c r="R188" s="124"/>
      <c r="S188" s="50" t="str">
        <f>IFERROR(R188/R167,"")</f>
        <v/>
      </c>
      <c r="T188" s="124"/>
      <c r="U188" s="50" t="str">
        <f>IFERROR(T188/T167,"")</f>
        <v/>
      </c>
      <c r="V188" s="124"/>
      <c r="W188" s="50" t="str">
        <f>IFERROR(V188/V167,"")</f>
        <v/>
      </c>
      <c r="X188" s="124"/>
      <c r="Y188" s="50" t="str">
        <f>IFERROR(X188/X167,"")</f>
        <v/>
      </c>
    </row>
    <row r="189" spans="1:26" ht="15" customHeight="1">
      <c r="A189" s="218"/>
      <c r="B189" s="303" t="str">
        <f>Language!B1241</f>
        <v>Total participants that have increased interation with other sectors for all sectors</v>
      </c>
      <c r="C189" s="304"/>
      <c r="D189" s="50" t="str">
        <f>IFERROR((SUM('Other participant evaluations'!D186,'Other participant evaluations'!F186,'Other participant evaluations'!H186,'Other participant evaluations'!J186))/(SUM('Other participant evaluations'!D167,'Other participant evaluations'!F167,'Other participant evaluations'!H167,'Other participant evaluations'!J167)),"")</f>
        <v/>
      </c>
      <c r="E189" s="38"/>
      <c r="F189" s="38"/>
      <c r="G189" s="38"/>
      <c r="H189" s="38"/>
      <c r="I189" s="38"/>
      <c r="J189" s="38"/>
      <c r="K189" s="38"/>
      <c r="L189" s="38"/>
      <c r="M189" s="38"/>
      <c r="N189" s="38"/>
      <c r="O189" s="38"/>
      <c r="P189" s="38"/>
      <c r="Q189" s="38"/>
      <c r="R189" s="38"/>
      <c r="S189" s="38"/>
      <c r="T189" s="38"/>
      <c r="U189" s="38"/>
      <c r="V189" s="38"/>
      <c r="W189" s="38"/>
      <c r="X189" s="38"/>
      <c r="Y189" s="38"/>
    </row>
    <row r="190" spans="1:26">
      <c r="A190" s="216" t="s">
        <v>118</v>
      </c>
      <c r="B190" s="303" t="str">
        <f>Language!B1242</f>
        <v>Have you had career change since you completed the programme?</v>
      </c>
      <c r="C190" s="304"/>
      <c r="D190" s="38"/>
      <c r="E190" s="38"/>
      <c r="F190" s="38"/>
      <c r="G190" s="38"/>
      <c r="H190" s="38"/>
      <c r="I190" s="38"/>
      <c r="J190" s="38"/>
      <c r="K190" s="38"/>
      <c r="L190" s="38"/>
      <c r="M190" s="38"/>
      <c r="N190" s="38"/>
      <c r="O190" s="38"/>
      <c r="P190" s="38"/>
      <c r="Q190" s="38"/>
      <c r="R190" s="38"/>
      <c r="S190" s="38"/>
      <c r="T190" s="38"/>
      <c r="U190" s="38"/>
      <c r="V190" s="38"/>
      <c r="W190" s="38"/>
      <c r="X190" s="38"/>
      <c r="Y190" s="38"/>
    </row>
    <row r="191" spans="1:26">
      <c r="A191" s="217"/>
      <c r="B191" s="303" t="str">
        <f>Language!B1243</f>
        <v>Yes - enter number of participants that chose "Yes"</v>
      </c>
      <c r="C191" s="304"/>
      <c r="D191" s="124"/>
      <c r="E191" s="50" t="str">
        <f>IFERROR(D191/D167,"")</f>
        <v/>
      </c>
      <c r="F191" s="124"/>
      <c r="G191" s="50" t="str">
        <f>IFERROR(F191/F167,"")</f>
        <v/>
      </c>
      <c r="H191" s="124"/>
      <c r="I191" s="50" t="str">
        <f>IFERROR(H191/H167,"")</f>
        <v/>
      </c>
      <c r="J191" s="124"/>
      <c r="K191" s="50" t="str">
        <f>IFERROR(J191/J167,"")</f>
        <v/>
      </c>
      <c r="L191" s="124"/>
      <c r="M191" s="50" t="str">
        <f>IFERROR(L191/L167,"")</f>
        <v/>
      </c>
      <c r="N191" s="124"/>
      <c r="O191" s="50" t="str">
        <f>IFERROR(N191/N167,"")</f>
        <v/>
      </c>
      <c r="P191" s="124"/>
      <c r="Q191" s="50" t="str">
        <f>IFERROR(P191/P167,"")</f>
        <v/>
      </c>
      <c r="R191" s="124"/>
      <c r="S191" s="50" t="str">
        <f>IFERROR(R191/R167,"")</f>
        <v/>
      </c>
      <c r="T191" s="124"/>
      <c r="U191" s="50" t="str">
        <f>IFERROR(T191/T167,"")</f>
        <v/>
      </c>
      <c r="V191" s="124"/>
      <c r="W191" s="50" t="str">
        <f>IFERROR(V191/V167,"")</f>
        <v/>
      </c>
      <c r="X191" s="124"/>
      <c r="Y191" s="50" t="str">
        <f>IFERROR(X191/X167,"")</f>
        <v/>
      </c>
    </row>
    <row r="192" spans="1:26">
      <c r="A192" s="218"/>
      <c r="B192" s="303" t="str">
        <f>Language!B1244</f>
        <v>No -  enter number of participants that chose "No"</v>
      </c>
      <c r="C192" s="304"/>
      <c r="D192" s="124"/>
      <c r="E192" s="50" t="str">
        <f>IFERROR(D192/D167,"")</f>
        <v/>
      </c>
      <c r="F192" s="124"/>
      <c r="G192" s="50" t="str">
        <f>IFERROR(F192/F167,"")</f>
        <v/>
      </c>
      <c r="H192" s="124"/>
      <c r="I192" s="50" t="str">
        <f>IFERROR(H192/H167,"")</f>
        <v/>
      </c>
      <c r="J192" s="124"/>
      <c r="K192" s="50" t="str">
        <f>IFERROR(J192/J167,"")</f>
        <v/>
      </c>
      <c r="L192" s="124"/>
      <c r="M192" s="50" t="str">
        <f>IFERROR(L192/L167,"")</f>
        <v/>
      </c>
      <c r="N192" s="124"/>
      <c r="O192" s="50" t="str">
        <f>IFERROR(N192/N167,"")</f>
        <v/>
      </c>
      <c r="P192" s="124"/>
      <c r="Q192" s="50" t="str">
        <f>IFERROR(P192/P167,"")</f>
        <v/>
      </c>
      <c r="R192" s="124"/>
      <c r="S192" s="50" t="str">
        <f>IFERROR(R192/R167,"")</f>
        <v/>
      </c>
      <c r="T192" s="124"/>
      <c r="U192" s="50" t="str">
        <f>IFERROR(T192/T167,"")</f>
        <v/>
      </c>
      <c r="V192" s="124"/>
      <c r="W192" s="50" t="str">
        <f>IFERROR(V192/V167,"")</f>
        <v/>
      </c>
      <c r="X192" s="124"/>
      <c r="Y192" s="50" t="str">
        <f>IFERROR(X192/X167,"")</f>
        <v/>
      </c>
    </row>
    <row r="193" spans="1:25">
      <c r="A193" s="216" t="s">
        <v>176</v>
      </c>
      <c r="B193" s="303" t="str">
        <f>Language!B1245</f>
        <v>What is your new work situation?</v>
      </c>
      <c r="C193" s="304"/>
      <c r="D193" s="38"/>
      <c r="E193" s="38"/>
      <c r="F193" s="38"/>
      <c r="G193" s="38"/>
      <c r="H193" s="38"/>
      <c r="I193" s="38"/>
      <c r="J193" s="38"/>
      <c r="K193" s="38"/>
      <c r="L193" s="38"/>
      <c r="M193" s="38"/>
      <c r="N193" s="38"/>
      <c r="O193" s="38"/>
      <c r="P193" s="38"/>
      <c r="Q193" s="38"/>
      <c r="R193" s="38"/>
      <c r="S193" s="38"/>
      <c r="T193" s="38"/>
      <c r="U193" s="38"/>
      <c r="V193" s="38"/>
      <c r="W193" s="38"/>
      <c r="X193" s="38"/>
      <c r="Y193" s="38"/>
    </row>
    <row r="194" spans="1:25" ht="15" customHeight="1">
      <c r="A194" s="217"/>
      <c r="B194" s="303" t="str">
        <f>Language!B1246</f>
        <v>I changed position, but with the same scope of responsibilities -  enter the number of participants that selected this</v>
      </c>
      <c r="C194" s="304"/>
      <c r="D194" s="124"/>
      <c r="E194" s="50" t="str">
        <f>IFERROR(D194/D167,"")</f>
        <v/>
      </c>
      <c r="F194" s="124"/>
      <c r="G194" s="50" t="str">
        <f>IFERROR(F194/F167,"")</f>
        <v/>
      </c>
      <c r="H194" s="124"/>
      <c r="I194" s="50" t="str">
        <f>IFERROR(H194/H167,"")</f>
        <v/>
      </c>
      <c r="J194" s="124"/>
      <c r="K194" s="50" t="str">
        <f>IFERROR(J194/J167,"")</f>
        <v/>
      </c>
      <c r="L194" s="124"/>
      <c r="M194" s="50" t="str">
        <f>IFERROR(L194/L167,"")</f>
        <v/>
      </c>
      <c r="N194" s="124"/>
      <c r="O194" s="50" t="str">
        <f>IFERROR(N194/N167,"")</f>
        <v/>
      </c>
      <c r="P194" s="124"/>
      <c r="Q194" s="50" t="str">
        <f>IFERROR(P194/P167,"")</f>
        <v/>
      </c>
      <c r="R194" s="124"/>
      <c r="S194" s="50" t="str">
        <f>IFERROR(R194/R167,"")</f>
        <v/>
      </c>
      <c r="T194" s="124"/>
      <c r="U194" s="50" t="str">
        <f>IFERROR(T194/T167,"")</f>
        <v/>
      </c>
      <c r="V194" s="124"/>
      <c r="W194" s="50" t="str">
        <f>IFERROR(V194/V167,"")</f>
        <v/>
      </c>
      <c r="X194" s="124"/>
      <c r="Y194" s="50" t="str">
        <f>IFERROR(X194/X167,"")</f>
        <v/>
      </c>
    </row>
    <row r="195" spans="1:25" ht="32.25" customHeight="1">
      <c r="A195" s="217"/>
      <c r="B195" s="303" t="str">
        <f>Language!B1247</f>
        <v>I have the same position but my job responsibilities changed (e.g., new job responsibilities, bigger range of responsibilities) -  enter the number of participants that selected this</v>
      </c>
      <c r="C195" s="304"/>
      <c r="D195" s="124"/>
      <c r="E195" s="50" t="str">
        <f>IFERROR(D195/D167,"")</f>
        <v/>
      </c>
      <c r="F195" s="124"/>
      <c r="G195" s="50" t="str">
        <f>IFERROR(F195/F167,"")</f>
        <v/>
      </c>
      <c r="H195" s="124"/>
      <c r="I195" s="50" t="str">
        <f>IFERROR(H195/H167,"")</f>
        <v/>
      </c>
      <c r="J195" s="124"/>
      <c r="K195" s="50" t="str">
        <f>IFERROR(J195/J167,"")</f>
        <v/>
      </c>
      <c r="L195" s="124"/>
      <c r="M195" s="50" t="str">
        <f>IFERROR(L195/L167,"")</f>
        <v/>
      </c>
      <c r="N195" s="124"/>
      <c r="O195" s="50" t="str">
        <f>IFERROR(N195/N167,"")</f>
        <v/>
      </c>
      <c r="P195" s="124"/>
      <c r="Q195" s="50" t="str">
        <f>IFERROR(P195/P167,"")</f>
        <v/>
      </c>
      <c r="R195" s="124"/>
      <c r="S195" s="50" t="str">
        <f>IFERROR(R195/R167,"")</f>
        <v/>
      </c>
      <c r="T195" s="124"/>
      <c r="U195" s="50" t="str">
        <f>IFERROR(T195/T167,"")</f>
        <v/>
      </c>
      <c r="V195" s="124"/>
      <c r="W195" s="50" t="str">
        <f>IFERROR(V195/V167,"")</f>
        <v/>
      </c>
      <c r="X195" s="124"/>
      <c r="Y195" s="50" t="str">
        <f>IFERROR(X195/X167,"")</f>
        <v/>
      </c>
    </row>
    <row r="196" spans="1:25" ht="15" customHeight="1">
      <c r="A196" s="217"/>
      <c r="B196" s="303" t="str">
        <f>Language!B1248</f>
        <v>I have had career advancement (being promoted to a more senior position) -  enter the number of participants that selected this</v>
      </c>
      <c r="C196" s="304"/>
      <c r="D196" s="124"/>
      <c r="E196" s="50" t="str">
        <f>IFERROR(D196/D167,"")</f>
        <v/>
      </c>
      <c r="F196" s="124"/>
      <c r="G196" s="50" t="str">
        <f>IFERROR(F196/F167,"")</f>
        <v/>
      </c>
      <c r="H196" s="124"/>
      <c r="I196" s="50" t="str">
        <f>IFERROR(H196/H167,"")</f>
        <v/>
      </c>
      <c r="J196" s="124"/>
      <c r="K196" s="50" t="str">
        <f>IFERROR(J196/J167,"")</f>
        <v/>
      </c>
      <c r="L196" s="124"/>
      <c r="M196" s="50" t="str">
        <f>IFERROR(L196/L167,"")</f>
        <v/>
      </c>
      <c r="N196" s="124"/>
      <c r="O196" s="50" t="str">
        <f>IFERROR(N196/N167,"")</f>
        <v/>
      </c>
      <c r="P196" s="124"/>
      <c r="Q196" s="50" t="str">
        <f>IFERROR(P196/P167,"")</f>
        <v/>
      </c>
      <c r="R196" s="124"/>
      <c r="S196" s="50" t="str">
        <f>IFERROR(R196/R167,"")</f>
        <v/>
      </c>
      <c r="T196" s="124"/>
      <c r="U196" s="50" t="str">
        <f>IFERROR(T196/T167,"")</f>
        <v/>
      </c>
      <c r="V196" s="124"/>
      <c r="W196" s="50" t="str">
        <f>IFERROR(V196/V167,"")</f>
        <v/>
      </c>
      <c r="X196" s="124"/>
      <c r="Y196" s="50" t="str">
        <f>IFERROR(X196/X167,"")</f>
        <v/>
      </c>
    </row>
    <row r="197" spans="1:25" ht="15" customHeight="1">
      <c r="A197" s="217"/>
      <c r="B197" s="303" t="str">
        <f>Language!B1249</f>
        <v>I no longer work in the laboratory field -  enter the number of participants that selected this</v>
      </c>
      <c r="C197" s="304"/>
      <c r="D197" s="124"/>
      <c r="E197" s="50" t="str">
        <f>IFERROR(D197/D167,"")</f>
        <v/>
      </c>
      <c r="F197" s="124"/>
      <c r="G197" s="50" t="str">
        <f>IFERROR(F197/F167,"")</f>
        <v/>
      </c>
      <c r="H197" s="124"/>
      <c r="I197" s="50" t="str">
        <f>IFERROR(H197/H167,"")</f>
        <v/>
      </c>
      <c r="J197" s="124"/>
      <c r="K197" s="50" t="str">
        <f>IFERROR(J197/J167,"")</f>
        <v/>
      </c>
      <c r="L197" s="124"/>
      <c r="M197" s="50" t="str">
        <f>IFERROR(L197/L167,"")</f>
        <v/>
      </c>
      <c r="N197" s="124"/>
      <c r="O197" s="50" t="str">
        <f>IFERROR(N197/N167,"")</f>
        <v/>
      </c>
      <c r="P197" s="124"/>
      <c r="Q197" s="50" t="str">
        <f>IFERROR(P197/P167,"")</f>
        <v/>
      </c>
      <c r="R197" s="124"/>
      <c r="S197" s="50" t="str">
        <f>IFERROR(R197/R167,"")</f>
        <v/>
      </c>
      <c r="T197" s="124"/>
      <c r="U197" s="50" t="str">
        <f>IFERROR(T197/T167,"")</f>
        <v/>
      </c>
      <c r="V197" s="124"/>
      <c r="W197" s="50" t="str">
        <f>IFERROR(V197/V167,"")</f>
        <v/>
      </c>
      <c r="X197" s="124"/>
      <c r="Y197" s="50" t="str">
        <f>IFERROR(X197/X167,"")</f>
        <v/>
      </c>
    </row>
    <row r="198" spans="1:25" ht="15" customHeight="1">
      <c r="A198" s="217"/>
      <c r="B198" s="303" t="str">
        <f>Language!B1250</f>
        <v>I am currently unemployed  -  enter the number of participants that selected this</v>
      </c>
      <c r="C198" s="304"/>
      <c r="D198" s="124"/>
      <c r="E198" s="50" t="str">
        <f>IFERROR(D198/D167,"")</f>
        <v/>
      </c>
      <c r="F198" s="124"/>
      <c r="G198" s="50" t="str">
        <f>IFERROR(F198/F167,"")</f>
        <v/>
      </c>
      <c r="H198" s="124"/>
      <c r="I198" s="50" t="str">
        <f>IFERROR(H198/H167,"")</f>
        <v/>
      </c>
      <c r="J198" s="124"/>
      <c r="K198" s="50" t="str">
        <f>IFERROR(J198/J167,"")</f>
        <v/>
      </c>
      <c r="L198" s="124"/>
      <c r="M198" s="50" t="str">
        <f>IFERROR(L198/L167,"")</f>
        <v/>
      </c>
      <c r="N198" s="124"/>
      <c r="O198" s="50" t="str">
        <f>IFERROR(N198/N167,"")</f>
        <v/>
      </c>
      <c r="P198" s="124"/>
      <c r="Q198" s="50" t="str">
        <f>IFERROR(P198/P167,"")</f>
        <v/>
      </c>
      <c r="R198" s="124"/>
      <c r="S198" s="50" t="str">
        <f>IFERROR(R198/R167,"")</f>
        <v/>
      </c>
      <c r="T198" s="124"/>
      <c r="U198" s="50" t="str">
        <f>IFERROR(T198/T167,"")</f>
        <v/>
      </c>
      <c r="V198" s="124"/>
      <c r="W198" s="50" t="str">
        <f>IFERROR(V198/V167,"")</f>
        <v/>
      </c>
      <c r="X198" s="124"/>
      <c r="Y198" s="50" t="str">
        <f>IFERROR(X198/X167,"")</f>
        <v/>
      </c>
    </row>
    <row r="199" spans="1:25">
      <c r="A199" s="218"/>
      <c r="B199" s="303" t="str">
        <f>Language!B1251</f>
        <v>Other -  enter the number of participants that selected this</v>
      </c>
      <c r="C199" s="304"/>
      <c r="D199" s="124"/>
      <c r="E199" s="50" t="str">
        <f>IFERROR(D199/D167,"")</f>
        <v/>
      </c>
      <c r="F199" s="124"/>
      <c r="G199" s="50" t="str">
        <f>IFERROR(F199/F167,"")</f>
        <v/>
      </c>
      <c r="H199" s="124"/>
      <c r="I199" s="50" t="str">
        <f>IFERROR(H199/H167,"")</f>
        <v/>
      </c>
      <c r="J199" s="124"/>
      <c r="K199" s="50" t="str">
        <f>IFERROR(J199/J167,"")</f>
        <v/>
      </c>
      <c r="L199" s="124"/>
      <c r="M199" s="50" t="str">
        <f>IFERROR(L199/L167,"")</f>
        <v/>
      </c>
      <c r="N199" s="124"/>
      <c r="O199" s="50" t="str">
        <f>IFERROR(N199/N167,"")</f>
        <v/>
      </c>
      <c r="P199" s="124"/>
      <c r="Q199" s="50" t="str">
        <f>IFERROR(P199/P167,"")</f>
        <v/>
      </c>
      <c r="R199" s="124"/>
      <c r="S199" s="50" t="str">
        <f>IFERROR(R199/R167,"")</f>
        <v/>
      </c>
      <c r="T199" s="124"/>
      <c r="U199" s="50" t="str">
        <f>IFERROR(T199/T167,"")</f>
        <v/>
      </c>
      <c r="V199" s="124"/>
      <c r="W199" s="50" t="str">
        <f>IFERROR(V199/V167,"")</f>
        <v/>
      </c>
      <c r="X199" s="124"/>
      <c r="Y199" s="50" t="str">
        <f>IFERROR(X199/X167,"")</f>
        <v/>
      </c>
    </row>
    <row r="200" spans="1:25" ht="15" customHeight="1">
      <c r="A200" s="216" t="s">
        <v>119</v>
      </c>
      <c r="B200" s="303" t="str">
        <f>Language!B1252</f>
        <v>If there’s an opportunity, would you be willing to become an instructor or a mentor for the Programme?</v>
      </c>
      <c r="C200" s="304"/>
      <c r="D200" s="38"/>
      <c r="E200" s="38"/>
      <c r="F200" s="38"/>
      <c r="G200" s="38"/>
      <c r="H200" s="38"/>
      <c r="I200" s="38"/>
      <c r="J200" s="38"/>
      <c r="K200" s="38"/>
      <c r="L200" s="38"/>
      <c r="M200" s="38"/>
      <c r="N200" s="38"/>
      <c r="O200" s="38"/>
      <c r="P200" s="38"/>
      <c r="Q200" s="38"/>
      <c r="R200" s="38"/>
      <c r="S200" s="38"/>
      <c r="T200" s="38"/>
      <c r="U200" s="38"/>
      <c r="V200" s="38"/>
      <c r="W200" s="38"/>
      <c r="X200" s="38"/>
      <c r="Y200" s="38"/>
    </row>
    <row r="201" spans="1:25">
      <c r="A201" s="217"/>
      <c r="B201" s="303" t="str">
        <f>Language!B1253</f>
        <v>Yes, instructor -  enter the number of participants that selected this</v>
      </c>
      <c r="C201" s="304"/>
      <c r="D201" s="124"/>
      <c r="E201" s="50" t="str">
        <f>IFERROR(D201/D167,"")</f>
        <v/>
      </c>
      <c r="F201" s="124"/>
      <c r="G201" s="50" t="str">
        <f>IFERROR(F201/F167,"")</f>
        <v/>
      </c>
      <c r="H201" s="124"/>
      <c r="I201" s="50" t="str">
        <f>IFERROR(H201/H167,"")</f>
        <v/>
      </c>
      <c r="J201" s="124"/>
      <c r="K201" s="50" t="str">
        <f>IFERROR(J201/J167,"")</f>
        <v/>
      </c>
      <c r="L201" s="124"/>
      <c r="M201" s="50" t="str">
        <f>IFERROR(L201/L167,"")</f>
        <v/>
      </c>
      <c r="N201" s="124"/>
      <c r="O201" s="50" t="str">
        <f>IFERROR(N201/N167,"")</f>
        <v/>
      </c>
      <c r="P201" s="124"/>
      <c r="Q201" s="50" t="str">
        <f>IFERROR(P201/P167,"")</f>
        <v/>
      </c>
      <c r="R201" s="124"/>
      <c r="S201" s="50" t="str">
        <f>IFERROR(R201/R167,"")</f>
        <v/>
      </c>
      <c r="T201" s="124"/>
      <c r="U201" s="50" t="str">
        <f>IFERROR(T201/T167,"")</f>
        <v/>
      </c>
      <c r="V201" s="124"/>
      <c r="W201" s="50" t="str">
        <f>IFERROR(V201/V167,"")</f>
        <v/>
      </c>
      <c r="X201" s="124"/>
      <c r="Y201" s="50" t="str">
        <f>IFERROR(X201/X167,"")</f>
        <v/>
      </c>
    </row>
    <row r="202" spans="1:25">
      <c r="A202" s="217"/>
      <c r="B202" s="303" t="str">
        <f>Language!B1254</f>
        <v>Yes, mentor -  enter the number of participants that selected this</v>
      </c>
      <c r="C202" s="304"/>
      <c r="D202" s="124"/>
      <c r="E202" s="50" t="str">
        <f>IFERROR(D202/D167,"")</f>
        <v/>
      </c>
      <c r="F202" s="124"/>
      <c r="G202" s="50" t="str">
        <f>IFERROR(F202/F167,"")</f>
        <v/>
      </c>
      <c r="H202" s="124"/>
      <c r="I202" s="50" t="str">
        <f>IFERROR(H202/H167,"")</f>
        <v/>
      </c>
      <c r="J202" s="124"/>
      <c r="K202" s="50" t="str">
        <f>IFERROR(J202/J167,"")</f>
        <v/>
      </c>
      <c r="L202" s="124"/>
      <c r="M202" s="50" t="str">
        <f>IFERROR(L202/L167,"")</f>
        <v/>
      </c>
      <c r="N202" s="124"/>
      <c r="O202" s="50" t="str">
        <f>IFERROR(N202/N167,"")</f>
        <v/>
      </c>
      <c r="P202" s="124"/>
      <c r="Q202" s="50" t="str">
        <f>IFERROR(P202/P167,"")</f>
        <v/>
      </c>
      <c r="R202" s="124"/>
      <c r="S202" s="50" t="str">
        <f>IFERROR(R202/R167,"")</f>
        <v/>
      </c>
      <c r="T202" s="124"/>
      <c r="U202" s="50" t="str">
        <f>IFERROR(T202/T167,"")</f>
        <v/>
      </c>
      <c r="V202" s="124"/>
      <c r="W202" s="50" t="str">
        <f>IFERROR(V202/V167,"")</f>
        <v/>
      </c>
      <c r="X202" s="124"/>
      <c r="Y202" s="50" t="str">
        <f>IFERROR(X202/X167,"")</f>
        <v/>
      </c>
    </row>
    <row r="203" spans="1:25" ht="15" customHeight="1">
      <c r="A203" s="217"/>
      <c r="B203" s="303" t="str">
        <f>Language!B1255</f>
        <v>Yes, both instructor and mentor -  enter the number of participants that selected this</v>
      </c>
      <c r="C203" s="304"/>
      <c r="D203" s="124"/>
      <c r="E203" s="50" t="str">
        <f>IFERROR(D203/D167,"")</f>
        <v/>
      </c>
      <c r="F203" s="124"/>
      <c r="G203" s="50" t="str">
        <f>IFERROR(F203/F167,"")</f>
        <v/>
      </c>
      <c r="H203" s="124"/>
      <c r="I203" s="50" t="str">
        <f>IFERROR(H203/H167,"")</f>
        <v/>
      </c>
      <c r="J203" s="124"/>
      <c r="K203" s="50" t="str">
        <f>IFERROR(J203/J167,"")</f>
        <v/>
      </c>
      <c r="L203" s="124"/>
      <c r="M203" s="50" t="str">
        <f>IFERROR(L203/L167,"")</f>
        <v/>
      </c>
      <c r="N203" s="124"/>
      <c r="O203" s="50" t="str">
        <f>IFERROR(N203/N167,"")</f>
        <v/>
      </c>
      <c r="P203" s="124"/>
      <c r="Q203" s="50" t="str">
        <f>IFERROR(P203/P167,"")</f>
        <v/>
      </c>
      <c r="R203" s="124"/>
      <c r="S203" s="50" t="str">
        <f>IFERROR(R203/R167,"")</f>
        <v/>
      </c>
      <c r="T203" s="124"/>
      <c r="U203" s="50" t="str">
        <f>IFERROR(T203/T167,"")</f>
        <v/>
      </c>
      <c r="V203" s="124"/>
      <c r="W203" s="50" t="str">
        <f>IFERROR(V203/V167,"")</f>
        <v/>
      </c>
      <c r="X203" s="124"/>
      <c r="Y203" s="50" t="str">
        <f>IFERROR(X203/X167,"")</f>
        <v/>
      </c>
    </row>
    <row r="204" spans="1:25">
      <c r="A204" s="218"/>
      <c r="B204" s="303" t="str">
        <f>Language!B1256</f>
        <v>No -  enter the number of participants that selected this</v>
      </c>
      <c r="C204" s="304"/>
      <c r="D204" s="124"/>
      <c r="E204" s="50" t="str">
        <f>IFERROR(D204/D167,"")</f>
        <v/>
      </c>
      <c r="F204" s="124"/>
      <c r="G204" s="50" t="str">
        <f>IFERROR(F204/F167,"")</f>
        <v/>
      </c>
      <c r="H204" s="124"/>
      <c r="I204" s="50" t="str">
        <f>IFERROR(H204/H167,"")</f>
        <v/>
      </c>
      <c r="J204" s="124"/>
      <c r="K204" s="50" t="str">
        <f>IFERROR(J204/J167,"")</f>
        <v/>
      </c>
      <c r="L204" s="124"/>
      <c r="M204" s="50" t="str">
        <f>IFERROR(L204/L167,"")</f>
        <v/>
      </c>
      <c r="N204" s="124"/>
      <c r="O204" s="50" t="str">
        <f>IFERROR(N204/N167,"")</f>
        <v/>
      </c>
      <c r="P204" s="124"/>
      <c r="Q204" s="50" t="str">
        <f>IFERROR(P204/P167,"")</f>
        <v/>
      </c>
      <c r="R204" s="124"/>
      <c r="S204" s="50" t="str">
        <f>IFERROR(R204/R167,"")</f>
        <v/>
      </c>
      <c r="T204" s="124"/>
      <c r="U204" s="50" t="str">
        <f>IFERROR(T204/T167,"")</f>
        <v/>
      </c>
      <c r="V204" s="124"/>
      <c r="W204" s="50" t="str">
        <f>IFERROR(V204/V167,"")</f>
        <v/>
      </c>
      <c r="X204" s="124"/>
      <c r="Y204" s="50" t="str">
        <f>IFERROR(X204/X167,"")</f>
        <v/>
      </c>
    </row>
    <row r="205" spans="1:25" ht="46.5" customHeight="1">
      <c r="A205" s="216" t="s">
        <v>177</v>
      </c>
      <c r="B205" s="303" t="str">
        <f>Language!B1257</f>
        <v>After joining the programme, have you had an opportunity to contribute to the national laboratory system (e.g. you were involved in discussions, meetings, investigations, assessments, document reviews or other at national level, not in your individual laboratory or unit)?</v>
      </c>
      <c r="C205" s="304"/>
      <c r="D205" s="38"/>
      <c r="E205" s="38"/>
      <c r="F205" s="38"/>
      <c r="G205" s="38"/>
      <c r="H205" s="38"/>
      <c r="I205" s="38"/>
      <c r="J205" s="38"/>
      <c r="K205" s="38"/>
      <c r="L205" s="38"/>
      <c r="M205" s="38"/>
      <c r="N205" s="38"/>
      <c r="O205" s="38"/>
      <c r="P205" s="38"/>
      <c r="Q205" s="38"/>
      <c r="R205" s="38"/>
      <c r="S205" s="38"/>
      <c r="T205" s="38"/>
      <c r="U205" s="38"/>
      <c r="V205" s="38"/>
      <c r="W205" s="38"/>
      <c r="X205" s="38"/>
      <c r="Y205" s="38"/>
    </row>
    <row r="206" spans="1:25">
      <c r="A206" s="217"/>
      <c r="B206" s="303" t="str">
        <f>Language!B1258</f>
        <v>Yes - enter number of participants that chose "Yes"</v>
      </c>
      <c r="C206" s="304"/>
      <c r="D206" s="124"/>
      <c r="E206" s="50" t="str">
        <f>IFERROR(D206/D167,"")</f>
        <v/>
      </c>
      <c r="F206" s="124"/>
      <c r="G206" s="50" t="str">
        <f>IFERROR(F206/F167,"")</f>
        <v/>
      </c>
      <c r="H206" s="124"/>
      <c r="I206" s="50" t="str">
        <f>IFERROR(H206/H167,"")</f>
        <v/>
      </c>
      <c r="J206" s="124"/>
      <c r="K206" s="50" t="str">
        <f>IFERROR(J206/J167,"")</f>
        <v/>
      </c>
      <c r="L206" s="124"/>
      <c r="M206" s="50" t="str">
        <f>IFERROR(L206/L167,"")</f>
        <v/>
      </c>
      <c r="N206" s="124"/>
      <c r="O206" s="50" t="str">
        <f>IFERROR(N206/N167,"")</f>
        <v/>
      </c>
      <c r="P206" s="124"/>
      <c r="Q206" s="50" t="str">
        <f>IFERROR(P206/P167,"")</f>
        <v/>
      </c>
      <c r="R206" s="124"/>
      <c r="S206" s="50" t="str">
        <f>IFERROR(R206/R167,"")</f>
        <v/>
      </c>
      <c r="T206" s="124"/>
      <c r="U206" s="50" t="str">
        <f>IFERROR(T206/T167,"")</f>
        <v/>
      </c>
      <c r="V206" s="124"/>
      <c r="W206" s="50" t="str">
        <f>IFERROR(V206/V167,"")</f>
        <v/>
      </c>
      <c r="X206" s="124"/>
      <c r="Y206" s="50" t="str">
        <f>IFERROR(X206/X167,"")</f>
        <v/>
      </c>
    </row>
    <row r="207" spans="1:25">
      <c r="A207" s="217"/>
      <c r="B207" s="303" t="str">
        <f>Language!B1259</f>
        <v>No -  enter number of participants that chose "No"</v>
      </c>
      <c r="C207" s="304"/>
      <c r="D207" s="124"/>
      <c r="E207" s="50" t="str">
        <f>IFERROR(D207/D167,"")</f>
        <v/>
      </c>
      <c r="F207" s="124"/>
      <c r="G207" s="50" t="str">
        <f>IFERROR(F207/F167,"")</f>
        <v/>
      </c>
      <c r="H207" s="124"/>
      <c r="I207" s="50" t="str">
        <f>IFERROR(H207/H167,"")</f>
        <v/>
      </c>
      <c r="J207" s="124"/>
      <c r="K207" s="50" t="str">
        <f>IFERROR(J207/J167,"")</f>
        <v/>
      </c>
      <c r="L207" s="124"/>
      <c r="M207" s="50" t="str">
        <f>IFERROR(L207/L167,"")</f>
        <v/>
      </c>
      <c r="N207" s="124"/>
      <c r="O207" s="50" t="str">
        <f>IFERROR(N207/N167,"")</f>
        <v/>
      </c>
      <c r="P207" s="124"/>
      <c r="Q207" s="50" t="str">
        <f>IFERROR(P207/P167,"")</f>
        <v/>
      </c>
      <c r="R207" s="124"/>
      <c r="S207" s="50" t="str">
        <f>IFERROR(R207/R167,"")</f>
        <v/>
      </c>
      <c r="T207" s="124"/>
      <c r="U207" s="50" t="str">
        <f>IFERROR(T207/T167,"")</f>
        <v/>
      </c>
      <c r="V207" s="124"/>
      <c r="W207" s="50" t="str">
        <f>IFERROR(V207/V167,"")</f>
        <v/>
      </c>
      <c r="X207" s="124"/>
      <c r="Y207" s="50" t="str">
        <f>IFERROR(X207/X167,"")</f>
        <v/>
      </c>
    </row>
    <row r="208" spans="1:25">
      <c r="A208" s="218"/>
      <c r="B208" s="303" t="str">
        <f>Language!B1260</f>
        <v>Total participants contributed to the national laboratory system</v>
      </c>
      <c r="C208" s="304"/>
      <c r="D208" s="50" t="str">
        <f>IFERROR((SUM(D206,F206,H206,J206))/SUM(D167,F167,H167,J167),"")</f>
        <v/>
      </c>
      <c r="E208" s="38"/>
      <c r="F208" s="38"/>
      <c r="G208" s="38"/>
      <c r="H208" s="38"/>
      <c r="I208" s="38"/>
      <c r="J208" s="38"/>
      <c r="K208" s="38"/>
      <c r="L208" s="38"/>
      <c r="M208" s="38"/>
      <c r="N208" s="38"/>
      <c r="O208" s="38"/>
      <c r="P208" s="38"/>
      <c r="Q208" s="38"/>
      <c r="R208" s="38"/>
      <c r="S208" s="38"/>
      <c r="T208" s="38"/>
      <c r="U208" s="38"/>
      <c r="V208" s="38"/>
      <c r="W208" s="38"/>
      <c r="X208" s="38"/>
      <c r="Y208" s="38"/>
    </row>
    <row r="209" spans="1:25" ht="15" customHeight="1">
      <c r="A209" s="216" t="s">
        <v>178</v>
      </c>
      <c r="B209" s="303" t="str">
        <f>Language!B1261</f>
        <v>Please enter the number of participants that selected per each of the following</v>
      </c>
      <c r="C209" s="304"/>
      <c r="D209" s="38"/>
      <c r="E209" s="38"/>
      <c r="F209" s="38"/>
      <c r="G209" s="38"/>
      <c r="H209" s="38"/>
      <c r="I209" s="38"/>
      <c r="J209" s="38"/>
      <c r="K209" s="38"/>
      <c r="L209" s="38"/>
      <c r="M209" s="38"/>
      <c r="N209" s="38"/>
      <c r="O209" s="38"/>
      <c r="P209" s="38"/>
      <c r="Q209" s="38"/>
      <c r="R209" s="38"/>
      <c r="S209" s="38"/>
      <c r="T209" s="38"/>
      <c r="U209" s="38"/>
      <c r="V209" s="38"/>
      <c r="W209" s="38"/>
      <c r="X209" s="38"/>
      <c r="Y209" s="38"/>
    </row>
    <row r="210" spans="1:25">
      <c r="A210" s="217"/>
      <c r="B210" s="303" t="str">
        <f>Language!B1262</f>
        <v>Response to emergencies at national level</v>
      </c>
      <c r="C210" s="304"/>
      <c r="D210" s="124"/>
      <c r="E210" s="50" t="str">
        <f>IFERROR(D210/D167,"")</f>
        <v/>
      </c>
      <c r="F210" s="124"/>
      <c r="G210" s="50" t="str">
        <f>IFERROR(F210/F167,"")</f>
        <v/>
      </c>
      <c r="H210" s="124"/>
      <c r="I210" s="50" t="str">
        <f>IFERROR(H210/H167,"")</f>
        <v/>
      </c>
      <c r="J210" s="124"/>
      <c r="K210" s="50" t="str">
        <f>IFERROR(J210/J167,"")</f>
        <v/>
      </c>
      <c r="L210" s="124"/>
      <c r="M210" s="50" t="str">
        <f>IFERROR(L210/L167,"")</f>
        <v/>
      </c>
      <c r="N210" s="124"/>
      <c r="O210" s="50" t="str">
        <f>IFERROR(N210/N167,"")</f>
        <v/>
      </c>
      <c r="P210" s="124"/>
      <c r="Q210" s="50" t="str">
        <f>IFERROR(P210/P167,"")</f>
        <v/>
      </c>
      <c r="R210" s="124"/>
      <c r="S210" s="50" t="str">
        <f>IFERROR(R210/R167,"")</f>
        <v/>
      </c>
      <c r="T210" s="124"/>
      <c r="U210" s="50" t="str">
        <f>IFERROR(T210/T167,"")</f>
        <v/>
      </c>
      <c r="V210" s="124"/>
      <c r="W210" s="50" t="str">
        <f>IFERROR(V210/V167,"")</f>
        <v/>
      </c>
      <c r="X210" s="124"/>
      <c r="Y210" s="50" t="str">
        <f>IFERROR(X210/X167,"")</f>
        <v/>
      </c>
    </row>
    <row r="211" spans="1:25" ht="15" customHeight="1">
      <c r="A211" s="217"/>
      <c r="B211" s="303" t="str">
        <f>Language!B1263</f>
        <v>Development or revision of policies or regulations for the national laboratory system</v>
      </c>
      <c r="C211" s="304"/>
      <c r="D211" s="124"/>
      <c r="E211" s="50" t="str">
        <f>IFERROR(D211/D167,"")</f>
        <v/>
      </c>
      <c r="F211" s="124"/>
      <c r="G211" s="50" t="str">
        <f>IFERROR(F211/F167,"")</f>
        <v/>
      </c>
      <c r="H211" s="124"/>
      <c r="I211" s="50" t="str">
        <f>IFERROR(H211/H167,"")</f>
        <v/>
      </c>
      <c r="J211" s="124"/>
      <c r="K211" s="50" t="str">
        <f>IFERROR(J211/J167,"")</f>
        <v/>
      </c>
      <c r="L211" s="124"/>
      <c r="M211" s="50" t="str">
        <f>IFERROR(L211/L167,"")</f>
        <v/>
      </c>
      <c r="N211" s="124"/>
      <c r="O211" s="50" t="str">
        <f>IFERROR(N211/N167,"")</f>
        <v/>
      </c>
      <c r="P211" s="124"/>
      <c r="Q211" s="50" t="str">
        <f>IFERROR(P211/P167,"")</f>
        <v/>
      </c>
      <c r="R211" s="124"/>
      <c r="S211" s="50" t="str">
        <f>IFERROR(R211/R167,"")</f>
        <v/>
      </c>
      <c r="T211" s="124"/>
      <c r="U211" s="50" t="str">
        <f>IFERROR(T211/T167,"")</f>
        <v/>
      </c>
      <c r="V211" s="124"/>
      <c r="W211" s="50" t="str">
        <f>IFERROR(V211/V167,"")</f>
        <v/>
      </c>
      <c r="X211" s="124"/>
      <c r="Y211" s="50" t="str">
        <f>IFERROR(X211/X167,"")</f>
        <v/>
      </c>
    </row>
    <row r="212" spans="1:25" ht="15" customHeight="1">
      <c r="A212" s="217"/>
      <c r="B212" s="303" t="str">
        <f>Language!B1264</f>
        <v>Development or revision of national laboratory guidelines, testing strategies or standards</v>
      </c>
      <c r="C212" s="304"/>
      <c r="D212" s="124"/>
      <c r="E212" s="50" t="str">
        <f>IFERROR(D212/D167,"")</f>
        <v/>
      </c>
      <c r="F212" s="124"/>
      <c r="G212" s="50" t="str">
        <f>IFERROR(F212/F167,"")</f>
        <v/>
      </c>
      <c r="H212" s="124"/>
      <c r="I212" s="50" t="str">
        <f>IFERROR(H212/H167,"")</f>
        <v/>
      </c>
      <c r="J212" s="124"/>
      <c r="K212" s="50" t="str">
        <f>IFERROR(J212/J167,"")</f>
        <v/>
      </c>
      <c r="L212" s="124"/>
      <c r="M212" s="50" t="str">
        <f>IFERROR(L212/L167,"")</f>
        <v/>
      </c>
      <c r="N212" s="124"/>
      <c r="O212" s="50" t="str">
        <f>IFERROR(N212/N167,"")</f>
        <v/>
      </c>
      <c r="P212" s="124"/>
      <c r="Q212" s="50" t="str">
        <f>IFERROR(P212/P167,"")</f>
        <v/>
      </c>
      <c r="R212" s="124"/>
      <c r="S212" s="50" t="str">
        <f>IFERROR(R212/R167,"")</f>
        <v/>
      </c>
      <c r="T212" s="124"/>
      <c r="U212" s="50" t="str">
        <f>IFERROR(T212/T167,"")</f>
        <v/>
      </c>
      <c r="V212" s="124"/>
      <c r="W212" s="50" t="str">
        <f>IFERROR(V212/V167,"")</f>
        <v/>
      </c>
      <c r="X212" s="124"/>
      <c r="Y212" s="50" t="str">
        <f>IFERROR(X212/X167,"")</f>
        <v/>
      </c>
    </row>
    <row r="213" spans="1:25" ht="29.25" customHeight="1">
      <c r="A213" s="217"/>
      <c r="B213" s="303" t="str">
        <f>Language!B1265</f>
        <v>Assessment and/or evaluation of the national laboratory system or of other laboratories/units than the one you are affiliated to</v>
      </c>
      <c r="C213" s="304"/>
      <c r="D213" s="124"/>
      <c r="E213" s="50" t="str">
        <f>IFERROR(D213/D167,"")</f>
        <v/>
      </c>
      <c r="F213" s="124"/>
      <c r="G213" s="50" t="str">
        <f>IFERROR(F213/F167,"")</f>
        <v/>
      </c>
      <c r="H213" s="124"/>
      <c r="I213" s="50" t="str">
        <f>IFERROR(H213/H167,"")</f>
        <v/>
      </c>
      <c r="J213" s="124"/>
      <c r="K213" s="50" t="str">
        <f>IFERROR(J213/J167,"")</f>
        <v/>
      </c>
      <c r="L213" s="124"/>
      <c r="M213" s="50" t="str">
        <f>IFERROR(L213/L167,"")</f>
        <v/>
      </c>
      <c r="N213" s="124"/>
      <c r="O213" s="50" t="str">
        <f>IFERROR(N213/N167,"")</f>
        <v/>
      </c>
      <c r="P213" s="124"/>
      <c r="Q213" s="50" t="str">
        <f>IFERROR(P213/P167,"")</f>
        <v/>
      </c>
      <c r="R213" s="124"/>
      <c r="S213" s="50" t="str">
        <f>IFERROR(R213/R167,"")</f>
        <v/>
      </c>
      <c r="T213" s="124"/>
      <c r="U213" s="50" t="str">
        <f>IFERROR(T213/T167,"")</f>
        <v/>
      </c>
      <c r="V213" s="124"/>
      <c r="W213" s="50" t="str">
        <f>IFERROR(V213/V167,"")</f>
        <v/>
      </c>
      <c r="X213" s="124"/>
      <c r="Y213" s="50" t="str">
        <f>IFERROR(X213/X167,"")</f>
        <v/>
      </c>
    </row>
    <row r="214" spans="1:25" ht="15" customHeight="1">
      <c r="A214" s="217"/>
      <c r="B214" s="303" t="str">
        <f>Language!B1266</f>
        <v>Development or revision of action plans for development of the national laboratory system</v>
      </c>
      <c r="C214" s="304"/>
      <c r="D214" s="124"/>
      <c r="E214" s="50" t="str">
        <f>IFERROR(D214/D167,"")</f>
        <v/>
      </c>
      <c r="F214" s="124"/>
      <c r="G214" s="50" t="str">
        <f>IFERROR(F214/F167,"")</f>
        <v/>
      </c>
      <c r="H214" s="124"/>
      <c r="I214" s="50" t="str">
        <f>IFERROR(H214/H167,"")</f>
        <v/>
      </c>
      <c r="J214" s="124"/>
      <c r="K214" s="50" t="str">
        <f>IFERROR(J214/J167,"")</f>
        <v/>
      </c>
      <c r="L214" s="124"/>
      <c r="M214" s="50" t="str">
        <f>IFERROR(L214/L167,"")</f>
        <v/>
      </c>
      <c r="N214" s="124"/>
      <c r="O214" s="50" t="str">
        <f>IFERROR(N214/N167,"")</f>
        <v/>
      </c>
      <c r="P214" s="124"/>
      <c r="Q214" s="50" t="str">
        <f>IFERROR(P214/P167,"")</f>
        <v/>
      </c>
      <c r="R214" s="124"/>
      <c r="S214" s="50" t="str">
        <f>IFERROR(R214/R167,"")</f>
        <v/>
      </c>
      <c r="T214" s="124"/>
      <c r="U214" s="50" t="str">
        <f>IFERROR(T214/T167,"")</f>
        <v/>
      </c>
      <c r="V214" s="124"/>
      <c r="W214" s="50" t="str">
        <f>IFERROR(V214/V167,"")</f>
        <v/>
      </c>
      <c r="X214" s="124"/>
      <c r="Y214" s="50" t="str">
        <f>IFERROR(X214/X167,"")</f>
        <v/>
      </c>
    </row>
    <row r="215" spans="1:25" ht="15" customHeight="1">
      <c r="A215" s="217"/>
      <c r="B215" s="303" t="str">
        <f>Language!B1267</f>
        <v>Development or revision or facilitation of national laboratory training programs and workshops</v>
      </c>
      <c r="C215" s="304"/>
      <c r="D215" s="124"/>
      <c r="E215" s="50" t="str">
        <f>IFERROR(D215/D167,"")</f>
        <v/>
      </c>
      <c r="F215" s="124"/>
      <c r="G215" s="50" t="str">
        <f>IFERROR(F215/F167,"")</f>
        <v/>
      </c>
      <c r="H215" s="124"/>
      <c r="I215" s="50" t="str">
        <f>IFERROR(H215/H167,"")</f>
        <v/>
      </c>
      <c r="J215" s="124"/>
      <c r="K215" s="50" t="str">
        <f>IFERROR(J215/J167,"")</f>
        <v/>
      </c>
      <c r="L215" s="124"/>
      <c r="M215" s="50" t="str">
        <f>IFERROR(L215/L167,"")</f>
        <v/>
      </c>
      <c r="N215" s="124"/>
      <c r="O215" s="50" t="str">
        <f>IFERROR(N215/N167,"")</f>
        <v/>
      </c>
      <c r="P215" s="124"/>
      <c r="Q215" s="50" t="str">
        <f>IFERROR(P215/P167,"")</f>
        <v/>
      </c>
      <c r="R215" s="124"/>
      <c r="S215" s="50" t="str">
        <f>IFERROR(R215/R167,"")</f>
        <v/>
      </c>
      <c r="T215" s="124"/>
      <c r="U215" s="50" t="str">
        <f>IFERROR(T215/T167,"")</f>
        <v/>
      </c>
      <c r="V215" s="124"/>
      <c r="W215" s="50" t="str">
        <f>IFERROR(V215/V167,"")</f>
        <v/>
      </c>
      <c r="X215" s="124"/>
      <c r="Y215" s="50" t="str">
        <f>IFERROR(X215/X167,"")</f>
        <v/>
      </c>
    </row>
    <row r="216" spans="1:25">
      <c r="A216" s="217"/>
      <c r="B216" s="303" t="str">
        <f>Language!B1268</f>
        <v>Integration of new technologies and methodologies at the national level</v>
      </c>
      <c r="C216" s="304"/>
      <c r="D216" s="124"/>
      <c r="E216" s="50" t="str">
        <f>IFERROR(D216/D167,"")</f>
        <v/>
      </c>
      <c r="F216" s="124"/>
      <c r="G216" s="50" t="str">
        <f>IFERROR(F216/F167,"")</f>
        <v/>
      </c>
      <c r="H216" s="124"/>
      <c r="I216" s="50" t="str">
        <f>IFERROR(H216/H167,"")</f>
        <v/>
      </c>
      <c r="J216" s="124"/>
      <c r="K216" s="50" t="str">
        <f>IFERROR(J216/J167,"")</f>
        <v/>
      </c>
      <c r="L216" s="124"/>
      <c r="M216" s="50" t="str">
        <f>IFERROR(L216/L167,"")</f>
        <v/>
      </c>
      <c r="N216" s="124"/>
      <c r="O216" s="50" t="str">
        <f>IFERROR(N216/N167,"")</f>
        <v/>
      </c>
      <c r="P216" s="124"/>
      <c r="Q216" s="50" t="str">
        <f>IFERROR(P216/P167,"")</f>
        <v/>
      </c>
      <c r="R216" s="124"/>
      <c r="S216" s="50" t="str">
        <f>IFERROR(R216/R167,"")</f>
        <v/>
      </c>
      <c r="T216" s="124"/>
      <c r="U216" s="50" t="str">
        <f>IFERROR(T216/T167,"")</f>
        <v/>
      </c>
      <c r="V216" s="124"/>
      <c r="W216" s="50" t="str">
        <f>IFERROR(V216/V167,"")</f>
        <v/>
      </c>
      <c r="X216" s="124"/>
      <c r="Y216" s="50" t="str">
        <f>IFERROR(X216/X167,"")</f>
        <v/>
      </c>
    </row>
    <row r="217" spans="1:25" ht="15" customHeight="1">
      <c r="A217" s="217"/>
      <c r="B217" s="303" t="str">
        <f>Language!B1269</f>
        <v>Research project addressing national laboratory system needs and priorities (outside of capstone project)</v>
      </c>
      <c r="C217" s="304"/>
      <c r="D217" s="124"/>
      <c r="E217" s="50" t="str">
        <f>IFERROR(D217/D167,"")</f>
        <v/>
      </c>
      <c r="F217" s="124"/>
      <c r="G217" s="50" t="str">
        <f>IFERROR(F217/F167,"")</f>
        <v/>
      </c>
      <c r="H217" s="124"/>
      <c r="I217" s="50" t="str">
        <f>IFERROR(H217/H167,"")</f>
        <v/>
      </c>
      <c r="J217" s="124"/>
      <c r="K217" s="50" t="str">
        <f>IFERROR(J217/J167,"")</f>
        <v/>
      </c>
      <c r="L217" s="124"/>
      <c r="M217" s="50" t="str">
        <f>IFERROR(L217/L167,"")</f>
        <v/>
      </c>
      <c r="N217" s="124"/>
      <c r="O217" s="50" t="str">
        <f>IFERROR(N217/N167,"")</f>
        <v/>
      </c>
      <c r="P217" s="124"/>
      <c r="Q217" s="50" t="str">
        <f>IFERROR(P217/P167,"")</f>
        <v/>
      </c>
      <c r="R217" s="124"/>
      <c r="S217" s="50" t="str">
        <f>IFERROR(R217/R167,"")</f>
        <v/>
      </c>
      <c r="T217" s="124"/>
      <c r="U217" s="50" t="str">
        <f>IFERROR(T217/T167,"")</f>
        <v/>
      </c>
      <c r="V217" s="124"/>
      <c r="W217" s="50" t="str">
        <f>IFERROR(V217/V167,"")</f>
        <v/>
      </c>
      <c r="X217" s="124"/>
      <c r="Y217" s="50" t="str">
        <f>IFERROR(X217/X167,"")</f>
        <v/>
      </c>
    </row>
    <row r="218" spans="1:25" ht="15" customHeight="1">
      <c r="A218" s="217"/>
      <c r="B218" s="303" t="str">
        <f>Language!B1270</f>
        <v>National-level discussions or consultations on improvement of the national laboratory system</v>
      </c>
      <c r="C218" s="304"/>
      <c r="D218" s="124"/>
      <c r="E218" s="50" t="str">
        <f>IFERROR(D218/D167,"")</f>
        <v/>
      </c>
      <c r="F218" s="124"/>
      <c r="G218" s="50" t="str">
        <f>IFERROR(F218/F167,"")</f>
        <v/>
      </c>
      <c r="H218" s="124"/>
      <c r="I218" s="50" t="str">
        <f>IFERROR(H218/H167,"")</f>
        <v/>
      </c>
      <c r="J218" s="124"/>
      <c r="K218" s="50" t="str">
        <f>IFERROR(J218/J167,"")</f>
        <v/>
      </c>
      <c r="L218" s="124"/>
      <c r="M218" s="50" t="str">
        <f>IFERROR(L218/L167,"")</f>
        <v/>
      </c>
      <c r="N218" s="124"/>
      <c r="O218" s="50" t="str">
        <f>IFERROR(N218/N167,"")</f>
        <v/>
      </c>
      <c r="P218" s="124"/>
      <c r="Q218" s="50" t="str">
        <f>IFERROR(P218/P167,"")</f>
        <v/>
      </c>
      <c r="R218" s="124"/>
      <c r="S218" s="50" t="str">
        <f>IFERROR(R218/R167,"")</f>
        <v/>
      </c>
      <c r="T218" s="124"/>
      <c r="U218" s="50" t="str">
        <f>IFERROR(T218/T167,"")</f>
        <v/>
      </c>
      <c r="V218" s="124"/>
      <c r="W218" s="50" t="str">
        <f>IFERROR(V218/V167,"")</f>
        <v/>
      </c>
      <c r="X218" s="124"/>
      <c r="Y218" s="50" t="str">
        <f>IFERROR(X218/X167,"")</f>
        <v/>
      </c>
    </row>
    <row r="219" spans="1:25">
      <c r="A219" s="218"/>
      <c r="B219" s="303" t="str">
        <f>Language!B1271</f>
        <v>Other</v>
      </c>
      <c r="C219" s="304"/>
      <c r="D219" s="124"/>
      <c r="E219" s="50" t="str">
        <f>IFERROR(D219/D167,"")</f>
        <v/>
      </c>
      <c r="F219" s="124"/>
      <c r="G219" s="50" t="str">
        <f>IFERROR(F219/F167,"")</f>
        <v/>
      </c>
      <c r="H219" s="124"/>
      <c r="I219" s="50" t="str">
        <f>IFERROR(H219/H167,"")</f>
        <v/>
      </c>
      <c r="J219" s="124"/>
      <c r="K219" s="50" t="str">
        <f>IFERROR(J219/J167,"")</f>
        <v/>
      </c>
      <c r="L219" s="124"/>
      <c r="M219" s="50" t="str">
        <f>IFERROR(L219/L167,"")</f>
        <v/>
      </c>
      <c r="N219" s="124"/>
      <c r="O219" s="50" t="str">
        <f>IFERROR(N219/N167,"")</f>
        <v/>
      </c>
      <c r="P219" s="124"/>
      <c r="Q219" s="50" t="str">
        <f>IFERROR(P219/P167,"")</f>
        <v/>
      </c>
      <c r="R219" s="124"/>
      <c r="S219" s="50" t="str">
        <f>IFERROR(R219/R167,"")</f>
        <v/>
      </c>
      <c r="T219" s="124"/>
      <c r="U219" s="50" t="str">
        <f>IFERROR(T219/T167,"")</f>
        <v/>
      </c>
      <c r="V219" s="124"/>
      <c r="W219" s="50" t="str">
        <f>IFERROR(V219/V167,"")</f>
        <v/>
      </c>
      <c r="X219" s="124"/>
      <c r="Y219" s="50" t="str">
        <f>IFERROR(X219/X167,"")</f>
        <v/>
      </c>
    </row>
    <row r="220" spans="1:25" ht="46.5" customHeight="1">
      <c r="A220" s="216" t="s">
        <v>179</v>
      </c>
      <c r="B220" s="303" t="str">
        <f>Language!B1272</f>
        <v>After joining the programme, have you had an opportunity to develop any scientific communications? (published articles, submitted manuscripts, published or presented abstracts, posters, participation in conferences on any topic, etc.)</v>
      </c>
      <c r="C220" s="304"/>
      <c r="D220" s="38"/>
      <c r="E220" s="38"/>
      <c r="F220" s="38"/>
      <c r="G220" s="38"/>
      <c r="H220" s="38"/>
      <c r="I220" s="38"/>
      <c r="J220" s="38"/>
      <c r="K220" s="38"/>
      <c r="L220" s="38"/>
      <c r="M220" s="38"/>
      <c r="N220" s="38"/>
      <c r="O220" s="38"/>
      <c r="P220" s="38"/>
      <c r="Q220" s="38"/>
      <c r="R220" s="38"/>
      <c r="S220" s="38"/>
      <c r="T220" s="38"/>
      <c r="U220" s="38"/>
      <c r="V220" s="38"/>
      <c r="W220" s="38"/>
      <c r="X220" s="38"/>
      <c r="Y220" s="38"/>
    </row>
    <row r="221" spans="1:25">
      <c r="A221" s="217"/>
      <c r="B221" s="303" t="str">
        <f>Language!B1273</f>
        <v>Yes - enter number of participants that chose "Yes"</v>
      </c>
      <c r="C221" s="304"/>
      <c r="D221" s="124"/>
      <c r="E221" s="50" t="str">
        <f>IFERROR(D221/D167,"")</f>
        <v/>
      </c>
      <c r="F221" s="124"/>
      <c r="G221" s="50" t="str">
        <f>IFERROR(F221/F167,"")</f>
        <v/>
      </c>
      <c r="H221" s="124"/>
      <c r="I221" s="50" t="str">
        <f>IFERROR(H221/H167,"")</f>
        <v/>
      </c>
      <c r="J221" s="124"/>
      <c r="K221" s="50" t="str">
        <f>IFERROR(J221/J167,"")</f>
        <v/>
      </c>
      <c r="L221" s="124"/>
      <c r="M221" s="50" t="str">
        <f>IFERROR(L221/L167,"")</f>
        <v/>
      </c>
      <c r="N221" s="124"/>
      <c r="O221" s="50" t="str">
        <f>IFERROR(N221/N167,"")</f>
        <v/>
      </c>
      <c r="P221" s="124"/>
      <c r="Q221" s="50" t="str">
        <f>IFERROR(P221/P167,"")</f>
        <v/>
      </c>
      <c r="R221" s="124"/>
      <c r="S221" s="50" t="str">
        <f>IFERROR(R221/R167,"")</f>
        <v/>
      </c>
      <c r="T221" s="124"/>
      <c r="U221" s="50" t="str">
        <f>IFERROR(T221/T167,"")</f>
        <v/>
      </c>
      <c r="V221" s="124"/>
      <c r="W221" s="50" t="str">
        <f>IFERROR(V221/V167,"")</f>
        <v/>
      </c>
      <c r="X221" s="124"/>
      <c r="Y221" s="50" t="str">
        <f>IFERROR(X221/X167,"")</f>
        <v/>
      </c>
    </row>
    <row r="222" spans="1:25">
      <c r="A222" s="218"/>
      <c r="B222" s="303" t="str">
        <f>Language!B1274</f>
        <v>No -  enter number of participants that chose "No"</v>
      </c>
      <c r="C222" s="304"/>
      <c r="D222" s="124"/>
      <c r="E222" s="50" t="str">
        <f>IFERROR(D222/D167,"")</f>
        <v/>
      </c>
      <c r="F222" s="124"/>
      <c r="G222" s="50" t="str">
        <f>IFERROR(F222/F167,"")</f>
        <v/>
      </c>
      <c r="H222" s="124"/>
      <c r="I222" s="50" t="str">
        <f>IFERROR(H222/H167,"")</f>
        <v/>
      </c>
      <c r="J222" s="124"/>
      <c r="K222" s="50" t="str">
        <f>IFERROR(J222/J167,"")</f>
        <v/>
      </c>
      <c r="L222" s="124"/>
      <c r="M222" s="50" t="str">
        <f>IFERROR(L222/L167,"")</f>
        <v/>
      </c>
      <c r="N222" s="124"/>
      <c r="O222" s="50" t="str">
        <f>IFERROR(N222/N167,"")</f>
        <v/>
      </c>
      <c r="P222" s="124"/>
      <c r="Q222" s="50" t="str">
        <f>IFERROR(P222/P167,"")</f>
        <v/>
      </c>
      <c r="R222" s="124"/>
      <c r="S222" s="50" t="str">
        <f>IFERROR(R222/R167,"")</f>
        <v/>
      </c>
      <c r="T222" s="124"/>
      <c r="U222" s="50" t="str">
        <f>IFERROR(T222/T167,"")</f>
        <v/>
      </c>
      <c r="V222" s="124"/>
      <c r="W222" s="50" t="str">
        <f>IFERROR(V222/V167,"")</f>
        <v/>
      </c>
      <c r="X222" s="124"/>
      <c r="Y222" s="50" t="str">
        <f>IFERROR(X222/X167,"")</f>
        <v/>
      </c>
    </row>
    <row r="223" spans="1:25" ht="15" customHeight="1">
      <c r="A223" s="10" t="s">
        <v>180</v>
      </c>
      <c r="B223" s="303" t="str">
        <f>Language!B1275</f>
        <v>Please, indicate the total number of scientific communications per group (sum per group)</v>
      </c>
      <c r="C223" s="304"/>
      <c r="D223" s="124"/>
      <c r="E223" s="50" t="str">
        <f>IFERROR(D223/D167,"")</f>
        <v/>
      </c>
      <c r="F223" s="124"/>
      <c r="G223" s="50" t="str">
        <f>IFERROR(F223/F167,"")</f>
        <v/>
      </c>
      <c r="H223" s="124"/>
      <c r="I223" s="50" t="str">
        <f>IFERROR(H223/H167,"")</f>
        <v/>
      </c>
      <c r="J223" s="124"/>
      <c r="K223" s="50" t="str">
        <f>IFERROR(J223/J167,"")</f>
        <v/>
      </c>
      <c r="L223" s="124"/>
      <c r="M223" s="50" t="str">
        <f>IFERROR(L223/L167,"")</f>
        <v/>
      </c>
      <c r="N223" s="124"/>
      <c r="O223" s="50" t="str">
        <f>IFERROR(N223/N167,"")</f>
        <v/>
      </c>
      <c r="P223" s="124"/>
      <c r="Q223" s="50" t="str">
        <f>IFERROR(P223/P167,"")</f>
        <v/>
      </c>
      <c r="R223" s="124"/>
      <c r="S223" s="50" t="str">
        <f>IFERROR(R223/R167,"")</f>
        <v/>
      </c>
      <c r="T223" s="124"/>
      <c r="U223" s="50" t="str">
        <f>IFERROR(T223/T167,"")</f>
        <v/>
      </c>
      <c r="V223" s="124"/>
      <c r="W223" s="50" t="str">
        <f>IFERROR(V223/V167,"")</f>
        <v/>
      </c>
      <c r="X223" s="124"/>
      <c r="Y223" s="50" t="str">
        <f>IFERROR(X223/X167,"")</f>
        <v/>
      </c>
    </row>
    <row r="224" spans="1:25" ht="15" customHeight="1">
      <c r="A224" s="216" t="s">
        <v>181</v>
      </c>
      <c r="B224" s="303" t="str">
        <f>Language!B1276</f>
        <v>Which parts of the programme were most influential in modifying your practices in your everyday work?</v>
      </c>
      <c r="C224" s="304"/>
      <c r="D224" s="38"/>
      <c r="E224" s="38"/>
      <c r="F224" s="38"/>
      <c r="G224" s="38"/>
      <c r="H224" s="38"/>
      <c r="I224" s="38"/>
      <c r="J224" s="38"/>
      <c r="K224" s="38"/>
      <c r="L224" s="38"/>
      <c r="M224" s="38"/>
      <c r="N224" s="38"/>
      <c r="O224" s="38"/>
      <c r="P224" s="38"/>
      <c r="Q224" s="38"/>
      <c r="R224" s="38"/>
      <c r="S224" s="38"/>
      <c r="T224" s="38"/>
      <c r="U224" s="38"/>
      <c r="V224" s="38"/>
      <c r="W224" s="38"/>
      <c r="X224" s="38"/>
      <c r="Y224" s="38"/>
    </row>
    <row r="225" spans="1:25">
      <c r="A225" s="217"/>
      <c r="B225" s="303" t="str">
        <f>Language!B1277</f>
        <v>Didactic sessions -  enter the number of participants that selected this</v>
      </c>
      <c r="C225" s="304"/>
      <c r="D225" s="124"/>
      <c r="E225" s="50" t="str">
        <f>IFERROR(D225/D167,"")</f>
        <v/>
      </c>
      <c r="F225" s="124"/>
      <c r="G225" s="50" t="str">
        <f>IFERROR(F225/F167,"")</f>
        <v/>
      </c>
      <c r="H225" s="124"/>
      <c r="I225" s="50" t="str">
        <f>IFERROR(H225/H167,"")</f>
        <v/>
      </c>
      <c r="J225" s="124"/>
      <c r="K225" s="50" t="str">
        <f>IFERROR(J225/J167,"")</f>
        <v/>
      </c>
      <c r="L225" s="124"/>
      <c r="M225" s="50" t="str">
        <f>IFERROR(L225/L167,"")</f>
        <v/>
      </c>
      <c r="N225" s="124"/>
      <c r="O225" s="50" t="str">
        <f>IFERROR(N225/N167,"")</f>
        <v/>
      </c>
      <c r="P225" s="124"/>
      <c r="Q225" s="50" t="str">
        <f>IFERROR(P225/P167,"")</f>
        <v/>
      </c>
      <c r="R225" s="124"/>
      <c r="S225" s="50" t="str">
        <f>IFERROR(R225/R167,"")</f>
        <v/>
      </c>
      <c r="T225" s="124"/>
      <c r="U225" s="50" t="str">
        <f>IFERROR(T225/T167,"")</f>
        <v/>
      </c>
      <c r="V225" s="124"/>
      <c r="W225" s="50" t="str">
        <f>IFERROR(V225/V167,"")</f>
        <v/>
      </c>
      <c r="X225" s="124"/>
      <c r="Y225" s="50" t="str">
        <f>IFERROR(X225/X167,"")</f>
        <v/>
      </c>
    </row>
    <row r="226" spans="1:25">
      <c r="A226" s="217"/>
      <c r="B226" s="303" t="str">
        <f>Language!B1278</f>
        <v>Mentoring -  enter the number of participants that selected this</v>
      </c>
      <c r="C226" s="304"/>
      <c r="D226" s="124"/>
      <c r="E226" s="50" t="str">
        <f>IFERROR(D226/D167,"")</f>
        <v/>
      </c>
      <c r="F226" s="124"/>
      <c r="G226" s="50" t="str">
        <f>IFERROR(F226/F167,"")</f>
        <v/>
      </c>
      <c r="H226" s="124"/>
      <c r="I226" s="50" t="str">
        <f>IFERROR(H226/H167,"")</f>
        <v/>
      </c>
      <c r="J226" s="124"/>
      <c r="K226" s="50" t="str">
        <f>IFERROR(J226/J167,"")</f>
        <v/>
      </c>
      <c r="L226" s="124"/>
      <c r="M226" s="50" t="str">
        <f>IFERROR(L226/L167,"")</f>
        <v/>
      </c>
      <c r="N226" s="124"/>
      <c r="O226" s="50" t="str">
        <f>IFERROR(N226/N167,"")</f>
        <v/>
      </c>
      <c r="P226" s="124"/>
      <c r="Q226" s="50" t="str">
        <f>IFERROR(P226/P167,"")</f>
        <v/>
      </c>
      <c r="R226" s="124"/>
      <c r="S226" s="50" t="str">
        <f>IFERROR(R226/R167,"")</f>
        <v/>
      </c>
      <c r="T226" s="124"/>
      <c r="U226" s="50" t="str">
        <f>IFERROR(T226/T167,"")</f>
        <v/>
      </c>
      <c r="V226" s="124"/>
      <c r="W226" s="50" t="str">
        <f>IFERROR(V226/V167,"")</f>
        <v/>
      </c>
      <c r="X226" s="124"/>
      <c r="Y226" s="50" t="str">
        <f>IFERROR(X226/X167,"")</f>
        <v/>
      </c>
    </row>
    <row r="227" spans="1:25">
      <c r="A227" s="217"/>
      <c r="B227" s="303" t="str">
        <f>Language!B1279</f>
        <v>Small projects -  enter the number of participants that selected this</v>
      </c>
      <c r="C227" s="304"/>
      <c r="D227" s="124"/>
      <c r="E227" s="50" t="str">
        <f>IFERROR(D227/D167,"")</f>
        <v/>
      </c>
      <c r="F227" s="124"/>
      <c r="G227" s="50" t="str">
        <f>IFERROR(F227/F167,"")</f>
        <v/>
      </c>
      <c r="H227" s="124"/>
      <c r="I227" s="50" t="str">
        <f>IFERROR(H227/H167,"")</f>
        <v/>
      </c>
      <c r="J227" s="124"/>
      <c r="K227" s="50" t="str">
        <f>IFERROR(J227/J167,"")</f>
        <v/>
      </c>
      <c r="L227" s="124"/>
      <c r="M227" s="50" t="str">
        <f>IFERROR(L227/L167,"")</f>
        <v/>
      </c>
      <c r="N227" s="124"/>
      <c r="O227" s="50" t="str">
        <f>IFERROR(N227/N167,"")</f>
        <v/>
      </c>
      <c r="P227" s="124"/>
      <c r="Q227" s="50" t="str">
        <f>IFERROR(P227/P167,"")</f>
        <v/>
      </c>
      <c r="R227" s="124"/>
      <c r="S227" s="50" t="str">
        <f>IFERROR(R227/R167,"")</f>
        <v/>
      </c>
      <c r="T227" s="124"/>
      <c r="U227" s="50" t="str">
        <f>IFERROR(T227/T167,"")</f>
        <v/>
      </c>
      <c r="V227" s="124"/>
      <c r="W227" s="50" t="str">
        <f>IFERROR(V227/V167,"")</f>
        <v/>
      </c>
      <c r="X227" s="124"/>
      <c r="Y227" s="50" t="str">
        <f>IFERROR(X227/X167,"")</f>
        <v/>
      </c>
    </row>
    <row r="228" spans="1:25">
      <c r="A228" s="217"/>
      <c r="B228" s="303" t="str">
        <f>Language!B1280</f>
        <v>Capstone projects -  enter the number of participants that selected this</v>
      </c>
      <c r="C228" s="304"/>
      <c r="D228" s="124"/>
      <c r="E228" s="50" t="str">
        <f>IFERROR(D228/D167,"")</f>
        <v/>
      </c>
      <c r="F228" s="124"/>
      <c r="G228" s="50" t="str">
        <f>IFERROR(F228/F167,"")</f>
        <v/>
      </c>
      <c r="H228" s="124"/>
      <c r="I228" s="50" t="str">
        <f>IFERROR(H228/H167,"")</f>
        <v/>
      </c>
      <c r="J228" s="124"/>
      <c r="K228" s="50" t="str">
        <f>IFERROR(J228/J167,"")</f>
        <v/>
      </c>
      <c r="L228" s="124"/>
      <c r="M228" s="50" t="str">
        <f>IFERROR(L228/L167,"")</f>
        <v/>
      </c>
      <c r="N228" s="124"/>
      <c r="O228" s="50" t="str">
        <f>IFERROR(N228/N167,"")</f>
        <v/>
      </c>
      <c r="P228" s="124"/>
      <c r="Q228" s="50" t="str">
        <f>IFERROR(P228/P167,"")</f>
        <v/>
      </c>
      <c r="R228" s="124"/>
      <c r="S228" s="50" t="str">
        <f>IFERROR(R228/R167,"")</f>
        <v/>
      </c>
      <c r="T228" s="124"/>
      <c r="U228" s="50" t="str">
        <f>IFERROR(T228/T167,"")</f>
        <v/>
      </c>
      <c r="V228" s="124"/>
      <c r="W228" s="50" t="str">
        <f>IFERROR(V228/V167,"")</f>
        <v/>
      </c>
      <c r="X228" s="124"/>
      <c r="Y228" s="50" t="str">
        <f>IFERROR(X228/X167,"")</f>
        <v/>
      </c>
    </row>
    <row r="229" spans="1:25" ht="15.75" thickBot="1">
      <c r="A229" s="218"/>
      <c r="B229" s="303" t="str">
        <f>Language!B1281</f>
        <v>Community of practice -  enter the number of participants that selected this</v>
      </c>
      <c r="C229" s="304"/>
      <c r="D229" s="124"/>
      <c r="E229" s="50" t="str">
        <f>IFERROR(D229/D167,"")</f>
        <v/>
      </c>
      <c r="F229" s="124"/>
      <c r="G229" s="50" t="str">
        <f>IFERROR(F229/F167,"")</f>
        <v/>
      </c>
      <c r="H229" s="124"/>
      <c r="I229" s="50" t="str">
        <f>IFERROR(H229/H167,"")</f>
        <v/>
      </c>
      <c r="J229" s="124"/>
      <c r="K229" s="50" t="str">
        <f>IFERROR(J229/J167,"")</f>
        <v/>
      </c>
      <c r="L229" s="124"/>
      <c r="M229" s="50" t="str">
        <f>IFERROR(L229/L167,"")</f>
        <v/>
      </c>
      <c r="N229" s="124"/>
      <c r="O229" s="50" t="str">
        <f>IFERROR(N229/N167,"")</f>
        <v/>
      </c>
      <c r="P229" s="124"/>
      <c r="Q229" s="50" t="str">
        <f>IFERROR(P229/P167,"")</f>
        <v/>
      </c>
      <c r="R229" s="124"/>
      <c r="S229" s="50" t="str">
        <f>IFERROR(R229/R167,"")</f>
        <v/>
      </c>
      <c r="T229" s="124"/>
      <c r="U229" s="50" t="str">
        <f>IFERROR(T229/T167,"")</f>
        <v/>
      </c>
      <c r="V229" s="124"/>
      <c r="W229" s="50" t="str">
        <f>IFERROR(V229/V167,"")</f>
        <v/>
      </c>
      <c r="X229" s="124"/>
      <c r="Y229" s="50" t="str">
        <f>IFERROR(X229/X167,"")</f>
        <v/>
      </c>
    </row>
    <row r="230" spans="1:25" ht="15" customHeight="1" thickTop="1" thickBot="1">
      <c r="A230" s="320" t="str">
        <f>Language!B1282</f>
        <v>Percentage of participants who have reported evidence of career advancement following participation in the programme</v>
      </c>
      <c r="B230" s="320"/>
      <c r="C230" s="320"/>
      <c r="D230" s="276" t="str">
        <f>Language!B99</f>
        <v>Sector</v>
      </c>
      <c r="E230" s="276"/>
      <c r="F230" s="276"/>
      <c r="G230" s="277"/>
      <c r="H230" s="275" t="str">
        <f>Language!B104</f>
        <v>Gender</v>
      </c>
      <c r="I230" s="276"/>
      <c r="J230" s="276"/>
      <c r="K230" s="276"/>
      <c r="L230" s="276" t="str">
        <f>Language!B109</f>
        <v>Business sector</v>
      </c>
      <c r="M230" s="276"/>
      <c r="N230" s="276"/>
      <c r="O230" s="38"/>
      <c r="P230" s="38"/>
      <c r="Q230" s="38"/>
      <c r="R230" s="38"/>
      <c r="S230" s="38"/>
      <c r="T230" s="38"/>
      <c r="U230" s="38"/>
      <c r="V230" s="38"/>
      <c r="W230" s="38"/>
      <c r="X230" s="38"/>
      <c r="Y230" s="38"/>
    </row>
    <row r="231" spans="1:25" ht="30.75" thickTop="1">
      <c r="A231" s="320"/>
      <c r="B231" s="320"/>
      <c r="C231" s="320"/>
      <c r="D231" s="10" t="str">
        <f>'Drop-downs'!F7</f>
        <v>Human health</v>
      </c>
      <c r="E231" s="10" t="str">
        <f>'Drop-downs'!F8</f>
        <v>Animal health</v>
      </c>
      <c r="F231" s="10" t="str">
        <f>'Drop-downs'!F9</f>
        <v>Environmental health</v>
      </c>
      <c r="G231" s="10" t="str">
        <f>'Drop-downs'!F10</f>
        <v>Other</v>
      </c>
      <c r="H231" s="10" t="str">
        <f>'Drop-downs'!F13</f>
        <v>Female</v>
      </c>
      <c r="I231" s="10" t="str">
        <f>'Drop-downs'!F14</f>
        <v>Male</v>
      </c>
      <c r="J231" s="10" t="str">
        <f>'Drop-downs'!F15</f>
        <v>Non-binary</v>
      </c>
      <c r="K231" s="10" t="str">
        <f>'Drop-downs'!F16</f>
        <v>Prefer not to say</v>
      </c>
      <c r="L231" s="10" t="str">
        <f>'Drop-downs'!F19</f>
        <v>Public</v>
      </c>
      <c r="M231" s="10" t="str">
        <f>'Drop-downs'!F20</f>
        <v>Private</v>
      </c>
      <c r="N231" s="10" t="str">
        <f>'Drop-downs'!F21</f>
        <v>Public-private partnerships</v>
      </c>
      <c r="O231" s="38"/>
      <c r="P231" s="38"/>
      <c r="Q231" s="38"/>
      <c r="R231" s="38"/>
      <c r="S231" s="38"/>
      <c r="T231" s="38"/>
      <c r="U231" s="38"/>
      <c r="V231" s="38"/>
      <c r="W231" s="38"/>
      <c r="X231" s="38"/>
      <c r="Y231" s="38"/>
    </row>
    <row r="232" spans="1:25">
      <c r="A232" s="320"/>
      <c r="B232" s="320"/>
      <c r="C232" s="320"/>
      <c r="D232" s="55" t="str">
        <f>IFERROR((SUM(D195:D196)/D167),"")</f>
        <v/>
      </c>
      <c r="E232" s="50" t="str">
        <f>IFERROR((SUM(F195:F196)/F167),"")</f>
        <v/>
      </c>
      <c r="F232" s="50" t="str">
        <f>IFERROR((SUM(H195:H196)/H167),"")</f>
        <v/>
      </c>
      <c r="G232" s="50" t="str">
        <f>IFERROR((SUM(J195:J196)/J167),"")</f>
        <v/>
      </c>
      <c r="H232" s="50" t="str">
        <f>IFERROR((SUM(L195:L196)/L167),"")</f>
        <v/>
      </c>
      <c r="I232" s="50" t="str">
        <f>IFERROR((SUM(N195:N196)/N167),"")</f>
        <v/>
      </c>
      <c r="J232" s="50" t="str">
        <f>IFERROR((SUM(P195:P196)/P167),"")</f>
        <v/>
      </c>
      <c r="K232" s="50" t="str">
        <f>IFERROR((SUM(R195:R196)/R167),"")</f>
        <v/>
      </c>
      <c r="L232" s="50" t="str">
        <f>IFERROR((SUM(T195:T196)/T167),"")</f>
        <v/>
      </c>
      <c r="M232" s="50" t="str">
        <f>IFERROR((SUM(V195:V196)/V167),"")</f>
        <v/>
      </c>
      <c r="N232" s="50" t="str">
        <f>IFERROR((SUM(X195:X196)/X167),"")</f>
        <v/>
      </c>
      <c r="O232" s="38"/>
      <c r="P232" s="38"/>
      <c r="Q232" s="38"/>
      <c r="R232" s="38"/>
      <c r="S232" s="38"/>
      <c r="T232" s="38"/>
      <c r="U232" s="38"/>
      <c r="V232" s="38"/>
      <c r="W232" s="38"/>
      <c r="X232" s="38"/>
      <c r="Y232" s="38"/>
    </row>
    <row r="233" spans="1:25">
      <c r="C233" s="6" t="str">
        <f>Language!$B$279</f>
        <v>Total</v>
      </c>
      <c r="D233" s="55" t="str">
        <f>IFERROR((SUM(D195:D196,F195:F196,H195:H196,J195:J196))/(SUM(D167,F167,H167,J167)),"")</f>
        <v/>
      </c>
    </row>
    <row r="235" spans="1:25">
      <c r="B235" s="8" t="str">
        <f>Language!$B$56</f>
        <v>Below is the color-coding of the cells in the tool that can help you navigate and quickly find which cells need to be filled out. It can be found at the bottom of every spreadsheet</v>
      </c>
    </row>
    <row r="236" spans="1:25" ht="30">
      <c r="B236" s="38" t="str">
        <f>Language!$B$57</f>
        <v>Fixed titles and totals</v>
      </c>
      <c r="C236" s="10" t="str">
        <f>Language!$B$63</f>
        <v>Non-editable - no need for user input.</v>
      </c>
    </row>
    <row r="237" spans="1:25" ht="30">
      <c r="B237" s="25" t="str">
        <f>Language!$B$58</f>
        <v>General information and legends</v>
      </c>
      <c r="C237" s="10" t="str">
        <f>Language!$B$64</f>
        <v>Non-editable - no need for user input.</v>
      </c>
    </row>
    <row r="238" spans="1:25" ht="30">
      <c r="B238" s="80" t="str">
        <f>Language!$B$59</f>
        <v>Fixed or formula</v>
      </c>
      <c r="C238" s="10" t="str">
        <f>Language!$B$65</f>
        <v>Non-editable - no need for user input.</v>
      </c>
    </row>
    <row r="239" spans="1:25" ht="30">
      <c r="B239" s="51" t="str">
        <f>Language!$B$60</f>
        <v>Fillable</v>
      </c>
      <c r="C239" s="10" t="str">
        <f>Language!$B$66</f>
        <v>User input required (free text).</v>
      </c>
    </row>
    <row r="240" spans="1:25">
      <c r="B240" s="78" t="str">
        <f>Language!$B$61</f>
        <v>Drop-downs</v>
      </c>
      <c r="C240" s="10" t="str">
        <f>Language!$B$67</f>
        <v>User selection is required.</v>
      </c>
    </row>
    <row r="241" spans="2:3" ht="255">
      <c r="B241" s="81" t="str">
        <f>Language!$B$62</f>
        <v>Prefilled data</v>
      </c>
      <c r="C24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6/NJhZgNy1SGs/OmLHAtcOo6RWRd1qmlvVbEnL5Q5XRKmZxuOzf4uBSJiB1powFcbrPND7heX7Y/Q/I/LOGfgQ==" saltValue="2E+wqF10I5/9ubIXMVpsiQ==" spinCount="100000" sheet="1" objects="1" scenarios="1" formatColumns="0" formatRows="0"/>
  <mergeCells count="261">
    <mergeCell ref="D25:G25"/>
    <mergeCell ref="A23:C23"/>
    <mergeCell ref="A72:C72"/>
    <mergeCell ref="A73:C73"/>
    <mergeCell ref="H147:L147"/>
    <mergeCell ref="B11:C11"/>
    <mergeCell ref="A9:B9"/>
    <mergeCell ref="A10:B10"/>
    <mergeCell ref="A18:B18"/>
    <mergeCell ref="A37:B37"/>
    <mergeCell ref="A26:B26"/>
    <mergeCell ref="D18:G18"/>
    <mergeCell ref="D10:G10"/>
    <mergeCell ref="B32:C32"/>
    <mergeCell ref="B33:C33"/>
    <mergeCell ref="B34:C34"/>
    <mergeCell ref="B20:C20"/>
    <mergeCell ref="B27:C27"/>
    <mergeCell ref="B28:C28"/>
    <mergeCell ref="B29:C29"/>
    <mergeCell ref="B30:C30"/>
    <mergeCell ref="B31:C31"/>
    <mergeCell ref="A22:C22"/>
    <mergeCell ref="B12:C12"/>
    <mergeCell ref="B13:C13"/>
    <mergeCell ref="B14:C14"/>
    <mergeCell ref="B15:C15"/>
    <mergeCell ref="B19:C19"/>
    <mergeCell ref="A71:C71"/>
    <mergeCell ref="A16:C16"/>
    <mergeCell ref="A21:C21"/>
    <mergeCell ref="B52:C52"/>
    <mergeCell ref="B53:C53"/>
    <mergeCell ref="B54:C54"/>
    <mergeCell ref="B55:C55"/>
    <mergeCell ref="A56:C56"/>
    <mergeCell ref="A58:B58"/>
    <mergeCell ref="A57:C57"/>
    <mergeCell ref="A17:C17"/>
    <mergeCell ref="A24:C24"/>
    <mergeCell ref="A25:C25"/>
    <mergeCell ref="D26:G26"/>
    <mergeCell ref="D37:G37"/>
    <mergeCell ref="A49:B49"/>
    <mergeCell ref="A50:B50"/>
    <mergeCell ref="D50:G50"/>
    <mergeCell ref="B51:C51"/>
    <mergeCell ref="A36:C36"/>
    <mergeCell ref="A44:C44"/>
    <mergeCell ref="B41:C41"/>
    <mergeCell ref="B42:C42"/>
    <mergeCell ref="B38:C38"/>
    <mergeCell ref="B39:C39"/>
    <mergeCell ref="B40:C40"/>
    <mergeCell ref="A35:C35"/>
    <mergeCell ref="A43:C43"/>
    <mergeCell ref="D58:G58"/>
    <mergeCell ref="B59:C59"/>
    <mergeCell ref="B60:C60"/>
    <mergeCell ref="A61:C61"/>
    <mergeCell ref="A74:B74"/>
    <mergeCell ref="D74:G74"/>
    <mergeCell ref="D63:G63"/>
    <mergeCell ref="B68:C68"/>
    <mergeCell ref="A63:B63"/>
    <mergeCell ref="B64:C64"/>
    <mergeCell ref="B65:C65"/>
    <mergeCell ref="B66:C66"/>
    <mergeCell ref="B67:C67"/>
    <mergeCell ref="A69:C69"/>
    <mergeCell ref="A62:C62"/>
    <mergeCell ref="D62:G62"/>
    <mergeCell ref="A70:C70"/>
    <mergeCell ref="D70:G70"/>
    <mergeCell ref="B96:C96"/>
    <mergeCell ref="A103:B103"/>
    <mergeCell ref="A104:B104"/>
    <mergeCell ref="D104:G104"/>
    <mergeCell ref="B90:C90"/>
    <mergeCell ref="A94:B94"/>
    <mergeCell ref="D85:G85"/>
    <mergeCell ref="B86:C86"/>
    <mergeCell ref="B75:C75"/>
    <mergeCell ref="B76:C76"/>
    <mergeCell ref="B77:C77"/>
    <mergeCell ref="B78:C78"/>
    <mergeCell ref="B79:C79"/>
    <mergeCell ref="B80:C80"/>
    <mergeCell ref="B87:C87"/>
    <mergeCell ref="B88:C88"/>
    <mergeCell ref="B89:C89"/>
    <mergeCell ref="B91:C91"/>
    <mergeCell ref="A92:C92"/>
    <mergeCell ref="B81:C81"/>
    <mergeCell ref="B82:C82"/>
    <mergeCell ref="A83:C83"/>
    <mergeCell ref="A85:B85"/>
    <mergeCell ref="D94:G94"/>
    <mergeCell ref="A168:B168"/>
    <mergeCell ref="B149:C149"/>
    <mergeCell ref="B150:C150"/>
    <mergeCell ref="A158:C158"/>
    <mergeCell ref="A160:B160"/>
    <mergeCell ref="B153:C153"/>
    <mergeCell ref="B151:C151"/>
    <mergeCell ref="B152:C152"/>
    <mergeCell ref="B144:C144"/>
    <mergeCell ref="A162:C162"/>
    <mergeCell ref="A163:C163"/>
    <mergeCell ref="B194:C194"/>
    <mergeCell ref="B199:C199"/>
    <mergeCell ref="B200:C200"/>
    <mergeCell ref="B201:C201"/>
    <mergeCell ref="B202:C202"/>
    <mergeCell ref="A169:B169"/>
    <mergeCell ref="B170:C170"/>
    <mergeCell ref="B171:C171"/>
    <mergeCell ref="B172:C172"/>
    <mergeCell ref="B173:C173"/>
    <mergeCell ref="B224:C224"/>
    <mergeCell ref="B225:C225"/>
    <mergeCell ref="B203:C203"/>
    <mergeCell ref="B204:C204"/>
    <mergeCell ref="B205:C205"/>
    <mergeCell ref="B206:C206"/>
    <mergeCell ref="A193:A199"/>
    <mergeCell ref="A200:A204"/>
    <mergeCell ref="B216:C216"/>
    <mergeCell ref="B217:C217"/>
    <mergeCell ref="B207:C207"/>
    <mergeCell ref="B209:C209"/>
    <mergeCell ref="B210:C210"/>
    <mergeCell ref="B211:C211"/>
    <mergeCell ref="B214:C214"/>
    <mergeCell ref="B215:C215"/>
    <mergeCell ref="B195:C195"/>
    <mergeCell ref="B196:C196"/>
    <mergeCell ref="B197:C197"/>
    <mergeCell ref="B198:C198"/>
    <mergeCell ref="B221:C221"/>
    <mergeCell ref="B222:C222"/>
    <mergeCell ref="B223:C223"/>
    <mergeCell ref="A209:A219"/>
    <mergeCell ref="D230:G230"/>
    <mergeCell ref="T165:Y165"/>
    <mergeCell ref="D17:G17"/>
    <mergeCell ref="D22:G22"/>
    <mergeCell ref="D36:G36"/>
    <mergeCell ref="D44:G44"/>
    <mergeCell ref="D57:G57"/>
    <mergeCell ref="D160:G160"/>
    <mergeCell ref="B145:C145"/>
    <mergeCell ref="B146:C146"/>
    <mergeCell ref="B147:C147"/>
    <mergeCell ref="B148:C148"/>
    <mergeCell ref="A131:C131"/>
    <mergeCell ref="A138:C138"/>
    <mergeCell ref="A125:C125"/>
    <mergeCell ref="A139:B139"/>
    <mergeCell ref="B133:C133"/>
    <mergeCell ref="B134:C134"/>
    <mergeCell ref="B135:C135"/>
    <mergeCell ref="A137:C137"/>
    <mergeCell ref="A143:B143"/>
    <mergeCell ref="D143:G143"/>
    <mergeCell ref="B136:C136"/>
    <mergeCell ref="D138:G138"/>
    <mergeCell ref="A111:C111"/>
    <mergeCell ref="D111:G111"/>
    <mergeCell ref="D98:G98"/>
    <mergeCell ref="A159:C159"/>
    <mergeCell ref="D159:G159"/>
    <mergeCell ref="A130:C130"/>
    <mergeCell ref="A132:B132"/>
    <mergeCell ref="D132:G132"/>
    <mergeCell ref="B129:C129"/>
    <mergeCell ref="D131:G131"/>
    <mergeCell ref="B121:C121"/>
    <mergeCell ref="B122:C122"/>
    <mergeCell ref="A124:C124"/>
    <mergeCell ref="A126:B126"/>
    <mergeCell ref="D126:G126"/>
    <mergeCell ref="D125:G125"/>
    <mergeCell ref="B127:C127"/>
    <mergeCell ref="A116:B116"/>
    <mergeCell ref="A117:B117"/>
    <mergeCell ref="D139:G139"/>
    <mergeCell ref="A140:C141"/>
    <mergeCell ref="A110:C110"/>
    <mergeCell ref="B95:C95"/>
    <mergeCell ref="D163:G163"/>
    <mergeCell ref="A84:C84"/>
    <mergeCell ref="D84:G84"/>
    <mergeCell ref="A93:C93"/>
    <mergeCell ref="A97:C97"/>
    <mergeCell ref="A98:C98"/>
    <mergeCell ref="D93:G93"/>
    <mergeCell ref="B118:C118"/>
    <mergeCell ref="B119:C119"/>
    <mergeCell ref="B120:C120"/>
    <mergeCell ref="B123:C123"/>
    <mergeCell ref="B128:C128"/>
    <mergeCell ref="B154:C154"/>
    <mergeCell ref="B155:C155"/>
    <mergeCell ref="B156:C156"/>
    <mergeCell ref="B157:C157"/>
    <mergeCell ref="B161:C161"/>
    <mergeCell ref="D117:G117"/>
    <mergeCell ref="B105:C105"/>
    <mergeCell ref="B106:C106"/>
    <mergeCell ref="B107:C107"/>
    <mergeCell ref="B108:C108"/>
    <mergeCell ref="B109:C109"/>
    <mergeCell ref="B218:C218"/>
    <mergeCell ref="B219:C219"/>
    <mergeCell ref="B191:C191"/>
    <mergeCell ref="A175:A184"/>
    <mergeCell ref="B183:C183"/>
    <mergeCell ref="B184:C184"/>
    <mergeCell ref="B185:C185"/>
    <mergeCell ref="B186:C186"/>
    <mergeCell ref="B175:C175"/>
    <mergeCell ref="B176:C176"/>
    <mergeCell ref="A190:A192"/>
    <mergeCell ref="B190:C190"/>
    <mergeCell ref="B192:C192"/>
    <mergeCell ref="B212:C212"/>
    <mergeCell ref="B213:C213"/>
    <mergeCell ref="B177:C177"/>
    <mergeCell ref="B178:C178"/>
    <mergeCell ref="B179:C179"/>
    <mergeCell ref="B180:C180"/>
    <mergeCell ref="B181:C181"/>
    <mergeCell ref="B182:C182"/>
    <mergeCell ref="B187:C187"/>
    <mergeCell ref="B188:C188"/>
    <mergeCell ref="B193:C193"/>
    <mergeCell ref="A1:K1"/>
    <mergeCell ref="A2:K2"/>
    <mergeCell ref="A3:K3"/>
    <mergeCell ref="D73:G73"/>
    <mergeCell ref="A142:C142"/>
    <mergeCell ref="D142:G142"/>
    <mergeCell ref="D165:K165"/>
    <mergeCell ref="H230:K230"/>
    <mergeCell ref="L230:N230"/>
    <mergeCell ref="A170:A174"/>
    <mergeCell ref="B174:C174"/>
    <mergeCell ref="A185:A189"/>
    <mergeCell ref="B189:C189"/>
    <mergeCell ref="A205:A208"/>
    <mergeCell ref="B208:C208"/>
    <mergeCell ref="L165:S165"/>
    <mergeCell ref="A220:A222"/>
    <mergeCell ref="A224:A229"/>
    <mergeCell ref="A230:C232"/>
    <mergeCell ref="B226:C226"/>
    <mergeCell ref="B227:C227"/>
    <mergeCell ref="B228:C228"/>
    <mergeCell ref="B229:C229"/>
    <mergeCell ref="B220:C22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D8BD-1AB5-4E30-9CAA-82AF64C980E6}">
  <sheetPr>
    <tabColor rgb="FF00B0F0"/>
  </sheetPr>
  <dimension ref="A1:GM42"/>
  <sheetViews>
    <sheetView topLeftCell="A3" zoomScale="80" zoomScaleNormal="80" workbookViewId="0">
      <selection activeCell="D30" sqref="D30"/>
    </sheetView>
  </sheetViews>
  <sheetFormatPr defaultRowHeight="15"/>
  <cols>
    <col min="1" max="1" width="4.5703125" customWidth="1"/>
    <col min="2" max="2" width="73.140625" customWidth="1"/>
    <col min="3" max="3" width="26.28515625" customWidth="1"/>
    <col min="4" max="195" width="14" customWidth="1"/>
  </cols>
  <sheetData>
    <row r="1" spans="1:195">
      <c r="A1" s="8" t="str">
        <f>Language!B1283</f>
        <v>Instructor module evaluation forms</v>
      </c>
      <c r="B1" s="8"/>
      <c r="C1" s="8"/>
      <c r="D1" s="8"/>
      <c r="E1" s="8"/>
      <c r="F1" s="8"/>
      <c r="G1" s="8"/>
      <c r="H1" s="8"/>
      <c r="I1" s="8"/>
      <c r="J1" s="8"/>
      <c r="K1" s="8"/>
    </row>
    <row r="2" spans="1:195" ht="75" customHeight="1">
      <c r="A2" s="227" t="str">
        <f>Language!B1284</f>
        <v>Spreadsheet description: Instructor module evaluation forms should be collected by you from each instructor following each module. This spreadsheet is intended for entering summaries of all responses from the instructor module evaluation forms and provides totals and feeds into the indicators table and graphs in the Indicators view group 1-3 spreadsheets. Instructor module evaluation forms gather information on satisfaction of instructors with learning package as well as on adaptation of the materials.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c r="K2" s="227"/>
      <c r="L2" s="227"/>
    </row>
    <row r="3" spans="1:195" ht="135.75" customHeight="1">
      <c r="A3" s="227" t="str">
        <f>Language!B1285</f>
        <v>When to fill in this tab: 
Following each module:
- In row 7, input the number of respondents per sector out of all instructors that responded to the evaluation form. For instance, if 3 instructors from human health responded to the evaluation form for module X, then you would enter 3 for human health for that module.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v>
      </c>
      <c r="B3" s="227"/>
      <c r="C3" s="227"/>
      <c r="D3" s="227"/>
      <c r="E3" s="227"/>
      <c r="F3" s="227"/>
      <c r="G3" s="227"/>
      <c r="H3" s="227"/>
      <c r="I3" s="227"/>
      <c r="J3" s="227"/>
      <c r="K3" s="227"/>
      <c r="L3" s="227"/>
    </row>
    <row r="4" spans="1:195" ht="15.75" thickBot="1"/>
    <row r="5" spans="1:195" ht="40.5" customHeight="1" thickTop="1" thickBot="1">
      <c r="C5" s="45" t="str">
        <f>Language!B1286</f>
        <v>Name of the module</v>
      </c>
      <c r="D5" s="290">
        <f>'Didactic sessions'!G6</f>
        <v>0</v>
      </c>
      <c r="E5" s="291"/>
      <c r="F5" s="291"/>
      <c r="G5" s="292"/>
      <c r="H5" s="290">
        <f>'Didactic sessions'!M6</f>
        <v>0</v>
      </c>
      <c r="I5" s="291"/>
      <c r="J5" s="291"/>
      <c r="K5" s="292"/>
      <c r="L5" s="290">
        <f>'Didactic sessions'!S6</f>
        <v>0</v>
      </c>
      <c r="M5" s="291"/>
      <c r="N5" s="291"/>
      <c r="O5" s="292"/>
      <c r="P5" s="290">
        <f>'Didactic sessions'!Y6</f>
        <v>0</v>
      </c>
      <c r="Q5" s="291"/>
      <c r="R5" s="291"/>
      <c r="S5" s="292"/>
      <c r="T5" s="290">
        <f>'Didactic sessions'!AE6</f>
        <v>0</v>
      </c>
      <c r="U5" s="291"/>
      <c r="V5" s="291"/>
      <c r="W5" s="292"/>
      <c r="X5" s="290">
        <f>'Didactic sessions'!AK6</f>
        <v>0</v>
      </c>
      <c r="Y5" s="291"/>
      <c r="Z5" s="291"/>
      <c r="AA5" s="292"/>
      <c r="AB5" s="290">
        <f>'Didactic sessions'!AQ6</f>
        <v>0</v>
      </c>
      <c r="AC5" s="291"/>
      <c r="AD5" s="291"/>
      <c r="AE5" s="292"/>
      <c r="AF5" s="290">
        <f>'Didactic sessions'!AW6</f>
        <v>0</v>
      </c>
      <c r="AG5" s="291"/>
      <c r="AH5" s="291"/>
      <c r="AI5" s="292"/>
      <c r="AJ5" s="290">
        <f>'Didactic sessions'!BC6</f>
        <v>0</v>
      </c>
      <c r="AK5" s="291"/>
      <c r="AL5" s="291"/>
      <c r="AM5" s="292"/>
      <c r="AN5" s="290">
        <f>'Didactic sessions'!BI6</f>
        <v>0</v>
      </c>
      <c r="AO5" s="291"/>
      <c r="AP5" s="291"/>
      <c r="AQ5" s="292"/>
      <c r="AR5" s="290">
        <f>'Didactic sessions'!BO6</f>
        <v>0</v>
      </c>
      <c r="AS5" s="291"/>
      <c r="AT5" s="291"/>
      <c r="AU5" s="292"/>
      <c r="AV5" s="290">
        <f>'Didactic sessions'!BU6</f>
        <v>0</v>
      </c>
      <c r="AW5" s="291"/>
      <c r="AX5" s="291"/>
      <c r="AY5" s="292"/>
      <c r="AZ5" s="290">
        <f>'Didactic sessions'!CA6</f>
        <v>0</v>
      </c>
      <c r="BA5" s="291"/>
      <c r="BB5" s="291"/>
      <c r="BC5" s="292"/>
      <c r="BD5" s="290">
        <f>'Didactic sessions'!CG6</f>
        <v>0</v>
      </c>
      <c r="BE5" s="291"/>
      <c r="BF5" s="291"/>
      <c r="BG5" s="292"/>
      <c r="BH5" s="290">
        <f>'Didactic sessions'!CM6</f>
        <v>0</v>
      </c>
      <c r="BI5" s="291"/>
      <c r="BJ5" s="291"/>
      <c r="BK5" s="292"/>
      <c r="BL5" s="290">
        <f>'Didactic sessions'!CS6</f>
        <v>0</v>
      </c>
      <c r="BM5" s="291"/>
      <c r="BN5" s="291"/>
      <c r="BO5" s="292"/>
      <c r="BP5" s="290">
        <f>'Didactic sessions'!CY6</f>
        <v>0</v>
      </c>
      <c r="BQ5" s="291"/>
      <c r="BR5" s="291"/>
      <c r="BS5" s="292"/>
      <c r="BT5" s="290">
        <f>'Didactic sessions'!DE6</f>
        <v>0</v>
      </c>
      <c r="BU5" s="291"/>
      <c r="BV5" s="291"/>
      <c r="BW5" s="292"/>
      <c r="BX5" s="290">
        <f>'Didactic sessions'!DK6</f>
        <v>0</v>
      </c>
      <c r="BY5" s="291"/>
      <c r="BZ5" s="291"/>
      <c r="CA5" s="292"/>
      <c r="CB5" s="290">
        <f>'Didactic sessions'!DQ6</f>
        <v>0</v>
      </c>
      <c r="CC5" s="291"/>
      <c r="CD5" s="291"/>
      <c r="CE5" s="292"/>
      <c r="CF5" s="290">
        <f>'Didactic sessions'!DW6</f>
        <v>0</v>
      </c>
      <c r="CG5" s="291"/>
      <c r="CH5" s="291"/>
      <c r="CI5" s="292"/>
      <c r="CJ5" s="290">
        <f>'Didactic sessions'!EC6</f>
        <v>0</v>
      </c>
      <c r="CK5" s="291"/>
      <c r="CL5" s="291"/>
      <c r="CM5" s="292"/>
      <c r="CN5" s="290">
        <f>'Didactic sessions'!EI6</f>
        <v>0</v>
      </c>
      <c r="CO5" s="291"/>
      <c r="CP5" s="291"/>
      <c r="CQ5" s="292"/>
      <c r="CR5" s="290">
        <f>'Didactic sessions'!EO6</f>
        <v>0</v>
      </c>
      <c r="CS5" s="291"/>
      <c r="CT5" s="291"/>
      <c r="CU5" s="292"/>
      <c r="CV5" s="290">
        <f>'Didactic sessions'!EU6</f>
        <v>0</v>
      </c>
      <c r="CW5" s="291"/>
      <c r="CX5" s="291"/>
      <c r="CY5" s="292"/>
      <c r="CZ5" s="290">
        <f>'Didactic sessions'!FA6</f>
        <v>0</v>
      </c>
      <c r="DA5" s="291"/>
      <c r="DB5" s="291"/>
      <c r="DC5" s="292"/>
      <c r="DD5" s="290">
        <f>'Didactic sessions'!FG6</f>
        <v>0</v>
      </c>
      <c r="DE5" s="291"/>
      <c r="DF5" s="291"/>
      <c r="DG5" s="292"/>
      <c r="DH5" s="290">
        <f>'Didactic sessions'!FM6</f>
        <v>0</v>
      </c>
      <c r="DI5" s="291"/>
      <c r="DJ5" s="291"/>
      <c r="DK5" s="292"/>
      <c r="DL5" s="290">
        <f>'Didactic sessions'!FS6</f>
        <v>0</v>
      </c>
      <c r="DM5" s="291"/>
      <c r="DN5" s="291"/>
      <c r="DO5" s="292"/>
      <c r="DP5" s="290">
        <f>'Didactic sessions'!FY6</f>
        <v>0</v>
      </c>
      <c r="DQ5" s="291"/>
      <c r="DR5" s="291"/>
      <c r="DS5" s="292"/>
      <c r="DT5" s="290">
        <f>'Didactic sessions'!GE6</f>
        <v>0</v>
      </c>
      <c r="DU5" s="291"/>
      <c r="DV5" s="291"/>
      <c r="DW5" s="292"/>
      <c r="DX5" s="290">
        <f>'Didactic sessions'!GK6</f>
        <v>0</v>
      </c>
      <c r="DY5" s="291"/>
      <c r="DZ5" s="291"/>
      <c r="EA5" s="292"/>
      <c r="EB5" s="290">
        <f>'Didactic sessions'!GQ6</f>
        <v>0</v>
      </c>
      <c r="EC5" s="291"/>
      <c r="ED5" s="291"/>
      <c r="EE5" s="292"/>
      <c r="EF5" s="290">
        <f>'Didactic sessions'!GW6</f>
        <v>0</v>
      </c>
      <c r="EG5" s="291"/>
      <c r="EH5" s="291"/>
      <c r="EI5" s="292"/>
      <c r="EJ5" s="290">
        <f>'Didactic sessions'!HC6</f>
        <v>0</v>
      </c>
      <c r="EK5" s="291"/>
      <c r="EL5" s="291"/>
      <c r="EM5" s="292"/>
      <c r="EN5" s="290">
        <f>'Didactic sessions'!HI6</f>
        <v>0</v>
      </c>
      <c r="EO5" s="291"/>
      <c r="EP5" s="291"/>
      <c r="EQ5" s="292"/>
      <c r="ER5" s="290">
        <f>'Didactic sessions'!HO6</f>
        <v>0</v>
      </c>
      <c r="ES5" s="291"/>
      <c r="ET5" s="291"/>
      <c r="EU5" s="292"/>
      <c r="EV5" s="290">
        <f>'Didactic sessions'!HU6</f>
        <v>0</v>
      </c>
      <c r="EW5" s="291"/>
      <c r="EX5" s="291"/>
      <c r="EY5" s="292"/>
      <c r="EZ5" s="290">
        <f>'Didactic sessions'!IA6</f>
        <v>0</v>
      </c>
      <c r="FA5" s="291"/>
      <c r="FB5" s="291"/>
      <c r="FC5" s="292"/>
      <c r="FD5" s="290">
        <f>'Didactic sessions'!IG6</f>
        <v>0</v>
      </c>
      <c r="FE5" s="291"/>
      <c r="FF5" s="291"/>
      <c r="FG5" s="292"/>
      <c r="FH5" s="290">
        <f>'Didactic sessions'!IM6</f>
        <v>0</v>
      </c>
      <c r="FI5" s="291"/>
      <c r="FJ5" s="291"/>
      <c r="FK5" s="292"/>
      <c r="FL5" s="290">
        <f>'Didactic sessions'!IS6</f>
        <v>0</v>
      </c>
      <c r="FM5" s="291"/>
      <c r="FN5" s="291"/>
      <c r="FO5" s="292"/>
      <c r="FP5" s="290">
        <f>'Didactic sessions'!IY6</f>
        <v>0</v>
      </c>
      <c r="FQ5" s="291"/>
      <c r="FR5" s="291"/>
      <c r="FS5" s="292"/>
      <c r="FT5" s="290">
        <f>'Didactic sessions'!JE6</f>
        <v>0</v>
      </c>
      <c r="FU5" s="291"/>
      <c r="FV5" s="291"/>
      <c r="FW5" s="292"/>
      <c r="FX5" s="290">
        <f>'Didactic sessions'!JK6</f>
        <v>0</v>
      </c>
      <c r="FY5" s="291"/>
      <c r="FZ5" s="291"/>
      <c r="GA5" s="292"/>
      <c r="GB5" s="290">
        <f>'Didactic sessions'!JQ6</f>
        <v>0</v>
      </c>
      <c r="GC5" s="291"/>
      <c r="GD5" s="291"/>
      <c r="GE5" s="292"/>
      <c r="GF5" s="290">
        <f>'Didactic sessions'!JW6</f>
        <v>0</v>
      </c>
      <c r="GG5" s="291"/>
      <c r="GH5" s="291"/>
      <c r="GI5" s="292"/>
      <c r="GJ5" s="290">
        <f>'Didactic sessions'!KC6</f>
        <v>0</v>
      </c>
      <c r="GK5" s="291"/>
      <c r="GL5" s="291"/>
      <c r="GM5" s="292"/>
    </row>
    <row r="6" spans="1:195" ht="54" customHeight="1" thickTop="1" thickBot="1">
      <c r="C6" s="45" t="str">
        <f>Language!$B$985</f>
        <v>Sector</v>
      </c>
      <c r="D6" s="10" t="str">
        <f>'Drop-downs'!F7</f>
        <v>Human health</v>
      </c>
      <c r="E6" s="10" t="str">
        <f>'Drop-downs'!F8</f>
        <v>Animal health</v>
      </c>
      <c r="F6" s="10" t="str">
        <f>'Drop-downs'!F9</f>
        <v>Environmental health</v>
      </c>
      <c r="G6" s="10" t="str">
        <f>'Drop-downs'!F10</f>
        <v>Other</v>
      </c>
      <c r="H6" s="10" t="str">
        <f>'Drop-downs'!F7</f>
        <v>Human health</v>
      </c>
      <c r="I6" s="10" t="str">
        <f>'Drop-downs'!F8</f>
        <v>Animal health</v>
      </c>
      <c r="J6" s="10" t="str">
        <f>'Drop-downs'!F9</f>
        <v>Environmental health</v>
      </c>
      <c r="K6" s="10" t="str">
        <f>'Drop-downs'!F10</f>
        <v>Other</v>
      </c>
      <c r="L6" s="10" t="str">
        <f>'Drop-downs'!F7</f>
        <v>Human health</v>
      </c>
      <c r="M6" s="10" t="str">
        <f>'Drop-downs'!F8</f>
        <v>Animal health</v>
      </c>
      <c r="N6" s="10" t="str">
        <f>'Drop-downs'!F9</f>
        <v>Environmental health</v>
      </c>
      <c r="O6" s="10" t="str">
        <f>'Drop-downs'!F10</f>
        <v>Other</v>
      </c>
      <c r="P6" s="10" t="str">
        <f>'Drop-downs'!F7</f>
        <v>Human health</v>
      </c>
      <c r="Q6" s="10" t="str">
        <f>'Drop-downs'!F8</f>
        <v>Animal health</v>
      </c>
      <c r="R6" s="10" t="str">
        <f>'Drop-downs'!F9</f>
        <v>Environmental health</v>
      </c>
      <c r="S6" s="10" t="str">
        <f>'Drop-downs'!F10</f>
        <v>Other</v>
      </c>
      <c r="T6" s="10" t="str">
        <f>'Drop-downs'!F7</f>
        <v>Human health</v>
      </c>
      <c r="U6" s="10" t="str">
        <f>'Drop-downs'!F8</f>
        <v>Animal health</v>
      </c>
      <c r="V6" s="10" t="str">
        <f>'Drop-downs'!F9</f>
        <v>Environmental health</v>
      </c>
      <c r="W6" s="10" t="str">
        <f>'Drop-downs'!F10</f>
        <v>Other</v>
      </c>
      <c r="X6" s="10" t="str">
        <f>'Drop-downs'!F7</f>
        <v>Human health</v>
      </c>
      <c r="Y6" s="10" t="str">
        <f>'Drop-downs'!F8</f>
        <v>Animal health</v>
      </c>
      <c r="Z6" s="10" t="str">
        <f>'Drop-downs'!F9</f>
        <v>Environmental health</v>
      </c>
      <c r="AA6" s="10" t="str">
        <f>'Drop-downs'!F10</f>
        <v>Other</v>
      </c>
      <c r="AB6" s="10" t="str">
        <f>'Drop-downs'!F7</f>
        <v>Human health</v>
      </c>
      <c r="AC6" s="10" t="str">
        <f>'Drop-downs'!F8</f>
        <v>Animal health</v>
      </c>
      <c r="AD6" s="10" t="str">
        <f>'Drop-downs'!F9</f>
        <v>Environmental health</v>
      </c>
      <c r="AE6" s="10" t="str">
        <f>'Drop-downs'!F10</f>
        <v>Other</v>
      </c>
      <c r="AF6" s="10" t="str">
        <f>'Drop-downs'!F7</f>
        <v>Human health</v>
      </c>
      <c r="AG6" s="10" t="str">
        <f>'Drop-downs'!F8</f>
        <v>Animal health</v>
      </c>
      <c r="AH6" s="10" t="str">
        <f>'Drop-downs'!F9</f>
        <v>Environmental health</v>
      </c>
      <c r="AI6" s="10" t="str">
        <f>'Drop-downs'!F10</f>
        <v>Other</v>
      </c>
      <c r="AJ6" s="10" t="str">
        <f>'Drop-downs'!F7</f>
        <v>Human health</v>
      </c>
      <c r="AK6" s="10" t="str">
        <f>'Drop-downs'!F8</f>
        <v>Animal health</v>
      </c>
      <c r="AL6" s="10" t="str">
        <f>'Drop-downs'!F9</f>
        <v>Environmental health</v>
      </c>
      <c r="AM6" s="10" t="str">
        <f>'Drop-downs'!F10</f>
        <v>Other</v>
      </c>
      <c r="AN6" s="10" t="str">
        <f>'Drop-downs'!F7</f>
        <v>Human health</v>
      </c>
      <c r="AO6" s="10" t="str">
        <f>'Drop-downs'!F8</f>
        <v>Animal health</v>
      </c>
      <c r="AP6" s="10" t="str">
        <f>'Drop-downs'!F9</f>
        <v>Environmental health</v>
      </c>
      <c r="AQ6" s="10" t="str">
        <f>'Drop-downs'!F10</f>
        <v>Other</v>
      </c>
      <c r="AR6" s="10" t="str">
        <f>'Drop-downs'!F7</f>
        <v>Human health</v>
      </c>
      <c r="AS6" s="10" t="str">
        <f>'Drop-downs'!F8</f>
        <v>Animal health</v>
      </c>
      <c r="AT6" s="10" t="str">
        <f>'Drop-downs'!F9</f>
        <v>Environmental health</v>
      </c>
      <c r="AU6" s="10" t="str">
        <f>'Drop-downs'!F10</f>
        <v>Other</v>
      </c>
      <c r="AV6" s="10" t="str">
        <f>'Drop-downs'!F7</f>
        <v>Human health</v>
      </c>
      <c r="AW6" s="10" t="str">
        <f>'Drop-downs'!F8</f>
        <v>Animal health</v>
      </c>
      <c r="AX6" s="10" t="str">
        <f>'Drop-downs'!F9</f>
        <v>Environmental health</v>
      </c>
      <c r="AY6" s="10" t="str">
        <f>'Drop-downs'!F10</f>
        <v>Other</v>
      </c>
      <c r="AZ6" s="10" t="str">
        <f>'Drop-downs'!F7</f>
        <v>Human health</v>
      </c>
      <c r="BA6" s="10" t="str">
        <f>'Drop-downs'!F8</f>
        <v>Animal health</v>
      </c>
      <c r="BB6" s="10" t="str">
        <f>'Drop-downs'!F9</f>
        <v>Environmental health</v>
      </c>
      <c r="BC6" s="10" t="str">
        <f>'Drop-downs'!F10</f>
        <v>Other</v>
      </c>
      <c r="BD6" s="10" t="str">
        <f>'Drop-downs'!F7</f>
        <v>Human health</v>
      </c>
      <c r="BE6" s="10" t="str">
        <f>'Drop-downs'!F8</f>
        <v>Animal health</v>
      </c>
      <c r="BF6" s="10" t="str">
        <f>'Drop-downs'!F9</f>
        <v>Environmental health</v>
      </c>
      <c r="BG6" s="10" t="str">
        <f>'Drop-downs'!F10</f>
        <v>Other</v>
      </c>
      <c r="BH6" s="10" t="str">
        <f>'Drop-downs'!F7</f>
        <v>Human health</v>
      </c>
      <c r="BI6" s="10" t="str">
        <f>'Drop-downs'!F8</f>
        <v>Animal health</v>
      </c>
      <c r="BJ6" s="10" t="str">
        <f>'Drop-downs'!F9</f>
        <v>Environmental health</v>
      </c>
      <c r="BK6" s="10" t="str">
        <f>'Drop-downs'!F10</f>
        <v>Other</v>
      </c>
      <c r="BL6" s="10" t="str">
        <f>'Drop-downs'!F7</f>
        <v>Human health</v>
      </c>
      <c r="BM6" s="10" t="str">
        <f>'Drop-downs'!F8</f>
        <v>Animal health</v>
      </c>
      <c r="BN6" s="10" t="str">
        <f>'Drop-downs'!F9</f>
        <v>Environmental health</v>
      </c>
      <c r="BO6" s="10" t="str">
        <f>'Drop-downs'!F10</f>
        <v>Other</v>
      </c>
      <c r="BP6" s="10" t="str">
        <f>'Drop-downs'!F7</f>
        <v>Human health</v>
      </c>
      <c r="BQ6" s="10" t="str">
        <f>'Drop-downs'!F8</f>
        <v>Animal health</v>
      </c>
      <c r="BR6" s="10" t="str">
        <f>'Drop-downs'!F9</f>
        <v>Environmental health</v>
      </c>
      <c r="BS6" s="10" t="str">
        <f>'Drop-downs'!F10</f>
        <v>Other</v>
      </c>
      <c r="BT6" s="10" t="str">
        <f>'Drop-downs'!F7</f>
        <v>Human health</v>
      </c>
      <c r="BU6" s="10" t="str">
        <f>'Drop-downs'!F8</f>
        <v>Animal health</v>
      </c>
      <c r="BV6" s="10" t="str">
        <f>'Drop-downs'!F9</f>
        <v>Environmental health</v>
      </c>
      <c r="BW6" s="10" t="str">
        <f>'Drop-downs'!F10</f>
        <v>Other</v>
      </c>
      <c r="BX6" s="10" t="str">
        <f>'Drop-downs'!F7</f>
        <v>Human health</v>
      </c>
      <c r="BY6" s="10" t="str">
        <f>'Drop-downs'!F8</f>
        <v>Animal health</v>
      </c>
      <c r="BZ6" s="10" t="str">
        <f>'Drop-downs'!F9</f>
        <v>Environmental health</v>
      </c>
      <c r="CA6" s="10" t="str">
        <f>'Drop-downs'!F10</f>
        <v>Other</v>
      </c>
      <c r="CB6" s="10" t="str">
        <f>'Drop-downs'!F7</f>
        <v>Human health</v>
      </c>
      <c r="CC6" s="10" t="str">
        <f>'Drop-downs'!F8</f>
        <v>Animal health</v>
      </c>
      <c r="CD6" s="10" t="str">
        <f>'Drop-downs'!F9</f>
        <v>Environmental health</v>
      </c>
      <c r="CE6" s="10" t="str">
        <f>'Drop-downs'!F10</f>
        <v>Other</v>
      </c>
      <c r="CF6" s="10" t="str">
        <f>'Drop-downs'!F7</f>
        <v>Human health</v>
      </c>
      <c r="CG6" s="10" t="str">
        <f>'Drop-downs'!F8</f>
        <v>Animal health</v>
      </c>
      <c r="CH6" s="10" t="str">
        <f>'Drop-downs'!F9</f>
        <v>Environmental health</v>
      </c>
      <c r="CI6" s="10" t="str">
        <f>'Drop-downs'!F10</f>
        <v>Other</v>
      </c>
      <c r="CJ6" s="10" t="str">
        <f>'Drop-downs'!F7</f>
        <v>Human health</v>
      </c>
      <c r="CK6" s="10" t="str">
        <f>'Drop-downs'!F8</f>
        <v>Animal health</v>
      </c>
      <c r="CL6" s="10" t="str">
        <f>'Drop-downs'!F9</f>
        <v>Environmental health</v>
      </c>
      <c r="CM6" s="10" t="str">
        <f>'Drop-downs'!F10</f>
        <v>Other</v>
      </c>
      <c r="CN6" s="10" t="str">
        <f>'Drop-downs'!F7</f>
        <v>Human health</v>
      </c>
      <c r="CO6" s="10" t="str">
        <f>'Drop-downs'!F8</f>
        <v>Animal health</v>
      </c>
      <c r="CP6" s="10" t="str">
        <f>'Drop-downs'!F9</f>
        <v>Environmental health</v>
      </c>
      <c r="CQ6" s="10" t="str">
        <f>'Drop-downs'!F10</f>
        <v>Other</v>
      </c>
      <c r="CR6" s="10" t="str">
        <f>'Drop-downs'!F7</f>
        <v>Human health</v>
      </c>
      <c r="CS6" s="10" t="str">
        <f>'Drop-downs'!F8</f>
        <v>Animal health</v>
      </c>
      <c r="CT6" s="10" t="str">
        <f>'Drop-downs'!F9</f>
        <v>Environmental health</v>
      </c>
      <c r="CU6" s="10" t="str">
        <f>'Drop-downs'!F10</f>
        <v>Other</v>
      </c>
      <c r="CV6" s="10" t="str">
        <f>'Drop-downs'!F7</f>
        <v>Human health</v>
      </c>
      <c r="CW6" s="10" t="str">
        <f>'Drop-downs'!F8</f>
        <v>Animal health</v>
      </c>
      <c r="CX6" s="10" t="str">
        <f>'Drop-downs'!F9</f>
        <v>Environmental health</v>
      </c>
      <c r="CY6" s="10" t="str">
        <f>'Drop-downs'!F10</f>
        <v>Other</v>
      </c>
      <c r="CZ6" s="10" t="str">
        <f>'Drop-downs'!F7</f>
        <v>Human health</v>
      </c>
      <c r="DA6" s="10" t="str">
        <f>'Drop-downs'!F8</f>
        <v>Animal health</v>
      </c>
      <c r="DB6" s="10" t="str">
        <f>'Drop-downs'!F9</f>
        <v>Environmental health</v>
      </c>
      <c r="DC6" s="10" t="str">
        <f>'Drop-downs'!F10</f>
        <v>Other</v>
      </c>
      <c r="DD6" s="10" t="str">
        <f>'Drop-downs'!F7</f>
        <v>Human health</v>
      </c>
      <c r="DE6" s="10" t="str">
        <f>'Drop-downs'!F8</f>
        <v>Animal health</v>
      </c>
      <c r="DF6" s="10" t="str">
        <f>'Drop-downs'!F9</f>
        <v>Environmental health</v>
      </c>
      <c r="DG6" s="10" t="str">
        <f>'Drop-downs'!F10</f>
        <v>Other</v>
      </c>
      <c r="DH6" s="10" t="str">
        <f>'Drop-downs'!F7</f>
        <v>Human health</v>
      </c>
      <c r="DI6" s="10" t="str">
        <f>'Drop-downs'!F8</f>
        <v>Animal health</v>
      </c>
      <c r="DJ6" s="10" t="str">
        <f>'Drop-downs'!F9</f>
        <v>Environmental health</v>
      </c>
      <c r="DK6" s="10" t="str">
        <f>'Drop-downs'!F10</f>
        <v>Other</v>
      </c>
      <c r="DL6" s="10" t="str">
        <f>'Drop-downs'!F7</f>
        <v>Human health</v>
      </c>
      <c r="DM6" s="10" t="str">
        <f>'Drop-downs'!F8</f>
        <v>Animal health</v>
      </c>
      <c r="DN6" s="10" t="str">
        <f>'Drop-downs'!F9</f>
        <v>Environmental health</v>
      </c>
      <c r="DO6" s="10" t="str">
        <f>'Drop-downs'!F10</f>
        <v>Other</v>
      </c>
      <c r="DP6" s="10" t="str">
        <f>'Drop-downs'!F7</f>
        <v>Human health</v>
      </c>
      <c r="DQ6" s="10" t="str">
        <f>'Drop-downs'!F8</f>
        <v>Animal health</v>
      </c>
      <c r="DR6" s="10" t="str">
        <f>'Drop-downs'!F9</f>
        <v>Environmental health</v>
      </c>
      <c r="DS6" s="10" t="str">
        <f>'Drop-downs'!F10</f>
        <v>Other</v>
      </c>
      <c r="DT6" s="10" t="str">
        <f>'Drop-downs'!F7</f>
        <v>Human health</v>
      </c>
      <c r="DU6" s="10" t="str">
        <f>'Drop-downs'!F8</f>
        <v>Animal health</v>
      </c>
      <c r="DV6" s="10" t="str">
        <f>'Drop-downs'!F9</f>
        <v>Environmental health</v>
      </c>
      <c r="DW6" s="10" t="str">
        <f>'Drop-downs'!F10</f>
        <v>Other</v>
      </c>
      <c r="DX6" s="10" t="str">
        <f>'Drop-downs'!F7</f>
        <v>Human health</v>
      </c>
      <c r="DY6" s="10" t="str">
        <f>'Drop-downs'!F8</f>
        <v>Animal health</v>
      </c>
      <c r="DZ6" s="10" t="str">
        <f>'Drop-downs'!F9</f>
        <v>Environmental health</v>
      </c>
      <c r="EA6" s="10" t="str">
        <f>'Drop-downs'!F10</f>
        <v>Other</v>
      </c>
      <c r="EB6" s="10" t="str">
        <f>'Drop-downs'!F7</f>
        <v>Human health</v>
      </c>
      <c r="EC6" s="10" t="str">
        <f>'Drop-downs'!F8</f>
        <v>Animal health</v>
      </c>
      <c r="ED6" s="10" t="str">
        <f>'Drop-downs'!F9</f>
        <v>Environmental health</v>
      </c>
      <c r="EE6" s="10" t="str">
        <f>'Drop-downs'!F10</f>
        <v>Other</v>
      </c>
      <c r="EF6" s="10" t="str">
        <f>'Drop-downs'!F7</f>
        <v>Human health</v>
      </c>
      <c r="EG6" s="10" t="str">
        <f>'Drop-downs'!F8</f>
        <v>Animal health</v>
      </c>
      <c r="EH6" s="10" t="str">
        <f>'Drop-downs'!F9</f>
        <v>Environmental health</v>
      </c>
      <c r="EI6" s="10" t="str">
        <f>'Drop-downs'!F10</f>
        <v>Other</v>
      </c>
      <c r="EJ6" s="10" t="str">
        <f>'Drop-downs'!F7</f>
        <v>Human health</v>
      </c>
      <c r="EK6" s="10" t="str">
        <f>'Drop-downs'!F8</f>
        <v>Animal health</v>
      </c>
      <c r="EL6" s="10" t="str">
        <f>'Drop-downs'!F9</f>
        <v>Environmental health</v>
      </c>
      <c r="EM6" s="10" t="str">
        <f>'Drop-downs'!F10</f>
        <v>Other</v>
      </c>
      <c r="EN6" s="10" t="str">
        <f>'Drop-downs'!F7</f>
        <v>Human health</v>
      </c>
      <c r="EO6" s="10" t="str">
        <f>'Drop-downs'!F8</f>
        <v>Animal health</v>
      </c>
      <c r="EP6" s="10" t="str">
        <f>'Drop-downs'!F9</f>
        <v>Environmental health</v>
      </c>
      <c r="EQ6" s="10" t="str">
        <f>'Drop-downs'!F10</f>
        <v>Other</v>
      </c>
      <c r="ER6" s="10" t="str">
        <f>'Drop-downs'!F7</f>
        <v>Human health</v>
      </c>
      <c r="ES6" s="10" t="str">
        <f>'Drop-downs'!F8</f>
        <v>Animal health</v>
      </c>
      <c r="ET6" s="10" t="str">
        <f>'Drop-downs'!F9</f>
        <v>Environmental health</v>
      </c>
      <c r="EU6" s="10" t="str">
        <f>'Drop-downs'!F10</f>
        <v>Other</v>
      </c>
      <c r="EV6" s="10" t="str">
        <f>'Drop-downs'!F7</f>
        <v>Human health</v>
      </c>
      <c r="EW6" s="10" t="str">
        <f>'Drop-downs'!F8</f>
        <v>Animal health</v>
      </c>
      <c r="EX6" s="10" t="str">
        <f>'Drop-downs'!F9</f>
        <v>Environmental health</v>
      </c>
      <c r="EY6" s="10" t="str">
        <f>'Drop-downs'!F10</f>
        <v>Other</v>
      </c>
      <c r="EZ6" s="10" t="str">
        <f>'Drop-downs'!F7</f>
        <v>Human health</v>
      </c>
      <c r="FA6" s="10" t="str">
        <f>'Drop-downs'!F8</f>
        <v>Animal health</v>
      </c>
      <c r="FB6" s="10" t="str">
        <f>'Drop-downs'!F9</f>
        <v>Environmental health</v>
      </c>
      <c r="FC6" s="10" t="str">
        <f>'Drop-downs'!F10</f>
        <v>Other</v>
      </c>
      <c r="FD6" s="10" t="str">
        <f>'Drop-downs'!F7</f>
        <v>Human health</v>
      </c>
      <c r="FE6" s="10" t="str">
        <f>'Drop-downs'!F8</f>
        <v>Animal health</v>
      </c>
      <c r="FF6" s="10" t="str">
        <f>'Drop-downs'!F9</f>
        <v>Environmental health</v>
      </c>
      <c r="FG6" s="10" t="str">
        <f>'Drop-downs'!F10</f>
        <v>Other</v>
      </c>
      <c r="FH6" s="10" t="str">
        <f>'Drop-downs'!F7</f>
        <v>Human health</v>
      </c>
      <c r="FI6" s="10" t="str">
        <f>'Drop-downs'!F8</f>
        <v>Animal health</v>
      </c>
      <c r="FJ6" s="10" t="str">
        <f>'Drop-downs'!F9</f>
        <v>Environmental health</v>
      </c>
      <c r="FK6" s="10" t="str">
        <f>'Drop-downs'!F10</f>
        <v>Other</v>
      </c>
      <c r="FL6" s="10" t="str">
        <f>'Drop-downs'!F7</f>
        <v>Human health</v>
      </c>
      <c r="FM6" s="10" t="str">
        <f>'Drop-downs'!F8</f>
        <v>Animal health</v>
      </c>
      <c r="FN6" s="10" t="str">
        <f>'Drop-downs'!F9</f>
        <v>Environmental health</v>
      </c>
      <c r="FO6" s="10" t="str">
        <f>'Drop-downs'!F10</f>
        <v>Other</v>
      </c>
      <c r="FP6" s="10" t="str">
        <f>Language!$B$100</f>
        <v>Human health</v>
      </c>
      <c r="FQ6" s="10" t="str">
        <f>Language!$B$101</f>
        <v>Animal health</v>
      </c>
      <c r="FR6" s="10" t="str">
        <f>Language!$B$102</f>
        <v>Environmental health</v>
      </c>
      <c r="FS6" s="10" t="str">
        <f>Language!$B$103</f>
        <v>Other</v>
      </c>
      <c r="FT6" s="10" t="str">
        <f>Language!$B$100</f>
        <v>Human health</v>
      </c>
      <c r="FU6" s="10" t="str">
        <f>Language!$B$101</f>
        <v>Animal health</v>
      </c>
      <c r="FV6" s="10" t="str">
        <f>Language!$B$102</f>
        <v>Environmental health</v>
      </c>
      <c r="FW6" s="10" t="str">
        <f>Language!$B$103</f>
        <v>Other</v>
      </c>
      <c r="FX6" s="10" t="str">
        <f>Language!$B$100</f>
        <v>Human health</v>
      </c>
      <c r="FY6" s="10" t="str">
        <f>Language!$B$101</f>
        <v>Animal health</v>
      </c>
      <c r="FZ6" s="10" t="str">
        <f>Language!$B$102</f>
        <v>Environmental health</v>
      </c>
      <c r="GA6" s="10" t="str">
        <f>Language!$B$103</f>
        <v>Other</v>
      </c>
      <c r="GB6" s="10" t="str">
        <f>Language!$B$100</f>
        <v>Human health</v>
      </c>
      <c r="GC6" s="10" t="str">
        <f>Language!$B$101</f>
        <v>Animal health</v>
      </c>
      <c r="GD6" s="10" t="str">
        <f>Language!$B$102</f>
        <v>Environmental health</v>
      </c>
      <c r="GE6" s="10" t="str">
        <f>Language!$B$103</f>
        <v>Other</v>
      </c>
      <c r="GF6" s="10" t="str">
        <f>Language!$B$100</f>
        <v>Human health</v>
      </c>
      <c r="GG6" s="10" t="str">
        <f>Language!$B$101</f>
        <v>Animal health</v>
      </c>
      <c r="GH6" s="10" t="str">
        <f>Language!$B$102</f>
        <v>Environmental health</v>
      </c>
      <c r="GI6" s="10" t="str">
        <f>Language!$B$103</f>
        <v>Other</v>
      </c>
      <c r="GJ6" s="10" t="str">
        <f>'Drop-downs'!F7</f>
        <v>Human health</v>
      </c>
      <c r="GK6" s="10" t="str">
        <f>'Drop-downs'!F8</f>
        <v>Animal health</v>
      </c>
      <c r="GL6" s="10" t="str">
        <f>'Drop-downs'!F9</f>
        <v>Environmental health</v>
      </c>
      <c r="GM6" s="10" t="str">
        <f>'Drop-downs'!F10</f>
        <v>Other</v>
      </c>
    </row>
    <row r="7" spans="1:195" ht="45.75" customHeight="1" thickTop="1" thickBot="1">
      <c r="C7" s="45" t="str">
        <f>Language!$B$986</f>
        <v>Number of respondents per sector</v>
      </c>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0"/>
      <c r="CF7" s="120"/>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0"/>
      <c r="DU7" s="120"/>
      <c r="DV7" s="120"/>
      <c r="DW7" s="120"/>
      <c r="DX7" s="120"/>
      <c r="DY7" s="120"/>
      <c r="DZ7" s="120"/>
      <c r="EA7" s="120"/>
      <c r="EB7" s="120"/>
      <c r="EC7" s="120"/>
      <c r="ED7" s="120"/>
      <c r="EE7" s="120"/>
      <c r="EF7" s="120"/>
      <c r="EG7" s="120"/>
      <c r="EH7" s="120"/>
      <c r="EI7" s="120"/>
      <c r="EJ7" s="120"/>
      <c r="EK7" s="120"/>
      <c r="EL7" s="120"/>
      <c r="EM7" s="120"/>
      <c r="EN7" s="120"/>
      <c r="EO7" s="120"/>
      <c r="EP7" s="120"/>
      <c r="EQ7" s="120"/>
      <c r="ER7" s="120"/>
      <c r="ES7" s="120"/>
      <c r="ET7" s="120"/>
      <c r="EU7" s="120"/>
      <c r="EV7" s="120"/>
      <c r="EW7" s="120"/>
      <c r="EX7" s="120"/>
      <c r="EY7" s="120"/>
      <c r="EZ7" s="120"/>
      <c r="FA7" s="120"/>
      <c r="FB7" s="120"/>
      <c r="FC7" s="120"/>
      <c r="FD7" s="120"/>
      <c r="FE7" s="120"/>
      <c r="FF7" s="120"/>
      <c r="FG7" s="120"/>
      <c r="FH7" s="120"/>
      <c r="FI7" s="120"/>
      <c r="FJ7" s="120"/>
      <c r="FK7" s="120"/>
      <c r="FL7" s="120"/>
      <c r="FM7" s="120"/>
      <c r="FN7" s="120"/>
      <c r="FO7" s="120"/>
      <c r="FP7" s="120"/>
      <c r="FQ7" s="120"/>
      <c r="FR7" s="120"/>
      <c r="FS7" s="120"/>
      <c r="FT7" s="120"/>
      <c r="FU7" s="120"/>
      <c r="FV7" s="120"/>
      <c r="FW7" s="120"/>
      <c r="FX7" s="120"/>
      <c r="FY7" s="120"/>
      <c r="FZ7" s="120"/>
      <c r="GA7" s="120"/>
      <c r="GB7" s="120"/>
      <c r="GC7" s="120"/>
      <c r="GD7" s="120"/>
      <c r="GE7" s="120"/>
      <c r="GF7" s="120"/>
      <c r="GG7" s="120"/>
      <c r="GH7" s="120"/>
      <c r="GI7" s="120"/>
      <c r="GJ7" s="120"/>
      <c r="GK7" s="120"/>
      <c r="GL7" s="120"/>
      <c r="GM7" s="120"/>
    </row>
    <row r="8" spans="1:195" ht="15.75" thickTop="1">
      <c r="A8" s="309" t="str">
        <f>Language!B1287</f>
        <v>A. Learning package (module’s materials)</v>
      </c>
      <c r="B8" s="310"/>
      <c r="C8" s="52"/>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293"/>
      <c r="AL8" s="293"/>
      <c r="AM8" s="293"/>
      <c r="AN8" s="293"/>
      <c r="AO8" s="293"/>
      <c r="AP8" s="293"/>
      <c r="AQ8" s="293"/>
      <c r="AR8" s="293"/>
      <c r="AS8" s="293"/>
      <c r="AT8" s="293"/>
      <c r="AU8" s="293"/>
      <c r="AV8" s="293"/>
      <c r="AW8" s="293"/>
      <c r="AX8" s="293"/>
      <c r="AY8" s="293"/>
      <c r="AZ8" s="293"/>
      <c r="BA8" s="293"/>
      <c r="BB8" s="293"/>
      <c r="BC8" s="293"/>
      <c r="BD8" s="293"/>
      <c r="BE8" s="293"/>
      <c r="BF8" s="293"/>
      <c r="BG8" s="293"/>
      <c r="BH8" s="293"/>
      <c r="BI8" s="293"/>
      <c r="BJ8" s="293"/>
      <c r="BK8" s="293"/>
      <c r="BL8" s="293"/>
      <c r="BM8" s="293"/>
      <c r="BN8" s="293"/>
      <c r="BO8" s="293"/>
      <c r="BP8" s="293"/>
      <c r="BQ8" s="293"/>
      <c r="BR8" s="293"/>
      <c r="BS8" s="293"/>
      <c r="BT8" s="293"/>
      <c r="BU8" s="293"/>
      <c r="BV8" s="293"/>
      <c r="BW8" s="293"/>
      <c r="BX8" s="293"/>
      <c r="BY8" s="293"/>
      <c r="BZ8" s="293"/>
      <c r="CA8" s="293"/>
      <c r="CB8" s="293"/>
      <c r="CC8" s="293"/>
      <c r="CD8" s="293"/>
      <c r="CE8" s="293"/>
      <c r="CF8" s="293"/>
      <c r="CG8" s="293"/>
      <c r="CH8" s="293"/>
      <c r="CI8" s="293"/>
      <c r="CJ8" s="293"/>
      <c r="CK8" s="293"/>
      <c r="CL8" s="293"/>
      <c r="CM8" s="293"/>
      <c r="CN8" s="293"/>
      <c r="CO8" s="293"/>
      <c r="CP8" s="293"/>
      <c r="CQ8" s="293"/>
      <c r="CR8" s="293"/>
      <c r="CS8" s="293"/>
      <c r="CT8" s="293"/>
      <c r="CU8" s="293"/>
      <c r="CV8" s="293"/>
      <c r="CW8" s="293"/>
      <c r="CX8" s="293"/>
      <c r="CY8" s="293"/>
      <c r="CZ8" s="293"/>
      <c r="DA8" s="293"/>
      <c r="DB8" s="293"/>
      <c r="DC8" s="293"/>
      <c r="DD8" s="293"/>
      <c r="DE8" s="293"/>
      <c r="DF8" s="293"/>
      <c r="DG8" s="293"/>
      <c r="DH8" s="293"/>
      <c r="DI8" s="293"/>
      <c r="DJ8" s="293"/>
      <c r="DK8" s="293"/>
      <c r="DL8" s="293"/>
      <c r="DM8" s="293"/>
      <c r="DN8" s="293"/>
      <c r="DO8" s="293"/>
      <c r="DP8" s="293"/>
      <c r="DQ8" s="293"/>
      <c r="DR8" s="293"/>
      <c r="DS8" s="293"/>
      <c r="DT8" s="293"/>
      <c r="DU8" s="293"/>
      <c r="DV8" s="293"/>
      <c r="DW8" s="293"/>
      <c r="DX8" s="293"/>
      <c r="DY8" s="293"/>
      <c r="DZ8" s="293"/>
      <c r="EA8" s="293"/>
      <c r="EB8" s="293"/>
      <c r="EC8" s="293"/>
      <c r="ED8" s="293"/>
      <c r="EE8" s="293"/>
      <c r="EF8" s="293"/>
      <c r="EG8" s="293"/>
      <c r="EH8" s="293"/>
      <c r="EI8" s="293"/>
      <c r="EJ8" s="293"/>
      <c r="EK8" s="293"/>
      <c r="EL8" s="293"/>
      <c r="EM8" s="293"/>
      <c r="EN8" s="293"/>
      <c r="EO8" s="293"/>
      <c r="EP8" s="293"/>
      <c r="EQ8" s="293"/>
      <c r="ER8" s="293"/>
      <c r="ES8" s="293"/>
      <c r="ET8" s="293"/>
      <c r="EU8" s="293"/>
      <c r="EV8" s="293"/>
      <c r="EW8" s="293"/>
      <c r="EX8" s="293"/>
      <c r="EY8" s="293"/>
      <c r="EZ8" s="293"/>
      <c r="FA8" s="293"/>
      <c r="FB8" s="293"/>
      <c r="FC8" s="293"/>
      <c r="FD8" s="293"/>
      <c r="FE8" s="293"/>
      <c r="FF8" s="293"/>
      <c r="FG8" s="293"/>
      <c r="FH8" s="293"/>
      <c r="FI8" s="293"/>
      <c r="FJ8" s="293"/>
      <c r="FK8" s="293"/>
      <c r="FL8" s="293"/>
      <c r="FM8" s="293"/>
      <c r="FN8" s="293"/>
      <c r="FO8" s="293"/>
      <c r="FP8" s="293"/>
      <c r="FQ8" s="293"/>
      <c r="FR8" s="293"/>
      <c r="FS8" s="293"/>
      <c r="FT8" s="293"/>
      <c r="FU8" s="293"/>
      <c r="FV8" s="293"/>
      <c r="FW8" s="293"/>
      <c r="FX8" s="293"/>
      <c r="FY8" s="293"/>
      <c r="FZ8" s="293"/>
      <c r="GA8" s="293"/>
      <c r="GB8" s="293"/>
      <c r="GC8" s="293"/>
      <c r="GD8" s="293"/>
      <c r="GE8" s="293"/>
      <c r="GF8" s="293"/>
      <c r="GG8" s="293"/>
      <c r="GH8" s="293"/>
      <c r="GI8" s="293"/>
      <c r="GJ8" s="293"/>
      <c r="GK8" s="293"/>
      <c r="GL8" s="293"/>
      <c r="GM8" s="293"/>
    </row>
    <row r="9" spans="1:195">
      <c r="A9" s="6" t="s">
        <v>116</v>
      </c>
      <c r="B9" s="305" t="str">
        <f>Language!B1288</f>
        <v>The learning package included all relevant content related to the module objectives</v>
      </c>
      <c r="C9" s="307"/>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c r="GB9" s="120"/>
      <c r="GC9" s="120"/>
      <c r="GD9" s="120"/>
      <c r="GE9" s="120"/>
      <c r="GF9" s="120"/>
      <c r="GG9" s="120"/>
      <c r="GH9" s="120"/>
      <c r="GI9" s="120"/>
      <c r="GJ9" s="120"/>
      <c r="GK9" s="120"/>
      <c r="GL9" s="120"/>
      <c r="GM9" s="120"/>
    </row>
    <row r="10" spans="1:195">
      <c r="A10" s="6" t="s">
        <v>117</v>
      </c>
      <c r="B10" s="305" t="str">
        <f>Language!B1289</f>
        <v>The learning package generic content included adequate applicable theoretical information</v>
      </c>
      <c r="C10" s="307"/>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0"/>
      <c r="FZ10" s="120"/>
      <c r="GA10" s="120"/>
      <c r="GB10" s="120"/>
      <c r="GC10" s="120"/>
      <c r="GD10" s="120"/>
      <c r="GE10" s="120"/>
      <c r="GF10" s="120"/>
      <c r="GG10" s="120"/>
      <c r="GH10" s="120"/>
      <c r="GI10" s="120"/>
      <c r="GJ10" s="120"/>
      <c r="GK10" s="120"/>
      <c r="GL10" s="120"/>
      <c r="GM10" s="120"/>
    </row>
    <row r="11" spans="1:195">
      <c r="A11" s="6" t="s">
        <v>118</v>
      </c>
      <c r="B11" s="305" t="str">
        <f>Language!B1290</f>
        <v>The learning package generic content included sufficient activities</v>
      </c>
      <c r="C11" s="307"/>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c r="BL11" s="120"/>
      <c r="BM11" s="120"/>
      <c r="BN11" s="120"/>
      <c r="BO11" s="120"/>
      <c r="BP11" s="120"/>
      <c r="BQ11" s="120"/>
      <c r="BR11" s="120"/>
      <c r="BS11" s="120"/>
      <c r="BT11" s="120"/>
      <c r="BU11" s="120"/>
      <c r="BV11" s="120"/>
      <c r="BW11" s="120"/>
      <c r="BX11" s="120"/>
      <c r="BY11" s="120"/>
      <c r="BZ11" s="120"/>
      <c r="CA11" s="120"/>
      <c r="CB11" s="120"/>
      <c r="CC11" s="120"/>
      <c r="CD11" s="120"/>
      <c r="CE11" s="120"/>
      <c r="CF11" s="120"/>
      <c r="CG11" s="120"/>
      <c r="CH11" s="120"/>
      <c r="CI11" s="120"/>
      <c r="CJ11" s="120"/>
      <c r="CK11" s="120"/>
      <c r="CL11" s="120"/>
      <c r="CM11" s="120"/>
      <c r="CN11" s="120"/>
      <c r="CO11" s="120"/>
      <c r="CP11" s="120"/>
      <c r="CQ11" s="120"/>
      <c r="CR11" s="120"/>
      <c r="CS11" s="120"/>
      <c r="CT11" s="120"/>
      <c r="CU11" s="120"/>
      <c r="CV11" s="120"/>
      <c r="CW11" s="120"/>
      <c r="CX11" s="120"/>
      <c r="CY11" s="120"/>
      <c r="CZ11" s="120"/>
      <c r="DA11" s="120"/>
      <c r="DB11" s="120"/>
      <c r="DC11" s="120"/>
      <c r="DD11" s="120"/>
      <c r="DE11" s="120"/>
      <c r="DF11" s="120"/>
      <c r="DG11" s="120"/>
      <c r="DH11" s="120"/>
      <c r="DI11" s="120"/>
      <c r="DJ11" s="120"/>
      <c r="DK11" s="120"/>
      <c r="DL11" s="120"/>
      <c r="DM11" s="120"/>
      <c r="DN11" s="120"/>
      <c r="DO11" s="120"/>
      <c r="DP11" s="120"/>
      <c r="DQ11" s="120"/>
      <c r="DR11" s="120"/>
      <c r="DS11" s="120"/>
      <c r="DT11" s="120"/>
      <c r="DU11" s="120"/>
      <c r="DV11" s="120"/>
      <c r="DW11" s="120"/>
      <c r="DX11" s="120"/>
      <c r="DY11" s="120"/>
      <c r="DZ11" s="120"/>
      <c r="EA11" s="120"/>
      <c r="EB11" s="120"/>
      <c r="EC11" s="120"/>
      <c r="ED11" s="120"/>
      <c r="EE11" s="120"/>
      <c r="EF11" s="120"/>
      <c r="EG11" s="120"/>
      <c r="EH11" s="120"/>
      <c r="EI11" s="120"/>
      <c r="EJ11" s="120"/>
      <c r="EK11" s="120"/>
      <c r="EL11" s="120"/>
      <c r="EM11" s="120"/>
      <c r="EN11" s="120"/>
      <c r="EO11" s="120"/>
      <c r="EP11" s="120"/>
      <c r="EQ11" s="120"/>
      <c r="ER11" s="120"/>
      <c r="ES11" s="120"/>
      <c r="ET11" s="120"/>
      <c r="EU11" s="120"/>
      <c r="EV11" s="120"/>
      <c r="EW11" s="120"/>
      <c r="EX11" s="120"/>
      <c r="EY11" s="120"/>
      <c r="EZ11" s="120"/>
      <c r="FA11" s="120"/>
      <c r="FB11" s="120"/>
      <c r="FC11" s="120"/>
      <c r="FD11" s="120"/>
      <c r="FE11" s="120"/>
      <c r="FF11" s="120"/>
      <c r="FG11" s="120"/>
      <c r="FH11" s="120"/>
      <c r="FI11" s="120"/>
      <c r="FJ11" s="120"/>
      <c r="FK11" s="120"/>
      <c r="FL11" s="120"/>
      <c r="FM11" s="120"/>
      <c r="FN11" s="120"/>
      <c r="FO11" s="120"/>
      <c r="FP11" s="120"/>
      <c r="FQ11" s="120"/>
      <c r="FR11" s="120"/>
      <c r="FS11" s="120"/>
      <c r="FT11" s="120"/>
      <c r="FU11" s="120"/>
      <c r="FV11" s="120"/>
      <c r="FW11" s="120"/>
      <c r="FX11" s="120"/>
      <c r="FY11" s="120"/>
      <c r="FZ11" s="120"/>
      <c r="GA11" s="120"/>
      <c r="GB11" s="120"/>
      <c r="GC11" s="120"/>
      <c r="GD11" s="120"/>
      <c r="GE11" s="120"/>
      <c r="GF11" s="120"/>
      <c r="GG11" s="120"/>
      <c r="GH11" s="120"/>
      <c r="GI11" s="120"/>
      <c r="GJ11" s="120"/>
      <c r="GK11" s="120"/>
      <c r="GL11" s="120"/>
      <c r="GM11" s="120"/>
    </row>
    <row r="12" spans="1:195">
      <c r="A12" s="6" t="s">
        <v>119</v>
      </c>
      <c r="B12" s="305" t="str">
        <f>Language!B1291</f>
        <v>The generic materials provided for this module were well-structured and organized</v>
      </c>
      <c r="C12" s="307"/>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c r="GB12" s="120"/>
      <c r="GC12" s="120"/>
      <c r="GD12" s="120"/>
      <c r="GE12" s="120"/>
      <c r="GF12" s="120"/>
      <c r="GG12" s="120"/>
      <c r="GH12" s="120"/>
      <c r="GI12" s="120"/>
      <c r="GJ12" s="120"/>
      <c r="GK12" s="120"/>
      <c r="GL12" s="120"/>
      <c r="GM12" s="120"/>
    </row>
    <row r="13" spans="1:195" ht="15" customHeight="1">
      <c r="A13" s="6" t="s">
        <v>120</v>
      </c>
      <c r="B13" s="305" t="str">
        <f>Language!B1292</f>
        <v>The instructor guide included clear and detailed guidance for delivering this module</v>
      </c>
      <c r="C13" s="307"/>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c r="GB13" s="120"/>
      <c r="GC13" s="120"/>
      <c r="GD13" s="120"/>
      <c r="GE13" s="120"/>
      <c r="GF13" s="120"/>
      <c r="GG13" s="120"/>
      <c r="GH13" s="120"/>
      <c r="GI13" s="120"/>
      <c r="GJ13" s="120"/>
      <c r="GK13" s="120"/>
      <c r="GL13" s="120"/>
      <c r="GM13" s="120"/>
    </row>
    <row r="14" spans="1:195" ht="32.25" customHeight="1">
      <c r="A14" s="6" t="s">
        <v>121</v>
      </c>
      <c r="B14" s="305" t="str">
        <f>Language!B1293</f>
        <v>The learning package generic content addressed the interconnections between human, animal, and environmental health</v>
      </c>
      <c r="C14" s="307"/>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c r="GB14" s="120"/>
      <c r="GC14" s="120"/>
      <c r="GD14" s="120"/>
      <c r="GE14" s="120"/>
      <c r="GF14" s="120"/>
      <c r="GG14" s="120"/>
      <c r="GH14" s="120"/>
      <c r="GI14" s="120"/>
      <c r="GJ14" s="120"/>
      <c r="GK14" s="120"/>
      <c r="GL14" s="120"/>
      <c r="GM14" s="120"/>
    </row>
    <row r="15" spans="1:195">
      <c r="A15" s="6" t="s">
        <v>122</v>
      </c>
      <c r="B15" s="305" t="str">
        <f>Language!B1294</f>
        <v>The time allocated for this module was appropriate</v>
      </c>
      <c r="C15" s="307"/>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c r="GB15" s="120"/>
      <c r="GC15" s="120"/>
      <c r="GD15" s="120"/>
      <c r="GE15" s="120"/>
      <c r="GF15" s="120"/>
      <c r="GG15" s="120"/>
      <c r="GH15" s="120"/>
      <c r="GI15" s="120"/>
      <c r="GJ15" s="120"/>
      <c r="GK15" s="120"/>
      <c r="GL15" s="120"/>
      <c r="GM15" s="120"/>
    </row>
    <row r="16" spans="1:195" ht="15" customHeight="1">
      <c r="A16" s="6" t="s">
        <v>123</v>
      </c>
      <c r="B16" s="305" t="str">
        <f>Language!B1295</f>
        <v>Pre- and post-tests included in the learning package were representative of the content of this module</v>
      </c>
      <c r="C16" s="307"/>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c r="CJ16" s="120"/>
      <c r="CK16" s="120"/>
      <c r="CL16" s="120"/>
      <c r="CM16" s="120"/>
      <c r="CN16" s="120"/>
      <c r="CO16" s="120"/>
      <c r="CP16" s="120"/>
      <c r="CQ16" s="120"/>
      <c r="CR16" s="120"/>
      <c r="CS16" s="120"/>
      <c r="CT16" s="120"/>
      <c r="CU16" s="120"/>
      <c r="CV16" s="120"/>
      <c r="CW16" s="120"/>
      <c r="CX16" s="120"/>
      <c r="CY16" s="120"/>
      <c r="CZ16" s="120"/>
      <c r="DA16" s="120"/>
      <c r="DB16" s="120"/>
      <c r="DC16" s="120"/>
      <c r="DD16" s="120"/>
      <c r="DE16" s="120"/>
      <c r="DF16" s="120"/>
      <c r="DG16" s="120"/>
      <c r="DH16" s="120"/>
      <c r="DI16" s="120"/>
      <c r="DJ16" s="120"/>
      <c r="DK16" s="120"/>
      <c r="DL16" s="120"/>
      <c r="DM16" s="120"/>
      <c r="DN16" s="120"/>
      <c r="DO16" s="120"/>
      <c r="DP16" s="120"/>
      <c r="DQ16" s="120"/>
      <c r="DR16" s="120"/>
      <c r="DS16" s="120"/>
      <c r="DT16" s="120"/>
      <c r="DU16" s="120"/>
      <c r="DV16" s="120"/>
      <c r="DW16" s="120"/>
      <c r="DX16" s="120"/>
      <c r="DY16" s="120"/>
      <c r="DZ16" s="120"/>
      <c r="EA16" s="120"/>
      <c r="EB16" s="120"/>
      <c r="EC16" s="120"/>
      <c r="ED16" s="120"/>
      <c r="EE16" s="120"/>
      <c r="EF16" s="120"/>
      <c r="EG16" s="120"/>
      <c r="EH16" s="120"/>
      <c r="EI16" s="120"/>
      <c r="EJ16" s="120"/>
      <c r="EK16" s="120"/>
      <c r="EL16" s="120"/>
      <c r="EM16" s="120"/>
      <c r="EN16" s="120"/>
      <c r="EO16" s="120"/>
      <c r="EP16" s="120"/>
      <c r="EQ16" s="120"/>
      <c r="ER16" s="120"/>
      <c r="ES16" s="120"/>
      <c r="ET16" s="120"/>
      <c r="EU16" s="120"/>
      <c r="EV16" s="120"/>
      <c r="EW16" s="120"/>
      <c r="EX16" s="120"/>
      <c r="EY16" s="120"/>
      <c r="EZ16" s="120"/>
      <c r="FA16" s="120"/>
      <c r="FB16" s="120"/>
      <c r="FC16" s="120"/>
      <c r="FD16" s="120"/>
      <c r="FE16" s="120"/>
      <c r="FF16" s="120"/>
      <c r="FG16" s="120"/>
      <c r="FH16" s="120"/>
      <c r="FI16" s="120"/>
      <c r="FJ16" s="120"/>
      <c r="FK16" s="120"/>
      <c r="FL16" s="120"/>
      <c r="FM16" s="120"/>
      <c r="FN16" s="120"/>
      <c r="FO16" s="120"/>
      <c r="FP16" s="120"/>
      <c r="FQ16" s="120"/>
      <c r="FR16" s="120"/>
      <c r="FS16" s="120"/>
      <c r="FT16" s="120"/>
      <c r="FU16" s="120"/>
      <c r="FV16" s="120"/>
      <c r="FW16" s="120"/>
      <c r="FX16" s="120"/>
      <c r="FY16" s="120"/>
      <c r="FZ16" s="120"/>
      <c r="GA16" s="120"/>
      <c r="GB16" s="120"/>
      <c r="GC16" s="120"/>
      <c r="GD16" s="120"/>
      <c r="GE16" s="120"/>
      <c r="GF16" s="120"/>
      <c r="GG16" s="120"/>
      <c r="GH16" s="120"/>
      <c r="GI16" s="120"/>
      <c r="GJ16" s="120"/>
      <c r="GK16" s="120"/>
      <c r="GL16" s="120"/>
      <c r="GM16" s="120"/>
    </row>
    <row r="17" spans="1:195">
      <c r="A17" s="6" t="s">
        <v>124</v>
      </c>
      <c r="B17" s="305" t="str">
        <f>Language!B1296</f>
        <v>Pre- and post-tests included in the learning package for this module were useful</v>
      </c>
      <c r="C17" s="307"/>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row>
    <row r="18" spans="1:195">
      <c r="A18" s="305" t="str">
        <f>Language!B1297</f>
        <v>Average by sector by module</v>
      </c>
      <c r="B18" s="306"/>
      <c r="C18" s="307"/>
      <c r="D18" s="50" t="str">
        <f>IF(
  AND(D7&lt;&gt;"",COUNTA(D9:D17)&gt;0),
  AVERAGE(D9:D17)/5,
  ""
)</f>
        <v/>
      </c>
      <c r="E18" s="50" t="str">
        <f t="shared" ref="E18:BP18" si="0">IF(
  AND(E7&lt;&gt;"",COUNTA(E9:E17)&gt;0),
  AVERAGE(E9:E17)/5,
  ""
)</f>
        <v/>
      </c>
      <c r="F18" s="50" t="str">
        <f t="shared" si="0"/>
        <v/>
      </c>
      <c r="G18" s="50" t="str">
        <f t="shared" si="0"/>
        <v/>
      </c>
      <c r="H18" s="50" t="str">
        <f t="shared" si="0"/>
        <v/>
      </c>
      <c r="I18" s="50" t="str">
        <f t="shared" si="0"/>
        <v/>
      </c>
      <c r="J18" s="50" t="str">
        <f t="shared" si="0"/>
        <v/>
      </c>
      <c r="K18" s="50" t="str">
        <f t="shared" si="0"/>
        <v/>
      </c>
      <c r="L18" s="50" t="str">
        <f t="shared" si="0"/>
        <v/>
      </c>
      <c r="M18" s="50" t="str">
        <f t="shared" si="0"/>
        <v/>
      </c>
      <c r="N18" s="50" t="str">
        <f t="shared" si="0"/>
        <v/>
      </c>
      <c r="O18" s="50" t="str">
        <f t="shared" si="0"/>
        <v/>
      </c>
      <c r="P18" s="50" t="str">
        <f t="shared" si="0"/>
        <v/>
      </c>
      <c r="Q18" s="50" t="str">
        <f t="shared" si="0"/>
        <v/>
      </c>
      <c r="R18" s="50" t="str">
        <f t="shared" si="0"/>
        <v/>
      </c>
      <c r="S18" s="50" t="str">
        <f t="shared" si="0"/>
        <v/>
      </c>
      <c r="T18" s="50" t="str">
        <f t="shared" si="0"/>
        <v/>
      </c>
      <c r="U18" s="50" t="str">
        <f t="shared" si="0"/>
        <v/>
      </c>
      <c r="V18" s="50" t="str">
        <f t="shared" si="0"/>
        <v/>
      </c>
      <c r="W18" s="50" t="str">
        <f t="shared" si="0"/>
        <v/>
      </c>
      <c r="X18" s="50" t="str">
        <f t="shared" si="0"/>
        <v/>
      </c>
      <c r="Y18" s="50" t="str">
        <f t="shared" si="0"/>
        <v/>
      </c>
      <c r="Z18" s="50" t="str">
        <f t="shared" si="0"/>
        <v/>
      </c>
      <c r="AA18" s="50" t="str">
        <f t="shared" si="0"/>
        <v/>
      </c>
      <c r="AB18" s="50" t="str">
        <f t="shared" si="0"/>
        <v/>
      </c>
      <c r="AC18" s="50" t="str">
        <f t="shared" si="0"/>
        <v/>
      </c>
      <c r="AD18" s="50" t="str">
        <f t="shared" si="0"/>
        <v/>
      </c>
      <c r="AE18" s="50" t="str">
        <f t="shared" si="0"/>
        <v/>
      </c>
      <c r="AF18" s="50" t="str">
        <f t="shared" si="0"/>
        <v/>
      </c>
      <c r="AG18" s="50" t="str">
        <f t="shared" si="0"/>
        <v/>
      </c>
      <c r="AH18" s="50" t="str">
        <f t="shared" si="0"/>
        <v/>
      </c>
      <c r="AI18" s="50" t="str">
        <f t="shared" si="0"/>
        <v/>
      </c>
      <c r="AJ18" s="50" t="str">
        <f t="shared" si="0"/>
        <v/>
      </c>
      <c r="AK18" s="50" t="str">
        <f t="shared" si="0"/>
        <v/>
      </c>
      <c r="AL18" s="50" t="str">
        <f t="shared" si="0"/>
        <v/>
      </c>
      <c r="AM18" s="50" t="str">
        <f t="shared" si="0"/>
        <v/>
      </c>
      <c r="AN18" s="50" t="str">
        <f t="shared" si="0"/>
        <v/>
      </c>
      <c r="AO18" s="50" t="str">
        <f t="shared" si="0"/>
        <v/>
      </c>
      <c r="AP18" s="50" t="str">
        <f t="shared" si="0"/>
        <v/>
      </c>
      <c r="AQ18" s="50" t="str">
        <f t="shared" si="0"/>
        <v/>
      </c>
      <c r="AR18" s="50" t="str">
        <f t="shared" si="0"/>
        <v/>
      </c>
      <c r="AS18" s="50" t="str">
        <f t="shared" si="0"/>
        <v/>
      </c>
      <c r="AT18" s="50" t="str">
        <f t="shared" si="0"/>
        <v/>
      </c>
      <c r="AU18" s="50" t="str">
        <f t="shared" si="0"/>
        <v/>
      </c>
      <c r="AV18" s="50" t="str">
        <f t="shared" si="0"/>
        <v/>
      </c>
      <c r="AW18" s="50" t="str">
        <f t="shared" si="0"/>
        <v/>
      </c>
      <c r="AX18" s="50" t="str">
        <f t="shared" si="0"/>
        <v/>
      </c>
      <c r="AY18" s="50" t="str">
        <f t="shared" si="0"/>
        <v/>
      </c>
      <c r="AZ18" s="50" t="str">
        <f t="shared" si="0"/>
        <v/>
      </c>
      <c r="BA18" s="50" t="str">
        <f t="shared" si="0"/>
        <v/>
      </c>
      <c r="BB18" s="50" t="str">
        <f t="shared" si="0"/>
        <v/>
      </c>
      <c r="BC18" s="50" t="str">
        <f t="shared" si="0"/>
        <v/>
      </c>
      <c r="BD18" s="50" t="str">
        <f t="shared" si="0"/>
        <v/>
      </c>
      <c r="BE18" s="50" t="str">
        <f t="shared" si="0"/>
        <v/>
      </c>
      <c r="BF18" s="50" t="str">
        <f t="shared" si="0"/>
        <v/>
      </c>
      <c r="BG18" s="50" t="str">
        <f t="shared" si="0"/>
        <v/>
      </c>
      <c r="BH18" s="50" t="str">
        <f t="shared" si="0"/>
        <v/>
      </c>
      <c r="BI18" s="50" t="str">
        <f t="shared" si="0"/>
        <v/>
      </c>
      <c r="BJ18" s="50" t="str">
        <f t="shared" si="0"/>
        <v/>
      </c>
      <c r="BK18" s="50" t="str">
        <f t="shared" si="0"/>
        <v/>
      </c>
      <c r="BL18" s="50" t="str">
        <f t="shared" si="0"/>
        <v/>
      </c>
      <c r="BM18" s="50" t="str">
        <f t="shared" si="0"/>
        <v/>
      </c>
      <c r="BN18" s="50" t="str">
        <f t="shared" si="0"/>
        <v/>
      </c>
      <c r="BO18" s="50" t="str">
        <f t="shared" si="0"/>
        <v/>
      </c>
      <c r="BP18" s="50" t="str">
        <f t="shared" si="0"/>
        <v/>
      </c>
      <c r="BQ18" s="50" t="str">
        <f t="shared" ref="BQ18:EB18" si="1">IF(
  AND(BQ7&lt;&gt;"",COUNTA(BQ9:BQ17)&gt;0),
  AVERAGE(BQ9:BQ17)/5,
  ""
)</f>
        <v/>
      </c>
      <c r="BR18" s="50" t="str">
        <f t="shared" si="1"/>
        <v/>
      </c>
      <c r="BS18" s="50" t="str">
        <f t="shared" si="1"/>
        <v/>
      </c>
      <c r="BT18" s="50" t="str">
        <f t="shared" si="1"/>
        <v/>
      </c>
      <c r="BU18" s="50" t="str">
        <f t="shared" si="1"/>
        <v/>
      </c>
      <c r="BV18" s="50" t="str">
        <f t="shared" si="1"/>
        <v/>
      </c>
      <c r="BW18" s="50" t="str">
        <f t="shared" si="1"/>
        <v/>
      </c>
      <c r="BX18" s="50" t="str">
        <f t="shared" si="1"/>
        <v/>
      </c>
      <c r="BY18" s="50" t="str">
        <f t="shared" si="1"/>
        <v/>
      </c>
      <c r="BZ18" s="50" t="str">
        <f t="shared" si="1"/>
        <v/>
      </c>
      <c r="CA18" s="50" t="str">
        <f t="shared" si="1"/>
        <v/>
      </c>
      <c r="CB18" s="50" t="str">
        <f t="shared" si="1"/>
        <v/>
      </c>
      <c r="CC18" s="50" t="str">
        <f t="shared" si="1"/>
        <v/>
      </c>
      <c r="CD18" s="50" t="str">
        <f t="shared" si="1"/>
        <v/>
      </c>
      <c r="CE18" s="50" t="str">
        <f t="shared" si="1"/>
        <v/>
      </c>
      <c r="CF18" s="50" t="str">
        <f t="shared" si="1"/>
        <v/>
      </c>
      <c r="CG18" s="50" t="str">
        <f t="shared" si="1"/>
        <v/>
      </c>
      <c r="CH18" s="50" t="str">
        <f t="shared" si="1"/>
        <v/>
      </c>
      <c r="CI18" s="50" t="str">
        <f t="shared" si="1"/>
        <v/>
      </c>
      <c r="CJ18" s="50" t="str">
        <f t="shared" si="1"/>
        <v/>
      </c>
      <c r="CK18" s="50" t="str">
        <f t="shared" si="1"/>
        <v/>
      </c>
      <c r="CL18" s="50" t="str">
        <f t="shared" si="1"/>
        <v/>
      </c>
      <c r="CM18" s="50" t="str">
        <f t="shared" si="1"/>
        <v/>
      </c>
      <c r="CN18" s="50" t="str">
        <f t="shared" si="1"/>
        <v/>
      </c>
      <c r="CO18" s="50" t="str">
        <f t="shared" si="1"/>
        <v/>
      </c>
      <c r="CP18" s="50" t="str">
        <f t="shared" si="1"/>
        <v/>
      </c>
      <c r="CQ18" s="50" t="str">
        <f t="shared" si="1"/>
        <v/>
      </c>
      <c r="CR18" s="50" t="str">
        <f t="shared" si="1"/>
        <v/>
      </c>
      <c r="CS18" s="50" t="str">
        <f t="shared" si="1"/>
        <v/>
      </c>
      <c r="CT18" s="50" t="str">
        <f t="shared" si="1"/>
        <v/>
      </c>
      <c r="CU18" s="50" t="str">
        <f t="shared" si="1"/>
        <v/>
      </c>
      <c r="CV18" s="50" t="str">
        <f t="shared" si="1"/>
        <v/>
      </c>
      <c r="CW18" s="50" t="str">
        <f t="shared" si="1"/>
        <v/>
      </c>
      <c r="CX18" s="50" t="str">
        <f t="shared" si="1"/>
        <v/>
      </c>
      <c r="CY18" s="50" t="str">
        <f t="shared" si="1"/>
        <v/>
      </c>
      <c r="CZ18" s="50" t="str">
        <f t="shared" si="1"/>
        <v/>
      </c>
      <c r="DA18" s="50" t="str">
        <f t="shared" si="1"/>
        <v/>
      </c>
      <c r="DB18" s="50" t="str">
        <f t="shared" si="1"/>
        <v/>
      </c>
      <c r="DC18" s="50" t="str">
        <f t="shared" si="1"/>
        <v/>
      </c>
      <c r="DD18" s="50" t="str">
        <f t="shared" si="1"/>
        <v/>
      </c>
      <c r="DE18" s="50" t="str">
        <f t="shared" si="1"/>
        <v/>
      </c>
      <c r="DF18" s="50" t="str">
        <f t="shared" si="1"/>
        <v/>
      </c>
      <c r="DG18" s="50" t="str">
        <f t="shared" si="1"/>
        <v/>
      </c>
      <c r="DH18" s="50" t="str">
        <f t="shared" si="1"/>
        <v/>
      </c>
      <c r="DI18" s="50" t="str">
        <f t="shared" si="1"/>
        <v/>
      </c>
      <c r="DJ18" s="50" t="str">
        <f t="shared" si="1"/>
        <v/>
      </c>
      <c r="DK18" s="50" t="str">
        <f t="shared" si="1"/>
        <v/>
      </c>
      <c r="DL18" s="50" t="str">
        <f t="shared" si="1"/>
        <v/>
      </c>
      <c r="DM18" s="50" t="str">
        <f t="shared" si="1"/>
        <v/>
      </c>
      <c r="DN18" s="50" t="str">
        <f t="shared" si="1"/>
        <v/>
      </c>
      <c r="DO18" s="50" t="str">
        <f t="shared" si="1"/>
        <v/>
      </c>
      <c r="DP18" s="50" t="str">
        <f t="shared" si="1"/>
        <v/>
      </c>
      <c r="DQ18" s="50" t="str">
        <f t="shared" si="1"/>
        <v/>
      </c>
      <c r="DR18" s="50" t="str">
        <f t="shared" si="1"/>
        <v/>
      </c>
      <c r="DS18" s="50" t="str">
        <f t="shared" si="1"/>
        <v/>
      </c>
      <c r="DT18" s="50" t="str">
        <f t="shared" si="1"/>
        <v/>
      </c>
      <c r="DU18" s="50" t="str">
        <f t="shared" si="1"/>
        <v/>
      </c>
      <c r="DV18" s="50" t="str">
        <f t="shared" si="1"/>
        <v/>
      </c>
      <c r="DW18" s="50" t="str">
        <f t="shared" si="1"/>
        <v/>
      </c>
      <c r="DX18" s="50" t="str">
        <f t="shared" si="1"/>
        <v/>
      </c>
      <c r="DY18" s="50" t="str">
        <f t="shared" si="1"/>
        <v/>
      </c>
      <c r="DZ18" s="50" t="str">
        <f t="shared" si="1"/>
        <v/>
      </c>
      <c r="EA18" s="50" t="str">
        <f t="shared" si="1"/>
        <v/>
      </c>
      <c r="EB18" s="50" t="str">
        <f t="shared" si="1"/>
        <v/>
      </c>
      <c r="EC18" s="50" t="str">
        <f t="shared" ref="EC18:GM18" si="2">IF(
  AND(EC7&lt;&gt;"",COUNTA(EC9:EC17)&gt;0),
  AVERAGE(EC9:EC17)/5,
  ""
)</f>
        <v/>
      </c>
      <c r="ED18" s="50" t="str">
        <f t="shared" si="2"/>
        <v/>
      </c>
      <c r="EE18" s="50" t="str">
        <f t="shared" si="2"/>
        <v/>
      </c>
      <c r="EF18" s="50" t="str">
        <f t="shared" si="2"/>
        <v/>
      </c>
      <c r="EG18" s="50" t="str">
        <f t="shared" si="2"/>
        <v/>
      </c>
      <c r="EH18" s="50" t="str">
        <f t="shared" si="2"/>
        <v/>
      </c>
      <c r="EI18" s="50" t="str">
        <f t="shared" si="2"/>
        <v/>
      </c>
      <c r="EJ18" s="50" t="str">
        <f t="shared" si="2"/>
        <v/>
      </c>
      <c r="EK18" s="50" t="str">
        <f t="shared" si="2"/>
        <v/>
      </c>
      <c r="EL18" s="50" t="str">
        <f t="shared" si="2"/>
        <v/>
      </c>
      <c r="EM18" s="50" t="str">
        <f t="shared" si="2"/>
        <v/>
      </c>
      <c r="EN18" s="50" t="str">
        <f t="shared" si="2"/>
        <v/>
      </c>
      <c r="EO18" s="50" t="str">
        <f t="shared" si="2"/>
        <v/>
      </c>
      <c r="EP18" s="50" t="str">
        <f t="shared" si="2"/>
        <v/>
      </c>
      <c r="EQ18" s="50" t="str">
        <f t="shared" si="2"/>
        <v/>
      </c>
      <c r="ER18" s="50" t="str">
        <f t="shared" si="2"/>
        <v/>
      </c>
      <c r="ES18" s="50" t="str">
        <f t="shared" si="2"/>
        <v/>
      </c>
      <c r="ET18" s="50" t="str">
        <f t="shared" si="2"/>
        <v/>
      </c>
      <c r="EU18" s="50" t="str">
        <f t="shared" si="2"/>
        <v/>
      </c>
      <c r="EV18" s="50" t="str">
        <f t="shared" si="2"/>
        <v/>
      </c>
      <c r="EW18" s="50" t="str">
        <f t="shared" si="2"/>
        <v/>
      </c>
      <c r="EX18" s="50" t="str">
        <f t="shared" si="2"/>
        <v/>
      </c>
      <c r="EY18" s="50" t="str">
        <f t="shared" si="2"/>
        <v/>
      </c>
      <c r="EZ18" s="50" t="str">
        <f t="shared" si="2"/>
        <v/>
      </c>
      <c r="FA18" s="50" t="str">
        <f t="shared" si="2"/>
        <v/>
      </c>
      <c r="FB18" s="50" t="str">
        <f t="shared" si="2"/>
        <v/>
      </c>
      <c r="FC18" s="50" t="str">
        <f t="shared" si="2"/>
        <v/>
      </c>
      <c r="FD18" s="50" t="str">
        <f t="shared" si="2"/>
        <v/>
      </c>
      <c r="FE18" s="50" t="str">
        <f t="shared" si="2"/>
        <v/>
      </c>
      <c r="FF18" s="50" t="str">
        <f t="shared" si="2"/>
        <v/>
      </c>
      <c r="FG18" s="50" t="str">
        <f t="shared" si="2"/>
        <v/>
      </c>
      <c r="FH18" s="50" t="str">
        <f t="shared" si="2"/>
        <v/>
      </c>
      <c r="FI18" s="50" t="str">
        <f t="shared" si="2"/>
        <v/>
      </c>
      <c r="FJ18" s="50" t="str">
        <f t="shared" si="2"/>
        <v/>
      </c>
      <c r="FK18" s="50" t="str">
        <f t="shared" si="2"/>
        <v/>
      </c>
      <c r="FL18" s="50" t="str">
        <f t="shared" si="2"/>
        <v/>
      </c>
      <c r="FM18" s="50" t="str">
        <f t="shared" si="2"/>
        <v/>
      </c>
      <c r="FN18" s="50" t="str">
        <f t="shared" si="2"/>
        <v/>
      </c>
      <c r="FO18" s="50" t="str">
        <f t="shared" si="2"/>
        <v/>
      </c>
      <c r="FP18" s="50" t="str">
        <f t="shared" si="2"/>
        <v/>
      </c>
      <c r="FQ18" s="50" t="str">
        <f t="shared" si="2"/>
        <v/>
      </c>
      <c r="FR18" s="50" t="str">
        <f t="shared" si="2"/>
        <v/>
      </c>
      <c r="FS18" s="50" t="str">
        <f t="shared" si="2"/>
        <v/>
      </c>
      <c r="FT18" s="50" t="str">
        <f t="shared" si="2"/>
        <v/>
      </c>
      <c r="FU18" s="50" t="str">
        <f t="shared" si="2"/>
        <v/>
      </c>
      <c r="FV18" s="50" t="str">
        <f t="shared" si="2"/>
        <v/>
      </c>
      <c r="FW18" s="50" t="str">
        <f t="shared" si="2"/>
        <v/>
      </c>
      <c r="FX18" s="50" t="str">
        <f t="shared" si="2"/>
        <v/>
      </c>
      <c r="FY18" s="50" t="str">
        <f t="shared" si="2"/>
        <v/>
      </c>
      <c r="FZ18" s="50" t="str">
        <f t="shared" si="2"/>
        <v/>
      </c>
      <c r="GA18" s="50" t="str">
        <f t="shared" si="2"/>
        <v/>
      </c>
      <c r="GB18" s="50" t="str">
        <f t="shared" si="2"/>
        <v/>
      </c>
      <c r="GC18" s="50" t="str">
        <f t="shared" si="2"/>
        <v/>
      </c>
      <c r="GD18" s="50" t="str">
        <f t="shared" si="2"/>
        <v/>
      </c>
      <c r="GE18" s="50" t="str">
        <f t="shared" si="2"/>
        <v/>
      </c>
      <c r="GF18" s="50" t="str">
        <f t="shared" si="2"/>
        <v/>
      </c>
      <c r="GG18" s="50" t="str">
        <f t="shared" si="2"/>
        <v/>
      </c>
      <c r="GH18" s="50" t="str">
        <f t="shared" si="2"/>
        <v/>
      </c>
      <c r="GI18" s="50" t="str">
        <f t="shared" si="2"/>
        <v/>
      </c>
      <c r="GJ18" s="50" t="str">
        <f t="shared" si="2"/>
        <v/>
      </c>
      <c r="GK18" s="50" t="str">
        <f t="shared" si="2"/>
        <v/>
      </c>
      <c r="GL18" s="50" t="str">
        <f t="shared" si="2"/>
        <v/>
      </c>
      <c r="GM18" s="50" t="str">
        <f t="shared" si="2"/>
        <v/>
      </c>
    </row>
    <row r="19" spans="1:195" ht="30">
      <c r="A19" s="295" t="str">
        <f>Language!B1298</f>
        <v>Total average by sector for all modules</v>
      </c>
      <c r="B19" s="296"/>
      <c r="C19" s="297"/>
      <c r="D19" s="10" t="str">
        <f>Language!$B$100</f>
        <v>Human health</v>
      </c>
      <c r="E19" s="10" t="str">
        <f>Language!$B$101</f>
        <v>Animal health</v>
      </c>
      <c r="F19" s="10" t="str">
        <f>Language!$B$102</f>
        <v>Environmental health</v>
      </c>
      <c r="G19" s="10" t="str">
        <f>Language!$B$103</f>
        <v>Other</v>
      </c>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c r="AL19" s="293"/>
      <c r="AM19" s="293"/>
      <c r="AN19" s="293"/>
      <c r="AO19" s="293"/>
      <c r="AP19" s="293"/>
      <c r="AQ19" s="293"/>
      <c r="AR19" s="293"/>
      <c r="AS19" s="293"/>
      <c r="AT19" s="293"/>
      <c r="AU19" s="293"/>
      <c r="AV19" s="293"/>
      <c r="AW19" s="293"/>
      <c r="AX19" s="293"/>
      <c r="AY19" s="293"/>
      <c r="AZ19" s="293"/>
      <c r="BA19" s="293"/>
      <c r="BB19" s="293"/>
      <c r="BC19" s="293"/>
      <c r="BD19" s="293"/>
      <c r="BE19" s="293"/>
      <c r="BF19" s="293"/>
      <c r="BG19" s="293"/>
      <c r="BH19" s="293"/>
      <c r="BI19" s="293"/>
      <c r="BJ19" s="293"/>
      <c r="BK19" s="293"/>
      <c r="BL19" s="293"/>
      <c r="BM19" s="293"/>
      <c r="BN19" s="293"/>
      <c r="BO19" s="293"/>
      <c r="BP19" s="293"/>
      <c r="BQ19" s="293"/>
      <c r="BR19" s="293"/>
      <c r="BS19" s="293"/>
      <c r="BT19" s="293"/>
      <c r="BU19" s="293"/>
      <c r="BV19" s="293"/>
      <c r="BW19" s="293"/>
      <c r="BX19" s="293"/>
      <c r="BY19" s="293"/>
      <c r="BZ19" s="293"/>
      <c r="CA19" s="293"/>
      <c r="CB19" s="293"/>
      <c r="CC19" s="293"/>
      <c r="CD19" s="293"/>
      <c r="CE19" s="293"/>
      <c r="CF19" s="293"/>
      <c r="CG19" s="293"/>
      <c r="CH19" s="293"/>
      <c r="CI19" s="293"/>
      <c r="CJ19" s="293"/>
      <c r="CK19" s="293"/>
      <c r="CL19" s="293"/>
      <c r="CM19" s="293"/>
      <c r="CN19" s="293"/>
      <c r="CO19" s="293"/>
      <c r="CP19" s="293"/>
      <c r="CQ19" s="293"/>
      <c r="CR19" s="293"/>
      <c r="CS19" s="293"/>
      <c r="CT19" s="293"/>
      <c r="CU19" s="293"/>
      <c r="CV19" s="293"/>
      <c r="CW19" s="293"/>
      <c r="CX19" s="293"/>
      <c r="CY19" s="293"/>
      <c r="CZ19" s="293"/>
      <c r="DA19" s="293"/>
      <c r="DB19" s="293"/>
      <c r="DC19" s="293"/>
      <c r="DD19" s="293"/>
      <c r="DE19" s="293"/>
      <c r="DF19" s="293"/>
      <c r="DG19" s="293"/>
      <c r="DH19" s="293"/>
      <c r="DI19" s="293"/>
      <c r="DJ19" s="293"/>
      <c r="DK19" s="293"/>
      <c r="DL19" s="293"/>
      <c r="DM19" s="293"/>
      <c r="DN19" s="293"/>
      <c r="DO19" s="293"/>
      <c r="DP19" s="293"/>
      <c r="DQ19" s="293"/>
      <c r="DR19" s="293"/>
      <c r="DS19" s="293"/>
      <c r="DT19" s="293"/>
      <c r="DU19" s="293"/>
      <c r="DV19" s="293"/>
      <c r="DW19" s="293"/>
      <c r="DX19" s="293"/>
      <c r="DY19" s="293"/>
      <c r="DZ19" s="293"/>
      <c r="EA19" s="293"/>
      <c r="EB19" s="293"/>
      <c r="EC19" s="293"/>
      <c r="ED19" s="293"/>
      <c r="EE19" s="293"/>
      <c r="EF19" s="293"/>
      <c r="EG19" s="293"/>
      <c r="EH19" s="293"/>
      <c r="EI19" s="293"/>
      <c r="EJ19" s="293"/>
      <c r="EK19" s="293"/>
      <c r="EL19" s="293"/>
      <c r="EM19" s="293"/>
      <c r="EN19" s="293"/>
      <c r="EO19" s="293"/>
      <c r="EP19" s="293"/>
      <c r="EQ19" s="293"/>
      <c r="ER19" s="293"/>
      <c r="ES19" s="293"/>
      <c r="ET19" s="293"/>
      <c r="EU19" s="293"/>
      <c r="EV19" s="293"/>
      <c r="EW19" s="293"/>
      <c r="EX19" s="293"/>
      <c r="EY19" s="293"/>
      <c r="EZ19" s="293"/>
      <c r="FA19" s="293"/>
      <c r="FB19" s="293"/>
      <c r="FC19" s="293"/>
      <c r="FD19" s="293"/>
      <c r="FE19" s="293"/>
      <c r="FF19" s="293"/>
      <c r="FG19" s="293"/>
      <c r="FH19" s="293"/>
      <c r="FI19" s="293"/>
      <c r="FJ19" s="293"/>
      <c r="FK19" s="293"/>
      <c r="FL19" s="293"/>
      <c r="FM19" s="293"/>
      <c r="FN19" s="293"/>
      <c r="FO19" s="293"/>
      <c r="FP19" s="293"/>
      <c r="FQ19" s="293"/>
      <c r="FR19" s="293"/>
      <c r="FS19" s="293"/>
      <c r="FT19" s="293"/>
      <c r="FU19" s="293"/>
      <c r="FV19" s="293"/>
      <c r="FW19" s="293"/>
      <c r="FX19" s="293"/>
      <c r="FY19" s="293"/>
      <c r="FZ19" s="293"/>
      <c r="GA19" s="293"/>
      <c r="GB19" s="293"/>
      <c r="GC19" s="293"/>
      <c r="GD19" s="293"/>
      <c r="GE19" s="293"/>
      <c r="GF19" s="293"/>
      <c r="GG19" s="293"/>
      <c r="GH19" s="293"/>
      <c r="GI19" s="293"/>
      <c r="GJ19" s="293"/>
      <c r="GK19" s="293"/>
      <c r="GL19" s="293"/>
      <c r="GM19" s="293"/>
    </row>
    <row r="20" spans="1:195">
      <c r="A20" s="298"/>
      <c r="B20" s="299"/>
      <c r="C20" s="300"/>
      <c r="D20" s="50" t="str">
        <f>IFERROR(AVERAGEIF(D6:GM6, D19, D18:GM18), "")</f>
        <v/>
      </c>
      <c r="E20" s="50" t="str">
        <f>IFERROR(AVERAGEIF(D6:GM6, E19, D18:GM18), "")</f>
        <v/>
      </c>
      <c r="F20" s="50" t="str">
        <f>IFERROR(AVERAGEIF(D6:GM6, F19, D18:GM18), "")</f>
        <v/>
      </c>
      <c r="G20" s="50" t="str">
        <f>IFERROR(AVERAGEIF(D6:GM6, G19, D18:GM18), "")</f>
        <v/>
      </c>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3"/>
      <c r="AP20" s="293"/>
      <c r="AQ20" s="293"/>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Q20" s="293"/>
      <c r="BR20" s="293"/>
      <c r="BS20" s="293"/>
      <c r="BT20" s="293"/>
      <c r="BU20" s="293"/>
      <c r="BV20" s="293"/>
      <c r="BW20" s="293"/>
      <c r="BX20" s="293"/>
      <c r="BY20" s="293"/>
      <c r="BZ20" s="293"/>
      <c r="CA20" s="293"/>
      <c r="CB20" s="293"/>
      <c r="CC20" s="293"/>
      <c r="CD20" s="293"/>
      <c r="CE20" s="293"/>
      <c r="CF20" s="293"/>
      <c r="CG20" s="293"/>
      <c r="CH20" s="293"/>
      <c r="CI20" s="293"/>
      <c r="CJ20" s="293"/>
      <c r="CK20" s="293"/>
      <c r="CL20" s="293"/>
      <c r="CM20" s="293"/>
      <c r="CN20" s="293"/>
      <c r="CO20" s="293"/>
      <c r="CP20" s="293"/>
      <c r="CQ20" s="293"/>
      <c r="CR20" s="293"/>
      <c r="CS20" s="293"/>
      <c r="CT20" s="293"/>
      <c r="CU20" s="293"/>
      <c r="CV20" s="293"/>
      <c r="CW20" s="293"/>
      <c r="CX20" s="293"/>
      <c r="CY20" s="293"/>
      <c r="CZ20" s="293"/>
      <c r="DA20" s="293"/>
      <c r="DB20" s="293"/>
      <c r="DC20" s="293"/>
      <c r="DD20" s="293"/>
      <c r="DE20" s="293"/>
      <c r="DF20" s="293"/>
      <c r="DG20" s="293"/>
      <c r="DH20" s="293"/>
      <c r="DI20" s="293"/>
      <c r="DJ20" s="293"/>
      <c r="DK20" s="293"/>
      <c r="DL20" s="293"/>
      <c r="DM20" s="293"/>
      <c r="DN20" s="293"/>
      <c r="DO20" s="293"/>
      <c r="DP20" s="293"/>
      <c r="DQ20" s="293"/>
      <c r="DR20" s="293"/>
      <c r="DS20" s="293"/>
      <c r="DT20" s="293"/>
      <c r="DU20" s="293"/>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c r="EU20" s="293"/>
      <c r="EV20" s="293"/>
      <c r="EW20" s="293"/>
      <c r="EX20" s="293"/>
      <c r="EY20" s="293"/>
      <c r="EZ20" s="293"/>
      <c r="FA20" s="293"/>
      <c r="FB20" s="293"/>
      <c r="FC20" s="293"/>
      <c r="FD20" s="293"/>
      <c r="FE20" s="293"/>
      <c r="FF20" s="293"/>
      <c r="FG20" s="293"/>
      <c r="FH20" s="293"/>
      <c r="FI20" s="293"/>
      <c r="FJ20" s="293"/>
      <c r="FK20" s="293"/>
      <c r="FL20" s="293"/>
      <c r="FM20" s="293"/>
      <c r="FN20" s="293"/>
      <c r="FO20" s="293"/>
      <c r="FP20" s="293"/>
      <c r="FQ20" s="293"/>
      <c r="FR20" s="293"/>
      <c r="FS20" s="293"/>
      <c r="FT20" s="293"/>
      <c r="FU20" s="293"/>
      <c r="FV20" s="293"/>
      <c r="FW20" s="293"/>
      <c r="FX20" s="293"/>
      <c r="FY20" s="293"/>
      <c r="FZ20" s="293"/>
      <c r="GA20" s="293"/>
      <c r="GB20" s="293"/>
      <c r="GC20" s="293"/>
      <c r="GD20" s="293"/>
      <c r="GE20" s="293"/>
      <c r="GF20" s="293"/>
      <c r="GG20" s="293"/>
      <c r="GH20" s="293"/>
      <c r="GI20" s="293"/>
      <c r="GJ20" s="293"/>
      <c r="GK20" s="293"/>
      <c r="GL20" s="293"/>
      <c r="GM20" s="293"/>
    </row>
    <row r="21" spans="1:195">
      <c r="A21" s="294" t="str">
        <f>Language!B1299</f>
        <v>Average by module</v>
      </c>
      <c r="B21" s="294"/>
      <c r="C21" s="294"/>
      <c r="D21" s="287" t="str">
        <f>IFERROR(
(
IF(AND(D18&lt;&gt;"",D7&lt;&gt;""),D18*D7,0)+
IF(AND(E18&lt;&gt;"",E7&lt;&gt;""),E18*E7,0)+
IF(AND(F18&lt;&gt;"",F7&lt;&gt;""),F18*F7,0)+
IF(AND(G18&lt;&gt;"",G7&lt;&gt;""),G18*G7,0)
)
/
(
(
IF(AND(D18&lt;&gt;"",D7&lt;&gt;""),D7,0)+
IF(AND(E18&lt;&gt;"",E7&lt;&gt;""),E7,0)+
IF(AND(F18&lt;&gt;"",F7&lt;&gt;""),F7,0)+
IF(AND(G18&lt;&gt;"",G7&lt;&gt;""),G7,0)
)
),
"")</f>
        <v/>
      </c>
      <c r="E21" s="288"/>
      <c r="F21" s="288"/>
      <c r="G21" s="289"/>
      <c r="H21" s="287" t="str">
        <f t="shared" ref="H21" si="3">IFERROR(
(
IF(AND(H18&lt;&gt;"",H7&lt;&gt;""),H18*H7,0)+
IF(AND(I18&lt;&gt;"",I7&lt;&gt;""),I18*I7,0)+
IF(AND(J18&lt;&gt;"",J7&lt;&gt;""),J18*J7,0)+
IF(AND(K18&lt;&gt;"",K7&lt;&gt;""),K18*K7,0)
)
/
(
(
IF(AND(H18&lt;&gt;"",H7&lt;&gt;""),H7,0)+
IF(AND(I18&lt;&gt;"",I7&lt;&gt;""),I7,0)+
IF(AND(J18&lt;&gt;"",J7&lt;&gt;""),J7,0)+
IF(AND(K18&lt;&gt;"",K7&lt;&gt;""),K7,0)
)
),
"")</f>
        <v/>
      </c>
      <c r="I21" s="288"/>
      <c r="J21" s="288"/>
      <c r="K21" s="289"/>
      <c r="L21" s="287" t="str">
        <f t="shared" ref="L21" si="4">IFERROR(
(
IF(AND(L18&lt;&gt;"",L7&lt;&gt;""),L18*L7,0)+
IF(AND(M18&lt;&gt;"",M7&lt;&gt;""),M18*M7,0)+
IF(AND(N18&lt;&gt;"",N7&lt;&gt;""),N18*N7,0)+
IF(AND(O18&lt;&gt;"",O7&lt;&gt;""),O18*O7,0)
)
/
(
(
IF(AND(L18&lt;&gt;"",L7&lt;&gt;""),L7,0)+
IF(AND(M18&lt;&gt;"",M7&lt;&gt;""),M7,0)+
IF(AND(N18&lt;&gt;"",N7&lt;&gt;""),N7,0)+
IF(AND(O18&lt;&gt;"",O7&lt;&gt;""),O7,0)
)
),
"")</f>
        <v/>
      </c>
      <c r="M21" s="288"/>
      <c r="N21" s="288"/>
      <c r="O21" s="289"/>
      <c r="P21" s="287" t="str">
        <f t="shared" ref="P21" si="5">IFERROR(
(
IF(AND(P18&lt;&gt;"",P7&lt;&gt;""),P18*P7,0)+
IF(AND(Q18&lt;&gt;"",Q7&lt;&gt;""),Q18*Q7,0)+
IF(AND(R18&lt;&gt;"",R7&lt;&gt;""),R18*R7,0)+
IF(AND(S18&lt;&gt;"",S7&lt;&gt;""),S18*S7,0)
)
/
(
(
IF(AND(P18&lt;&gt;"",P7&lt;&gt;""),P7,0)+
IF(AND(Q18&lt;&gt;"",Q7&lt;&gt;""),Q7,0)+
IF(AND(R18&lt;&gt;"",R7&lt;&gt;""),R7,0)+
IF(AND(S18&lt;&gt;"",S7&lt;&gt;""),S7,0)
)
),
"")</f>
        <v/>
      </c>
      <c r="Q21" s="288"/>
      <c r="R21" s="288"/>
      <c r="S21" s="289"/>
      <c r="T21" s="287" t="str">
        <f t="shared" ref="T21" si="6">IFERROR(
(
IF(AND(T18&lt;&gt;"",T7&lt;&gt;""),T18*T7,0)+
IF(AND(U18&lt;&gt;"",U7&lt;&gt;""),U18*U7,0)+
IF(AND(V18&lt;&gt;"",V7&lt;&gt;""),V18*V7,0)+
IF(AND(W18&lt;&gt;"",W7&lt;&gt;""),W18*W7,0)
)
/
(
(
IF(AND(T18&lt;&gt;"",T7&lt;&gt;""),T7,0)+
IF(AND(U18&lt;&gt;"",U7&lt;&gt;""),U7,0)+
IF(AND(V18&lt;&gt;"",V7&lt;&gt;""),V7,0)+
IF(AND(W18&lt;&gt;"",W7&lt;&gt;""),W7,0)
)
),
"")</f>
        <v/>
      </c>
      <c r="U21" s="288"/>
      <c r="V21" s="288"/>
      <c r="W21" s="289"/>
      <c r="X21" s="287" t="str">
        <f t="shared" ref="X21" si="7">IFERROR(
(
IF(AND(X18&lt;&gt;"",X7&lt;&gt;""),X18*X7,0)+
IF(AND(Y18&lt;&gt;"",Y7&lt;&gt;""),Y18*Y7,0)+
IF(AND(Z18&lt;&gt;"",Z7&lt;&gt;""),Z18*Z7,0)+
IF(AND(AA18&lt;&gt;"",AA7&lt;&gt;""),AA18*AA7,0)
)
/
(
(
IF(AND(X18&lt;&gt;"",X7&lt;&gt;""),X7,0)+
IF(AND(Y18&lt;&gt;"",Y7&lt;&gt;""),Y7,0)+
IF(AND(Z18&lt;&gt;"",Z7&lt;&gt;""),Z7,0)+
IF(AND(AA18&lt;&gt;"",AA7&lt;&gt;""),AA7,0)
)
),
"")</f>
        <v/>
      </c>
      <c r="Y21" s="288"/>
      <c r="Z21" s="288"/>
      <c r="AA21" s="289"/>
      <c r="AB21" s="287" t="str">
        <f t="shared" ref="AB21" si="8">IFERROR(
(
IF(AND(AB18&lt;&gt;"",AB7&lt;&gt;""),AB18*AB7,0)+
IF(AND(AC18&lt;&gt;"",AC7&lt;&gt;""),AC18*AC7,0)+
IF(AND(AD18&lt;&gt;"",AD7&lt;&gt;""),AD18*AD7,0)+
IF(AND(AE18&lt;&gt;"",AE7&lt;&gt;""),AE18*AE7,0)
)
/
(
(
IF(AND(AB18&lt;&gt;"",AB7&lt;&gt;""),AB7,0)+
IF(AND(AC18&lt;&gt;"",AC7&lt;&gt;""),AC7,0)+
IF(AND(AD18&lt;&gt;"",AD7&lt;&gt;""),AD7,0)+
IF(AND(AE18&lt;&gt;"",AE7&lt;&gt;""),AE7,0)
)
),
"")</f>
        <v/>
      </c>
      <c r="AC21" s="288"/>
      <c r="AD21" s="288"/>
      <c r="AE21" s="289"/>
      <c r="AF21" s="287" t="str">
        <f t="shared" ref="AF21" si="9">IFERROR(
(
IF(AND(AF18&lt;&gt;"",AF7&lt;&gt;""),AF18*AF7,0)+
IF(AND(AG18&lt;&gt;"",AG7&lt;&gt;""),AG18*AG7,0)+
IF(AND(AH18&lt;&gt;"",AH7&lt;&gt;""),AH18*AH7,0)+
IF(AND(AI18&lt;&gt;"",AI7&lt;&gt;""),AI18*AI7,0)
)
/
(
(
IF(AND(AF18&lt;&gt;"",AF7&lt;&gt;""),AF7,0)+
IF(AND(AG18&lt;&gt;"",AG7&lt;&gt;""),AG7,0)+
IF(AND(AH18&lt;&gt;"",AH7&lt;&gt;""),AH7,0)+
IF(AND(AI18&lt;&gt;"",AI7&lt;&gt;""),AI7,0)
)
),
"")</f>
        <v/>
      </c>
      <c r="AG21" s="288"/>
      <c r="AH21" s="288"/>
      <c r="AI21" s="289"/>
      <c r="AJ21" s="287" t="str">
        <f t="shared" ref="AJ21" si="10">IFERROR(
(
IF(AND(AJ18&lt;&gt;"",AJ7&lt;&gt;""),AJ18*AJ7,0)+
IF(AND(AK18&lt;&gt;"",AK7&lt;&gt;""),AK18*AK7,0)+
IF(AND(AL18&lt;&gt;"",AL7&lt;&gt;""),AL18*AL7,0)+
IF(AND(AM18&lt;&gt;"",AM7&lt;&gt;""),AM18*AM7,0)
)
/
(
(
IF(AND(AJ18&lt;&gt;"",AJ7&lt;&gt;""),AJ7,0)+
IF(AND(AK18&lt;&gt;"",AK7&lt;&gt;""),AK7,0)+
IF(AND(AL18&lt;&gt;"",AL7&lt;&gt;""),AL7,0)+
IF(AND(AM18&lt;&gt;"",AM7&lt;&gt;""),AM7,0)
)
),
"")</f>
        <v/>
      </c>
      <c r="AK21" s="288"/>
      <c r="AL21" s="288"/>
      <c r="AM21" s="289"/>
      <c r="AN21" s="287" t="str">
        <f t="shared" ref="AN21" si="11">IFERROR(
(
IF(AND(AN18&lt;&gt;"",AN7&lt;&gt;""),AN18*AN7,0)+
IF(AND(AO18&lt;&gt;"",AO7&lt;&gt;""),AO18*AO7,0)+
IF(AND(AP18&lt;&gt;"",AP7&lt;&gt;""),AP18*AP7,0)+
IF(AND(AQ18&lt;&gt;"",AQ7&lt;&gt;""),AQ18*AQ7,0)
)
/
(
(
IF(AND(AN18&lt;&gt;"",AN7&lt;&gt;""),AN7,0)+
IF(AND(AO18&lt;&gt;"",AO7&lt;&gt;""),AO7,0)+
IF(AND(AP18&lt;&gt;"",AP7&lt;&gt;""),AP7,0)+
IF(AND(AQ18&lt;&gt;"",AQ7&lt;&gt;""),AQ7,0)
)
),
"")</f>
        <v/>
      </c>
      <c r="AO21" s="288"/>
      <c r="AP21" s="288"/>
      <c r="AQ21" s="289"/>
      <c r="AR21" s="287" t="str">
        <f t="shared" ref="AR21" si="12">IFERROR(
(
IF(AND(AR18&lt;&gt;"",AR7&lt;&gt;""),AR18*AR7,0)+
IF(AND(AS18&lt;&gt;"",AS7&lt;&gt;""),AS18*AS7,0)+
IF(AND(AT18&lt;&gt;"",AT7&lt;&gt;""),AT18*AT7,0)+
IF(AND(AU18&lt;&gt;"",AU7&lt;&gt;""),AU18*AU7,0)
)
/
(
(
IF(AND(AR18&lt;&gt;"",AR7&lt;&gt;""),AR7,0)+
IF(AND(AS18&lt;&gt;"",AS7&lt;&gt;""),AS7,0)+
IF(AND(AT18&lt;&gt;"",AT7&lt;&gt;""),AT7,0)+
IF(AND(AU18&lt;&gt;"",AU7&lt;&gt;""),AU7,0)
)
),
"")</f>
        <v/>
      </c>
      <c r="AS21" s="288"/>
      <c r="AT21" s="288"/>
      <c r="AU21" s="289"/>
      <c r="AV21" s="287" t="str">
        <f t="shared" ref="AV21" si="13">IFERROR(
(
IF(AND(AV18&lt;&gt;"",AV7&lt;&gt;""),AV18*AV7,0)+
IF(AND(AW18&lt;&gt;"",AW7&lt;&gt;""),AW18*AW7,0)+
IF(AND(AX18&lt;&gt;"",AX7&lt;&gt;""),AX18*AX7,0)+
IF(AND(AY18&lt;&gt;"",AY7&lt;&gt;""),AY18*AY7,0)
)
/
(
(
IF(AND(AV18&lt;&gt;"",AV7&lt;&gt;""),AV7,0)+
IF(AND(AW18&lt;&gt;"",AW7&lt;&gt;""),AW7,0)+
IF(AND(AX18&lt;&gt;"",AX7&lt;&gt;""),AX7,0)+
IF(AND(AY18&lt;&gt;"",AY7&lt;&gt;""),AY7,0)
)
),
"")</f>
        <v/>
      </c>
      <c r="AW21" s="288"/>
      <c r="AX21" s="288"/>
      <c r="AY21" s="289"/>
      <c r="AZ21" s="287" t="str">
        <f t="shared" ref="AZ21" si="14">IFERROR(
(
IF(AND(AZ18&lt;&gt;"",AZ7&lt;&gt;""),AZ18*AZ7,0)+
IF(AND(BA18&lt;&gt;"",BA7&lt;&gt;""),BA18*BA7,0)+
IF(AND(BB18&lt;&gt;"",BB7&lt;&gt;""),BB18*BB7,0)+
IF(AND(BC18&lt;&gt;"",BC7&lt;&gt;""),BC18*BC7,0)
)
/
(
(
IF(AND(AZ18&lt;&gt;"",AZ7&lt;&gt;""),AZ7,0)+
IF(AND(BA18&lt;&gt;"",BA7&lt;&gt;""),BA7,0)+
IF(AND(BB18&lt;&gt;"",BB7&lt;&gt;""),BB7,0)+
IF(AND(BC18&lt;&gt;"",BC7&lt;&gt;""),BC7,0)
)
),
"")</f>
        <v/>
      </c>
      <c r="BA21" s="288"/>
      <c r="BB21" s="288"/>
      <c r="BC21" s="289"/>
      <c r="BD21" s="287" t="str">
        <f t="shared" ref="BD21" si="15">IFERROR(
(
IF(AND(BD18&lt;&gt;"",BD7&lt;&gt;""),BD18*BD7,0)+
IF(AND(BE18&lt;&gt;"",BE7&lt;&gt;""),BE18*BE7,0)+
IF(AND(BF18&lt;&gt;"",BF7&lt;&gt;""),BF18*BF7,0)+
IF(AND(BG18&lt;&gt;"",BG7&lt;&gt;""),BG18*BG7,0)
)
/
(
(
IF(AND(BD18&lt;&gt;"",BD7&lt;&gt;""),BD7,0)+
IF(AND(BE18&lt;&gt;"",BE7&lt;&gt;""),BE7,0)+
IF(AND(BF18&lt;&gt;"",BF7&lt;&gt;""),BF7,0)+
IF(AND(BG18&lt;&gt;"",BG7&lt;&gt;""),BG7,0)
)
),
"")</f>
        <v/>
      </c>
      <c r="BE21" s="288"/>
      <c r="BF21" s="288"/>
      <c r="BG21" s="289"/>
      <c r="BH21" s="287" t="str">
        <f t="shared" ref="BH21" si="16">IFERROR(
(
IF(AND(BH18&lt;&gt;"",BH7&lt;&gt;""),BH18*BH7,0)+
IF(AND(BI18&lt;&gt;"",BI7&lt;&gt;""),BI18*BI7,0)+
IF(AND(BJ18&lt;&gt;"",BJ7&lt;&gt;""),BJ18*BJ7,0)+
IF(AND(BK18&lt;&gt;"",BK7&lt;&gt;""),BK18*BK7,0)
)
/
(
(
IF(AND(BH18&lt;&gt;"",BH7&lt;&gt;""),BH7,0)+
IF(AND(BI18&lt;&gt;"",BI7&lt;&gt;""),BI7,0)+
IF(AND(BJ18&lt;&gt;"",BJ7&lt;&gt;""),BJ7,0)+
IF(AND(BK18&lt;&gt;"",BK7&lt;&gt;""),BK7,0)
)
),
"")</f>
        <v/>
      </c>
      <c r="BI21" s="288"/>
      <c r="BJ21" s="288"/>
      <c r="BK21" s="289"/>
      <c r="BL21" s="287" t="str">
        <f t="shared" ref="BL21" si="17">IFERROR(
(
IF(AND(BL18&lt;&gt;"",BL7&lt;&gt;""),BL18*BL7,0)+
IF(AND(BM18&lt;&gt;"",BM7&lt;&gt;""),BM18*BM7,0)+
IF(AND(BN18&lt;&gt;"",BN7&lt;&gt;""),BN18*BN7,0)+
IF(AND(BO18&lt;&gt;"",BO7&lt;&gt;""),BO18*BO7,0)
)
/
(
(
IF(AND(BL18&lt;&gt;"",BL7&lt;&gt;""),BL7,0)+
IF(AND(BM18&lt;&gt;"",BM7&lt;&gt;""),BM7,0)+
IF(AND(BN18&lt;&gt;"",BN7&lt;&gt;""),BN7,0)+
IF(AND(BO18&lt;&gt;"",BO7&lt;&gt;""),BO7,0)
)
),
"")</f>
        <v/>
      </c>
      <c r="BM21" s="288"/>
      <c r="BN21" s="288"/>
      <c r="BO21" s="289"/>
      <c r="BP21" s="287" t="str">
        <f t="shared" ref="BP21" si="18">IFERROR(
(
IF(AND(BP18&lt;&gt;"",BP7&lt;&gt;""),BP18*BP7,0)+
IF(AND(BQ18&lt;&gt;"",BQ7&lt;&gt;""),BQ18*BQ7,0)+
IF(AND(BR18&lt;&gt;"",BR7&lt;&gt;""),BR18*BR7,0)+
IF(AND(BS18&lt;&gt;"",BS7&lt;&gt;""),BS18*BS7,0)
)
/
(
(
IF(AND(BP18&lt;&gt;"",BP7&lt;&gt;""),BP7,0)+
IF(AND(BQ18&lt;&gt;"",BQ7&lt;&gt;""),BQ7,0)+
IF(AND(BR18&lt;&gt;"",BR7&lt;&gt;""),BR7,0)+
IF(AND(BS18&lt;&gt;"",BS7&lt;&gt;""),BS7,0)
)
),
"")</f>
        <v/>
      </c>
      <c r="BQ21" s="288"/>
      <c r="BR21" s="288"/>
      <c r="BS21" s="289"/>
      <c r="BT21" s="287" t="str">
        <f t="shared" ref="BT21" si="19">IFERROR(
(
IF(AND(BT18&lt;&gt;"",BT7&lt;&gt;""),BT18*BT7,0)+
IF(AND(BU18&lt;&gt;"",BU7&lt;&gt;""),BU18*BU7,0)+
IF(AND(BV18&lt;&gt;"",BV7&lt;&gt;""),BV18*BV7,0)+
IF(AND(BW18&lt;&gt;"",BW7&lt;&gt;""),BW18*BW7,0)
)
/
(
(
IF(AND(BT18&lt;&gt;"",BT7&lt;&gt;""),BT7,0)+
IF(AND(BU18&lt;&gt;"",BU7&lt;&gt;""),BU7,0)+
IF(AND(BV18&lt;&gt;"",BV7&lt;&gt;""),BV7,0)+
IF(AND(BW18&lt;&gt;"",BW7&lt;&gt;""),BW7,0)
)
),
"")</f>
        <v/>
      </c>
      <c r="BU21" s="288"/>
      <c r="BV21" s="288"/>
      <c r="BW21" s="289"/>
      <c r="BX21" s="287" t="str">
        <f t="shared" ref="BX21" si="20">IFERROR(
(
IF(AND(BX18&lt;&gt;"",BX7&lt;&gt;""),BX18*BX7,0)+
IF(AND(BY18&lt;&gt;"",BY7&lt;&gt;""),BY18*BY7,0)+
IF(AND(BZ18&lt;&gt;"",BZ7&lt;&gt;""),BZ18*BZ7,0)+
IF(AND(CA18&lt;&gt;"",CA7&lt;&gt;""),CA18*CA7,0)
)
/
(
(
IF(AND(BX18&lt;&gt;"",BX7&lt;&gt;""),BX7,0)+
IF(AND(BY18&lt;&gt;"",BY7&lt;&gt;""),BY7,0)+
IF(AND(BZ18&lt;&gt;"",BZ7&lt;&gt;""),BZ7,0)+
IF(AND(CA18&lt;&gt;"",CA7&lt;&gt;""),CA7,0)
)
),
"")</f>
        <v/>
      </c>
      <c r="BY21" s="288"/>
      <c r="BZ21" s="288"/>
      <c r="CA21" s="289"/>
      <c r="CB21" s="287" t="str">
        <f t="shared" ref="CB21" si="21">IFERROR(
(
IF(AND(CB18&lt;&gt;"",CB7&lt;&gt;""),CB18*CB7,0)+
IF(AND(CC18&lt;&gt;"",CC7&lt;&gt;""),CC18*CC7,0)+
IF(AND(CD18&lt;&gt;"",CD7&lt;&gt;""),CD18*CD7,0)+
IF(AND(CE18&lt;&gt;"",CE7&lt;&gt;""),CE18*CE7,0)
)
/
(
(
IF(AND(CB18&lt;&gt;"",CB7&lt;&gt;""),CB7,0)+
IF(AND(CC18&lt;&gt;"",CC7&lt;&gt;""),CC7,0)+
IF(AND(CD18&lt;&gt;"",CD7&lt;&gt;""),CD7,0)+
IF(AND(CE18&lt;&gt;"",CE7&lt;&gt;""),CE7,0)
)
),
"")</f>
        <v/>
      </c>
      <c r="CC21" s="288"/>
      <c r="CD21" s="288"/>
      <c r="CE21" s="289"/>
      <c r="CF21" s="287" t="str">
        <f t="shared" ref="CF21" si="22">IFERROR(
(
IF(AND(CF18&lt;&gt;"",CF7&lt;&gt;""),CF18*CF7,0)+
IF(AND(CG18&lt;&gt;"",CG7&lt;&gt;""),CG18*CG7,0)+
IF(AND(CH18&lt;&gt;"",CH7&lt;&gt;""),CH18*CH7,0)+
IF(AND(CI18&lt;&gt;"",CI7&lt;&gt;""),CI18*CI7,0)
)
/
(
(
IF(AND(CF18&lt;&gt;"",CF7&lt;&gt;""),CF7,0)+
IF(AND(CG18&lt;&gt;"",CG7&lt;&gt;""),CG7,0)+
IF(AND(CH18&lt;&gt;"",CH7&lt;&gt;""),CH7,0)+
IF(AND(CI18&lt;&gt;"",CI7&lt;&gt;""),CI7,0)
)
),
"")</f>
        <v/>
      </c>
      <c r="CG21" s="288"/>
      <c r="CH21" s="288"/>
      <c r="CI21" s="289"/>
      <c r="CJ21" s="287" t="str">
        <f t="shared" ref="CJ21" si="23">IFERROR(
(
IF(AND(CJ18&lt;&gt;"",CJ7&lt;&gt;""),CJ18*CJ7,0)+
IF(AND(CK18&lt;&gt;"",CK7&lt;&gt;""),CK18*CK7,0)+
IF(AND(CL18&lt;&gt;"",CL7&lt;&gt;""),CL18*CL7,0)+
IF(AND(CM18&lt;&gt;"",CM7&lt;&gt;""),CM18*CM7,0)
)
/
(
(
IF(AND(CJ18&lt;&gt;"",CJ7&lt;&gt;""),CJ7,0)+
IF(AND(CK18&lt;&gt;"",CK7&lt;&gt;""),CK7,0)+
IF(AND(CL18&lt;&gt;"",CL7&lt;&gt;""),CL7,0)+
IF(AND(CM18&lt;&gt;"",CM7&lt;&gt;""),CM7,0)
)
),
"")</f>
        <v/>
      </c>
      <c r="CK21" s="288"/>
      <c r="CL21" s="288"/>
      <c r="CM21" s="289"/>
      <c r="CN21" s="287" t="str">
        <f t="shared" ref="CN21" si="24">IFERROR(
(
IF(AND(CN18&lt;&gt;"",CN7&lt;&gt;""),CN18*CN7,0)+
IF(AND(CO18&lt;&gt;"",CO7&lt;&gt;""),CO18*CO7,0)+
IF(AND(CP18&lt;&gt;"",CP7&lt;&gt;""),CP18*CP7,0)+
IF(AND(CQ18&lt;&gt;"",CQ7&lt;&gt;""),CQ18*CQ7,0)
)
/
(
(
IF(AND(CN18&lt;&gt;"",CN7&lt;&gt;""),CN7,0)+
IF(AND(CO18&lt;&gt;"",CO7&lt;&gt;""),CO7,0)+
IF(AND(CP18&lt;&gt;"",CP7&lt;&gt;""),CP7,0)+
IF(AND(CQ18&lt;&gt;"",CQ7&lt;&gt;""),CQ7,0)
)
),
"")</f>
        <v/>
      </c>
      <c r="CO21" s="288"/>
      <c r="CP21" s="288"/>
      <c r="CQ21" s="289"/>
      <c r="CR21" s="287" t="str">
        <f t="shared" ref="CR21" si="25">IFERROR(
(
IF(AND(CR18&lt;&gt;"",CR7&lt;&gt;""),CR18*CR7,0)+
IF(AND(CS18&lt;&gt;"",CS7&lt;&gt;""),CS18*CS7,0)+
IF(AND(CT18&lt;&gt;"",CT7&lt;&gt;""),CT18*CT7,0)+
IF(AND(CU18&lt;&gt;"",CU7&lt;&gt;""),CU18*CU7,0)
)
/
(
(
IF(AND(CR18&lt;&gt;"",CR7&lt;&gt;""),CR7,0)+
IF(AND(CS18&lt;&gt;"",CS7&lt;&gt;""),CS7,0)+
IF(AND(CT18&lt;&gt;"",CT7&lt;&gt;""),CT7,0)+
IF(AND(CU18&lt;&gt;"",CU7&lt;&gt;""),CU7,0)
)
),
"")</f>
        <v/>
      </c>
      <c r="CS21" s="288"/>
      <c r="CT21" s="288"/>
      <c r="CU21" s="289"/>
      <c r="CV21" s="287" t="str">
        <f t="shared" ref="CV21" si="26">IFERROR(
(
IF(AND(CV18&lt;&gt;"",CV7&lt;&gt;""),CV18*CV7,0)+
IF(AND(CW18&lt;&gt;"",CW7&lt;&gt;""),CW18*CW7,0)+
IF(AND(CX18&lt;&gt;"",CX7&lt;&gt;""),CX18*CX7,0)+
IF(AND(CY18&lt;&gt;"",CY7&lt;&gt;""),CY18*CY7,0)
)
/
(
(
IF(AND(CV18&lt;&gt;"",CV7&lt;&gt;""),CV7,0)+
IF(AND(CW18&lt;&gt;"",CW7&lt;&gt;""),CW7,0)+
IF(AND(CX18&lt;&gt;"",CX7&lt;&gt;""),CX7,0)+
IF(AND(CY18&lt;&gt;"",CY7&lt;&gt;""),CY7,0)
)
),
"")</f>
        <v/>
      </c>
      <c r="CW21" s="288"/>
      <c r="CX21" s="288"/>
      <c r="CY21" s="289"/>
      <c r="CZ21" s="287" t="str">
        <f t="shared" ref="CZ21" si="27">IFERROR(
(
IF(AND(CZ18&lt;&gt;"",CZ7&lt;&gt;""),CZ18*CZ7,0)+
IF(AND(DA18&lt;&gt;"",DA7&lt;&gt;""),DA18*DA7,0)+
IF(AND(DB18&lt;&gt;"",DB7&lt;&gt;""),DB18*DB7,0)+
IF(AND(DC18&lt;&gt;"",DC7&lt;&gt;""),DC18*DC7,0)
)
/
(
(
IF(AND(CZ18&lt;&gt;"",CZ7&lt;&gt;""),CZ7,0)+
IF(AND(DA18&lt;&gt;"",DA7&lt;&gt;""),DA7,0)+
IF(AND(DB18&lt;&gt;"",DB7&lt;&gt;""),DB7,0)+
IF(AND(DC18&lt;&gt;"",DC7&lt;&gt;""),DC7,0)
)
),
"")</f>
        <v/>
      </c>
      <c r="DA21" s="288"/>
      <c r="DB21" s="288"/>
      <c r="DC21" s="289"/>
      <c r="DD21" s="287" t="str">
        <f t="shared" ref="DD21" si="28">IFERROR(
(
IF(AND(DD18&lt;&gt;"",DD7&lt;&gt;""),DD18*DD7,0)+
IF(AND(DE18&lt;&gt;"",DE7&lt;&gt;""),DE18*DE7,0)+
IF(AND(DF18&lt;&gt;"",DF7&lt;&gt;""),DF18*DF7,0)+
IF(AND(DG18&lt;&gt;"",DG7&lt;&gt;""),DG18*DG7,0)
)
/
(
(
IF(AND(DD18&lt;&gt;"",DD7&lt;&gt;""),DD7,0)+
IF(AND(DE18&lt;&gt;"",DE7&lt;&gt;""),DE7,0)+
IF(AND(DF18&lt;&gt;"",DF7&lt;&gt;""),DF7,0)+
IF(AND(DG18&lt;&gt;"",DG7&lt;&gt;""),DG7,0)
)
),
"")</f>
        <v/>
      </c>
      <c r="DE21" s="288"/>
      <c r="DF21" s="288"/>
      <c r="DG21" s="289"/>
      <c r="DH21" s="287" t="str">
        <f t="shared" ref="DH21" si="29">IFERROR(
(
IF(AND(DH18&lt;&gt;"",DH7&lt;&gt;""),DH18*DH7,0)+
IF(AND(DI18&lt;&gt;"",DI7&lt;&gt;""),DI18*DI7,0)+
IF(AND(DJ18&lt;&gt;"",DJ7&lt;&gt;""),DJ18*DJ7,0)+
IF(AND(DK18&lt;&gt;"",DK7&lt;&gt;""),DK18*DK7,0)
)
/
(
(
IF(AND(DH18&lt;&gt;"",DH7&lt;&gt;""),DH7,0)+
IF(AND(DI18&lt;&gt;"",DI7&lt;&gt;""),DI7,0)+
IF(AND(DJ18&lt;&gt;"",DJ7&lt;&gt;""),DJ7,0)+
IF(AND(DK18&lt;&gt;"",DK7&lt;&gt;""),DK7,0)
)
),
"")</f>
        <v/>
      </c>
      <c r="DI21" s="288"/>
      <c r="DJ21" s="288"/>
      <c r="DK21" s="289"/>
      <c r="DL21" s="287" t="str">
        <f t="shared" ref="DL21" si="30">IFERROR(
(
IF(AND(DL18&lt;&gt;"",DL7&lt;&gt;""),DL18*DL7,0)+
IF(AND(DM18&lt;&gt;"",DM7&lt;&gt;""),DM18*DM7,0)+
IF(AND(DN18&lt;&gt;"",DN7&lt;&gt;""),DN18*DN7,0)+
IF(AND(DO18&lt;&gt;"",DO7&lt;&gt;""),DO18*DO7,0)
)
/
(
(
IF(AND(DL18&lt;&gt;"",DL7&lt;&gt;""),DL7,0)+
IF(AND(DM18&lt;&gt;"",DM7&lt;&gt;""),DM7,0)+
IF(AND(DN18&lt;&gt;"",DN7&lt;&gt;""),DN7,0)+
IF(AND(DO18&lt;&gt;"",DO7&lt;&gt;""),DO7,0)
)
),
"")</f>
        <v/>
      </c>
      <c r="DM21" s="288"/>
      <c r="DN21" s="288"/>
      <c r="DO21" s="289"/>
      <c r="DP21" s="287" t="str">
        <f t="shared" ref="DP21" si="31">IFERROR(
(
IF(AND(DP18&lt;&gt;"",DP7&lt;&gt;""),DP18*DP7,0)+
IF(AND(DQ18&lt;&gt;"",DQ7&lt;&gt;""),DQ18*DQ7,0)+
IF(AND(DR18&lt;&gt;"",DR7&lt;&gt;""),DR18*DR7,0)+
IF(AND(DS18&lt;&gt;"",DS7&lt;&gt;""),DS18*DS7,0)
)
/
(
(
IF(AND(DP18&lt;&gt;"",DP7&lt;&gt;""),DP7,0)+
IF(AND(DQ18&lt;&gt;"",DQ7&lt;&gt;""),DQ7,0)+
IF(AND(DR18&lt;&gt;"",DR7&lt;&gt;""),DR7,0)+
IF(AND(DS18&lt;&gt;"",DS7&lt;&gt;""),DS7,0)
)
),
"")</f>
        <v/>
      </c>
      <c r="DQ21" s="288"/>
      <c r="DR21" s="288"/>
      <c r="DS21" s="289"/>
      <c r="DT21" s="287" t="str">
        <f t="shared" ref="DT21" si="32">IFERROR(
(
IF(AND(DT18&lt;&gt;"",DT7&lt;&gt;""),DT18*DT7,0)+
IF(AND(DU18&lt;&gt;"",DU7&lt;&gt;""),DU18*DU7,0)+
IF(AND(DV18&lt;&gt;"",DV7&lt;&gt;""),DV18*DV7,0)+
IF(AND(DW18&lt;&gt;"",DW7&lt;&gt;""),DW18*DW7,0)
)
/
(
(
IF(AND(DT18&lt;&gt;"",DT7&lt;&gt;""),DT7,0)+
IF(AND(DU18&lt;&gt;"",DU7&lt;&gt;""),DU7,0)+
IF(AND(DV18&lt;&gt;"",DV7&lt;&gt;""),DV7,0)+
IF(AND(DW18&lt;&gt;"",DW7&lt;&gt;""),DW7,0)
)
),
"")</f>
        <v/>
      </c>
      <c r="DU21" s="288"/>
      <c r="DV21" s="288"/>
      <c r="DW21" s="289"/>
      <c r="DX21" s="287" t="str">
        <f t="shared" ref="DX21" si="33">IFERROR(
(
IF(AND(DX18&lt;&gt;"",DX7&lt;&gt;""),DX18*DX7,0)+
IF(AND(DY18&lt;&gt;"",DY7&lt;&gt;""),DY18*DY7,0)+
IF(AND(DZ18&lt;&gt;"",DZ7&lt;&gt;""),DZ18*DZ7,0)+
IF(AND(EA18&lt;&gt;"",EA7&lt;&gt;""),EA18*EA7,0)
)
/
(
(
IF(AND(DX18&lt;&gt;"",DX7&lt;&gt;""),DX7,0)+
IF(AND(DY18&lt;&gt;"",DY7&lt;&gt;""),DY7,0)+
IF(AND(DZ18&lt;&gt;"",DZ7&lt;&gt;""),DZ7,0)+
IF(AND(EA18&lt;&gt;"",EA7&lt;&gt;""),EA7,0)
)
),
"")</f>
        <v/>
      </c>
      <c r="DY21" s="288"/>
      <c r="DZ21" s="288"/>
      <c r="EA21" s="289"/>
      <c r="EB21" s="287" t="str">
        <f t="shared" ref="EB21" si="34">IFERROR(
(
IF(AND(EB18&lt;&gt;"",EB7&lt;&gt;""),EB18*EB7,0)+
IF(AND(EC18&lt;&gt;"",EC7&lt;&gt;""),EC18*EC7,0)+
IF(AND(ED18&lt;&gt;"",ED7&lt;&gt;""),ED18*ED7,0)+
IF(AND(EE18&lt;&gt;"",EE7&lt;&gt;""),EE18*EE7,0)
)
/
(
(
IF(AND(EB18&lt;&gt;"",EB7&lt;&gt;""),EB7,0)+
IF(AND(EC18&lt;&gt;"",EC7&lt;&gt;""),EC7,0)+
IF(AND(ED18&lt;&gt;"",ED7&lt;&gt;""),ED7,0)+
IF(AND(EE18&lt;&gt;"",EE7&lt;&gt;""),EE7,0)
)
),
"")</f>
        <v/>
      </c>
      <c r="EC21" s="288"/>
      <c r="ED21" s="288"/>
      <c r="EE21" s="289"/>
      <c r="EF21" s="287" t="str">
        <f t="shared" ref="EF21" si="35">IFERROR(
(
IF(AND(EF18&lt;&gt;"",EF7&lt;&gt;""),EF18*EF7,0)+
IF(AND(EG18&lt;&gt;"",EG7&lt;&gt;""),EG18*EG7,0)+
IF(AND(EH18&lt;&gt;"",EH7&lt;&gt;""),EH18*EH7,0)+
IF(AND(EI18&lt;&gt;"",EI7&lt;&gt;""),EI18*EI7,0)
)
/
(
(
IF(AND(EF18&lt;&gt;"",EF7&lt;&gt;""),EF7,0)+
IF(AND(EG18&lt;&gt;"",EG7&lt;&gt;""),EG7,0)+
IF(AND(EH18&lt;&gt;"",EH7&lt;&gt;""),EH7,0)+
IF(AND(EI18&lt;&gt;"",EI7&lt;&gt;""),EI7,0)
)
),
"")</f>
        <v/>
      </c>
      <c r="EG21" s="288"/>
      <c r="EH21" s="288"/>
      <c r="EI21" s="289"/>
      <c r="EJ21" s="287" t="str">
        <f t="shared" ref="EJ21" si="36">IFERROR(
(
IF(AND(EJ18&lt;&gt;"",EJ7&lt;&gt;""),EJ18*EJ7,0)+
IF(AND(EK18&lt;&gt;"",EK7&lt;&gt;""),EK18*EK7,0)+
IF(AND(EL18&lt;&gt;"",EL7&lt;&gt;""),EL18*EL7,0)+
IF(AND(EM18&lt;&gt;"",EM7&lt;&gt;""),EM18*EM7,0)
)
/
(
(
IF(AND(EJ18&lt;&gt;"",EJ7&lt;&gt;""),EJ7,0)+
IF(AND(EK18&lt;&gt;"",EK7&lt;&gt;""),EK7,0)+
IF(AND(EL18&lt;&gt;"",EL7&lt;&gt;""),EL7,0)+
IF(AND(EM18&lt;&gt;"",EM7&lt;&gt;""),EM7,0)
)
),
"")</f>
        <v/>
      </c>
      <c r="EK21" s="288"/>
      <c r="EL21" s="288"/>
      <c r="EM21" s="289"/>
      <c r="EN21" s="287" t="str">
        <f t="shared" ref="EN21" si="37">IFERROR(
(
IF(AND(EN18&lt;&gt;"",EN7&lt;&gt;""),EN18*EN7,0)+
IF(AND(EO18&lt;&gt;"",EO7&lt;&gt;""),EO18*EO7,0)+
IF(AND(EP18&lt;&gt;"",EP7&lt;&gt;""),EP18*EP7,0)+
IF(AND(EQ18&lt;&gt;"",EQ7&lt;&gt;""),EQ18*EQ7,0)
)
/
(
(
IF(AND(EN18&lt;&gt;"",EN7&lt;&gt;""),EN7,0)+
IF(AND(EO18&lt;&gt;"",EO7&lt;&gt;""),EO7,0)+
IF(AND(EP18&lt;&gt;"",EP7&lt;&gt;""),EP7,0)+
IF(AND(EQ18&lt;&gt;"",EQ7&lt;&gt;""),EQ7,0)
)
),
"")</f>
        <v/>
      </c>
      <c r="EO21" s="288"/>
      <c r="EP21" s="288"/>
      <c r="EQ21" s="289"/>
      <c r="ER21" s="287" t="str">
        <f t="shared" ref="ER21" si="38">IFERROR(
(
IF(AND(ER18&lt;&gt;"",ER7&lt;&gt;""),ER18*ER7,0)+
IF(AND(ES18&lt;&gt;"",ES7&lt;&gt;""),ES18*ES7,0)+
IF(AND(ET18&lt;&gt;"",ET7&lt;&gt;""),ET18*ET7,0)+
IF(AND(EU18&lt;&gt;"",EU7&lt;&gt;""),EU18*EU7,0)
)
/
(
(
IF(AND(ER18&lt;&gt;"",ER7&lt;&gt;""),ER7,0)+
IF(AND(ES18&lt;&gt;"",ES7&lt;&gt;""),ES7,0)+
IF(AND(ET18&lt;&gt;"",ET7&lt;&gt;""),ET7,0)+
IF(AND(EU18&lt;&gt;"",EU7&lt;&gt;""),EU7,0)
)
),
"")</f>
        <v/>
      </c>
      <c r="ES21" s="288"/>
      <c r="ET21" s="288"/>
      <c r="EU21" s="289"/>
      <c r="EV21" s="287" t="str">
        <f t="shared" ref="EV21" si="39">IFERROR(
(
IF(AND(EV18&lt;&gt;"",EV7&lt;&gt;""),EV18*EV7,0)+
IF(AND(EW18&lt;&gt;"",EW7&lt;&gt;""),EW18*EW7,0)+
IF(AND(EX18&lt;&gt;"",EX7&lt;&gt;""),EX18*EX7,0)+
IF(AND(EY18&lt;&gt;"",EY7&lt;&gt;""),EY18*EY7,0)
)
/
(
(
IF(AND(EV18&lt;&gt;"",EV7&lt;&gt;""),EV7,0)+
IF(AND(EW18&lt;&gt;"",EW7&lt;&gt;""),EW7,0)+
IF(AND(EX18&lt;&gt;"",EX7&lt;&gt;""),EX7,0)+
IF(AND(EY18&lt;&gt;"",EY7&lt;&gt;""),EY7,0)
)
),
"")</f>
        <v/>
      </c>
      <c r="EW21" s="288"/>
      <c r="EX21" s="288"/>
      <c r="EY21" s="289"/>
      <c r="EZ21" s="287" t="str">
        <f t="shared" ref="EZ21" si="40">IFERROR(
(
IF(AND(EZ18&lt;&gt;"",EZ7&lt;&gt;""),EZ18*EZ7,0)+
IF(AND(FA18&lt;&gt;"",FA7&lt;&gt;""),FA18*FA7,0)+
IF(AND(FB18&lt;&gt;"",FB7&lt;&gt;""),FB18*FB7,0)+
IF(AND(FC18&lt;&gt;"",FC7&lt;&gt;""),FC18*FC7,0)
)
/
(
(
IF(AND(EZ18&lt;&gt;"",EZ7&lt;&gt;""),EZ7,0)+
IF(AND(FA18&lt;&gt;"",FA7&lt;&gt;""),FA7,0)+
IF(AND(FB18&lt;&gt;"",FB7&lt;&gt;""),FB7,0)+
IF(AND(FC18&lt;&gt;"",FC7&lt;&gt;""),FC7,0)
)
),
"")</f>
        <v/>
      </c>
      <c r="FA21" s="288"/>
      <c r="FB21" s="288"/>
      <c r="FC21" s="289"/>
      <c r="FD21" s="287" t="str">
        <f t="shared" ref="FD21" si="41">IFERROR(
(
IF(AND(FD18&lt;&gt;"",FD7&lt;&gt;""),FD18*FD7,0)+
IF(AND(FE18&lt;&gt;"",FE7&lt;&gt;""),FE18*FE7,0)+
IF(AND(FF18&lt;&gt;"",FF7&lt;&gt;""),FF18*FF7,0)+
IF(AND(FG18&lt;&gt;"",FG7&lt;&gt;""),FG18*FG7,0)
)
/
(
(
IF(AND(FD18&lt;&gt;"",FD7&lt;&gt;""),FD7,0)+
IF(AND(FE18&lt;&gt;"",FE7&lt;&gt;""),FE7,0)+
IF(AND(FF18&lt;&gt;"",FF7&lt;&gt;""),FF7,0)+
IF(AND(FG18&lt;&gt;"",FG7&lt;&gt;""),FG7,0)
)
),
"")</f>
        <v/>
      </c>
      <c r="FE21" s="288"/>
      <c r="FF21" s="288"/>
      <c r="FG21" s="289"/>
      <c r="FH21" s="287" t="str">
        <f t="shared" ref="FH21" si="42">IFERROR(
(
IF(AND(FH18&lt;&gt;"",FH7&lt;&gt;""),FH18*FH7,0)+
IF(AND(FI18&lt;&gt;"",FI7&lt;&gt;""),FI18*FI7,0)+
IF(AND(FJ18&lt;&gt;"",FJ7&lt;&gt;""),FJ18*FJ7,0)+
IF(AND(FK18&lt;&gt;"",FK7&lt;&gt;""),FK18*FK7,0)
)
/
(
(
IF(AND(FH18&lt;&gt;"",FH7&lt;&gt;""),FH7,0)+
IF(AND(FI18&lt;&gt;"",FI7&lt;&gt;""),FI7,0)+
IF(AND(FJ18&lt;&gt;"",FJ7&lt;&gt;""),FJ7,0)+
IF(AND(FK18&lt;&gt;"",FK7&lt;&gt;""),FK7,0)
)
),
"")</f>
        <v/>
      </c>
      <c r="FI21" s="288"/>
      <c r="FJ21" s="288"/>
      <c r="FK21" s="289"/>
      <c r="FL21" s="287" t="str">
        <f t="shared" ref="FL21" si="43">IFERROR(
(
IF(AND(FL18&lt;&gt;"",FL7&lt;&gt;""),FL18*FL7,0)+
IF(AND(FM18&lt;&gt;"",FM7&lt;&gt;""),FM18*FM7,0)+
IF(AND(FN18&lt;&gt;"",FN7&lt;&gt;""),FN18*FN7,0)+
IF(AND(FO18&lt;&gt;"",FO7&lt;&gt;""),FO18*FO7,0)
)
/
(
(
IF(AND(FL18&lt;&gt;"",FL7&lt;&gt;""),FL7,0)+
IF(AND(FM18&lt;&gt;"",FM7&lt;&gt;""),FM7,0)+
IF(AND(FN18&lt;&gt;"",FN7&lt;&gt;""),FN7,0)+
IF(AND(FO18&lt;&gt;"",FO7&lt;&gt;""),FO7,0)
)
),
"")</f>
        <v/>
      </c>
      <c r="FM21" s="288"/>
      <c r="FN21" s="288"/>
      <c r="FO21" s="289"/>
      <c r="FP21" s="287" t="str">
        <f t="shared" ref="FP21" si="44">IFERROR(
(
IF(AND(FP18&lt;&gt;"",FP7&lt;&gt;""),FP18*FP7,0)+
IF(AND(FQ18&lt;&gt;"",FQ7&lt;&gt;""),FQ18*FQ7,0)+
IF(AND(FR18&lt;&gt;"",FR7&lt;&gt;""),FR18*FR7,0)+
IF(AND(FS18&lt;&gt;"",FS7&lt;&gt;""),FS18*FS7,0)
)
/
(
(
IF(AND(FP18&lt;&gt;"",FP7&lt;&gt;""),FP7,0)+
IF(AND(FQ18&lt;&gt;"",FQ7&lt;&gt;""),FQ7,0)+
IF(AND(FR18&lt;&gt;"",FR7&lt;&gt;""),FR7,0)+
IF(AND(FS18&lt;&gt;"",FS7&lt;&gt;""),FS7,0)
)
),
"")</f>
        <v/>
      </c>
      <c r="FQ21" s="288"/>
      <c r="FR21" s="288"/>
      <c r="FS21" s="289"/>
      <c r="FT21" s="287" t="str">
        <f t="shared" ref="FT21" si="45">IFERROR(
(
IF(AND(FT18&lt;&gt;"",FT7&lt;&gt;""),FT18*FT7,0)+
IF(AND(FU18&lt;&gt;"",FU7&lt;&gt;""),FU18*FU7,0)+
IF(AND(FV18&lt;&gt;"",FV7&lt;&gt;""),FV18*FV7,0)+
IF(AND(FW18&lt;&gt;"",FW7&lt;&gt;""),FW18*FW7,0)
)
/
(
(
IF(AND(FT18&lt;&gt;"",FT7&lt;&gt;""),FT7,0)+
IF(AND(FU18&lt;&gt;"",FU7&lt;&gt;""),FU7,0)+
IF(AND(FV18&lt;&gt;"",FV7&lt;&gt;""),FV7,0)+
IF(AND(FW18&lt;&gt;"",FW7&lt;&gt;""),FW7,0)
)
),
"")</f>
        <v/>
      </c>
      <c r="FU21" s="288"/>
      <c r="FV21" s="288"/>
      <c r="FW21" s="289"/>
      <c r="FX21" s="287" t="str">
        <f t="shared" ref="FX21" si="46">IFERROR(
(
IF(AND(FX18&lt;&gt;"",FX7&lt;&gt;""),FX18*FX7,0)+
IF(AND(FY18&lt;&gt;"",FY7&lt;&gt;""),FY18*FY7,0)+
IF(AND(FZ18&lt;&gt;"",FZ7&lt;&gt;""),FZ18*FZ7,0)+
IF(AND(GA18&lt;&gt;"",GA7&lt;&gt;""),GA18*GA7,0)
)
/
(
(
IF(AND(FX18&lt;&gt;"",FX7&lt;&gt;""),FX7,0)+
IF(AND(FY18&lt;&gt;"",FY7&lt;&gt;""),FY7,0)+
IF(AND(FZ18&lt;&gt;"",FZ7&lt;&gt;""),FZ7,0)+
IF(AND(GA18&lt;&gt;"",GA7&lt;&gt;""),GA7,0)
)
),
"")</f>
        <v/>
      </c>
      <c r="FY21" s="288"/>
      <c r="FZ21" s="288"/>
      <c r="GA21" s="289"/>
      <c r="GB21" s="287" t="str">
        <f t="shared" ref="GB21" si="47">IFERROR(
(
IF(AND(GB18&lt;&gt;"",GB7&lt;&gt;""),GB18*GB7,0)+
IF(AND(GC18&lt;&gt;"",GC7&lt;&gt;""),GC18*GC7,0)+
IF(AND(GD18&lt;&gt;"",GD7&lt;&gt;""),GD18*GD7,0)+
IF(AND(GE18&lt;&gt;"",GE7&lt;&gt;""),GE18*GE7,0)
)
/
(
(
IF(AND(GB18&lt;&gt;"",GB7&lt;&gt;""),GB7,0)+
IF(AND(GC18&lt;&gt;"",GC7&lt;&gt;""),GC7,0)+
IF(AND(GD18&lt;&gt;"",GD7&lt;&gt;""),GD7,0)+
IF(AND(GE18&lt;&gt;"",GE7&lt;&gt;""),GE7,0)
)
),
"")</f>
        <v/>
      </c>
      <c r="GC21" s="288"/>
      <c r="GD21" s="288"/>
      <c r="GE21" s="289"/>
      <c r="GF21" s="287" t="str">
        <f t="shared" ref="GF21" si="48">IFERROR(
(
IF(AND(GF18&lt;&gt;"",GF7&lt;&gt;""),GF18*GF7,0)+
IF(AND(GG18&lt;&gt;"",GG7&lt;&gt;""),GG18*GG7,0)+
IF(AND(GH18&lt;&gt;"",GH7&lt;&gt;""),GH18*GH7,0)+
IF(AND(GI18&lt;&gt;"",GI7&lt;&gt;""),GI18*GI7,0)
)
/
(
(
IF(AND(GF18&lt;&gt;"",GF7&lt;&gt;""),GF7,0)+
IF(AND(GG18&lt;&gt;"",GG7&lt;&gt;""),GG7,0)+
IF(AND(GH18&lt;&gt;"",GH7&lt;&gt;""),GH7,0)+
IF(AND(GI18&lt;&gt;"",GI7&lt;&gt;""),GI7,0)
)
),
"")</f>
        <v/>
      </c>
      <c r="GG21" s="288"/>
      <c r="GH21" s="288"/>
      <c r="GI21" s="289"/>
      <c r="GJ21" s="287" t="str">
        <f t="shared" ref="GJ21" si="49">IFERROR(
(
IF(AND(GJ18&lt;&gt;"",GJ7&lt;&gt;""),GJ18*GJ7,0)+
IF(AND(GK18&lt;&gt;"",GK7&lt;&gt;""),GK18*GK7,0)+
IF(AND(GL18&lt;&gt;"",GL7&lt;&gt;""),GL18*GL7,0)+
IF(AND(GM18&lt;&gt;"",GM7&lt;&gt;""),GM18*GM7,0)
)
/
(
(
IF(AND(GJ18&lt;&gt;"",GJ7&lt;&gt;""),GJ7,0)+
IF(AND(GK18&lt;&gt;"",GK7&lt;&gt;""),GK7,0)+
IF(AND(GL18&lt;&gt;"",GL7&lt;&gt;""),GL7,0)+
IF(AND(GM18&lt;&gt;"",GM7&lt;&gt;""),GM7,0)
)
),
"")</f>
        <v/>
      </c>
      <c r="GK21" s="288"/>
      <c r="GL21" s="288"/>
      <c r="GM21" s="289"/>
    </row>
    <row r="22" spans="1:195">
      <c r="A22" s="296" t="str">
        <f>Language!B1300</f>
        <v>Overall for all modules</v>
      </c>
      <c r="B22" s="296"/>
      <c r="C22" s="297"/>
      <c r="D22" s="63" t="str">
        <f>IFERROR(AVERAGE(D21:GM21),"")</f>
        <v/>
      </c>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293"/>
      <c r="BH22" s="293"/>
      <c r="BI22" s="293"/>
      <c r="BJ22" s="293"/>
      <c r="BK22" s="293"/>
      <c r="BL22" s="293"/>
      <c r="BM22" s="293"/>
      <c r="BN22" s="293"/>
      <c r="BO22" s="293"/>
      <c r="BP22" s="293"/>
      <c r="BQ22" s="293"/>
      <c r="BR22" s="293"/>
      <c r="BS22" s="293"/>
      <c r="BT22" s="293"/>
      <c r="BU22" s="293"/>
      <c r="BV22" s="293"/>
      <c r="BW22" s="293"/>
      <c r="BX22" s="293"/>
      <c r="BY22" s="293"/>
      <c r="BZ22" s="293"/>
      <c r="CA22" s="293"/>
      <c r="CB22" s="293"/>
      <c r="CC22" s="293"/>
      <c r="CD22" s="293"/>
      <c r="CE22" s="293"/>
      <c r="CF22" s="293"/>
      <c r="CG22" s="293"/>
      <c r="CH22" s="293"/>
      <c r="CI22" s="293"/>
      <c r="CJ22" s="293"/>
      <c r="CK22" s="293"/>
      <c r="CL22" s="293"/>
      <c r="CM22" s="293"/>
      <c r="CN22" s="293"/>
      <c r="CO22" s="293"/>
      <c r="CP22" s="293"/>
      <c r="CQ22" s="293"/>
      <c r="CR22" s="293"/>
      <c r="CS22" s="293"/>
      <c r="CT22" s="293"/>
      <c r="CU22" s="293"/>
      <c r="CV22" s="293"/>
      <c r="CW22" s="293"/>
      <c r="CX22" s="293"/>
      <c r="CY22" s="293"/>
      <c r="CZ22" s="293"/>
      <c r="DA22" s="293"/>
      <c r="DB22" s="293"/>
      <c r="DC22" s="293"/>
      <c r="DD22" s="293"/>
      <c r="DE22" s="293"/>
      <c r="DF22" s="293"/>
      <c r="DG22" s="293"/>
      <c r="DH22" s="293"/>
      <c r="DI22" s="293"/>
      <c r="DJ22" s="293"/>
      <c r="DK22" s="293"/>
      <c r="DL22" s="293"/>
      <c r="DM22" s="293"/>
      <c r="DN22" s="293"/>
      <c r="DO22" s="293"/>
      <c r="DP22" s="293"/>
      <c r="DQ22" s="293"/>
      <c r="DR22" s="293"/>
      <c r="DS22" s="293"/>
      <c r="DT22" s="293"/>
      <c r="DU22" s="293"/>
      <c r="DV22" s="293"/>
      <c r="DW22" s="293"/>
      <c r="DX22" s="293"/>
      <c r="DY22" s="293"/>
      <c r="DZ22" s="293"/>
      <c r="EA22" s="293"/>
      <c r="EB22" s="293"/>
      <c r="EC22" s="293"/>
      <c r="ED22" s="293"/>
      <c r="EE22" s="293"/>
      <c r="EF22" s="293"/>
      <c r="EG22" s="293"/>
      <c r="EH22" s="293"/>
      <c r="EI22" s="293"/>
      <c r="EJ22" s="293"/>
      <c r="EK22" s="293"/>
      <c r="EL22" s="293"/>
      <c r="EM22" s="293"/>
      <c r="EN22" s="293"/>
      <c r="EO22" s="293"/>
      <c r="EP22" s="293"/>
      <c r="EQ22" s="293"/>
      <c r="ER22" s="293"/>
      <c r="ES22" s="293"/>
      <c r="ET22" s="293"/>
      <c r="EU22" s="293"/>
      <c r="EV22" s="293"/>
      <c r="EW22" s="293"/>
      <c r="EX22" s="293"/>
      <c r="EY22" s="293"/>
      <c r="EZ22" s="293"/>
      <c r="FA22" s="293"/>
      <c r="FB22" s="293"/>
      <c r="FC22" s="293"/>
      <c r="FD22" s="293"/>
      <c r="FE22" s="293"/>
      <c r="FF22" s="293"/>
      <c r="FG22" s="293"/>
      <c r="FH22" s="293"/>
      <c r="FI22" s="293"/>
      <c r="FJ22" s="293"/>
      <c r="FK22" s="293"/>
      <c r="FL22" s="293"/>
      <c r="FM22" s="293"/>
      <c r="FN22" s="293"/>
      <c r="FO22" s="293"/>
      <c r="FP22" s="293"/>
      <c r="FQ22" s="293"/>
      <c r="FR22" s="293"/>
      <c r="FS22" s="293"/>
      <c r="FT22" s="293"/>
      <c r="FU22" s="293"/>
      <c r="FV22" s="293"/>
      <c r="FW22" s="293"/>
      <c r="FX22" s="293"/>
      <c r="FY22" s="293"/>
      <c r="FZ22" s="293"/>
      <c r="GA22" s="293"/>
      <c r="GB22" s="293"/>
      <c r="GC22" s="293"/>
      <c r="GD22" s="293"/>
      <c r="GE22" s="293"/>
      <c r="GF22" s="293"/>
      <c r="GG22" s="293"/>
      <c r="GH22" s="293"/>
      <c r="GI22" s="293"/>
      <c r="GJ22" s="293"/>
      <c r="GK22" s="293"/>
      <c r="GL22" s="293"/>
      <c r="GM22" s="293"/>
    </row>
    <row r="23" spans="1:195">
      <c r="A23" s="301" t="str">
        <f>Language!B1301</f>
        <v>B. Adaptation of the learning package (module’s materials)</v>
      </c>
      <c r="B23" s="302"/>
      <c r="C23" s="52"/>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c r="BL23" s="293"/>
      <c r="BM23" s="293"/>
      <c r="BN23" s="293"/>
      <c r="BO23" s="293"/>
      <c r="BP23" s="293"/>
      <c r="BQ23" s="293"/>
      <c r="BR23" s="293"/>
      <c r="BS23" s="293"/>
      <c r="BT23" s="293"/>
      <c r="BU23" s="293"/>
      <c r="BV23" s="293"/>
      <c r="BW23" s="293"/>
      <c r="BX23" s="293"/>
      <c r="BY23" s="293"/>
      <c r="BZ23" s="293"/>
      <c r="CA23" s="293"/>
      <c r="CB23" s="293"/>
      <c r="CC23" s="293"/>
      <c r="CD23" s="293"/>
      <c r="CE23" s="293"/>
      <c r="CF23" s="293"/>
      <c r="CG23" s="293"/>
      <c r="CH23" s="293"/>
      <c r="CI23" s="293"/>
      <c r="CJ23" s="293"/>
      <c r="CK23" s="293"/>
      <c r="CL23" s="293"/>
      <c r="CM23" s="293"/>
      <c r="CN23" s="293"/>
      <c r="CO23" s="293"/>
      <c r="CP23" s="293"/>
      <c r="CQ23" s="293"/>
      <c r="CR23" s="293"/>
      <c r="CS23" s="293"/>
      <c r="CT23" s="293"/>
      <c r="CU23" s="293"/>
      <c r="CV23" s="293"/>
      <c r="CW23" s="293"/>
      <c r="CX23" s="293"/>
      <c r="CY23" s="293"/>
      <c r="CZ23" s="293"/>
      <c r="DA23" s="293"/>
      <c r="DB23" s="293"/>
      <c r="DC23" s="293"/>
      <c r="DD23" s="293"/>
      <c r="DE23" s="293"/>
      <c r="DF23" s="293"/>
      <c r="DG23" s="293"/>
      <c r="DH23" s="293"/>
      <c r="DI23" s="293"/>
      <c r="DJ23" s="293"/>
      <c r="DK23" s="293"/>
      <c r="DL23" s="293"/>
      <c r="DM23" s="293"/>
      <c r="DN23" s="293"/>
      <c r="DO23" s="293"/>
      <c r="DP23" s="293"/>
      <c r="DQ23" s="293"/>
      <c r="DR23" s="293"/>
      <c r="DS23" s="293"/>
      <c r="DT23" s="293"/>
      <c r="DU23" s="293"/>
      <c r="DV23" s="293"/>
      <c r="DW23" s="293"/>
      <c r="DX23" s="293"/>
      <c r="DY23" s="293"/>
      <c r="DZ23" s="293"/>
      <c r="EA23" s="293"/>
      <c r="EB23" s="293"/>
      <c r="EC23" s="293"/>
      <c r="ED23" s="293"/>
      <c r="EE23" s="293"/>
      <c r="EF23" s="293"/>
      <c r="EG23" s="293"/>
      <c r="EH23" s="293"/>
      <c r="EI23" s="293"/>
      <c r="EJ23" s="293"/>
      <c r="EK23" s="293"/>
      <c r="EL23" s="293"/>
      <c r="EM23" s="293"/>
      <c r="EN23" s="293"/>
      <c r="EO23" s="293"/>
      <c r="EP23" s="293"/>
      <c r="EQ23" s="293"/>
      <c r="ER23" s="293"/>
      <c r="ES23" s="293"/>
      <c r="ET23" s="293"/>
      <c r="EU23" s="293"/>
      <c r="EV23" s="293"/>
      <c r="EW23" s="293"/>
      <c r="EX23" s="293"/>
      <c r="EY23" s="293"/>
      <c r="EZ23" s="293"/>
      <c r="FA23" s="293"/>
      <c r="FB23" s="293"/>
      <c r="FC23" s="293"/>
      <c r="FD23" s="293"/>
      <c r="FE23" s="293"/>
      <c r="FF23" s="293"/>
      <c r="FG23" s="293"/>
      <c r="FH23" s="293"/>
      <c r="FI23" s="293"/>
      <c r="FJ23" s="293"/>
      <c r="FK23" s="293"/>
      <c r="FL23" s="293"/>
      <c r="FM23" s="293"/>
      <c r="FN23" s="293"/>
      <c r="FO23" s="293"/>
      <c r="FP23" s="293"/>
      <c r="FQ23" s="293"/>
      <c r="FR23" s="293"/>
      <c r="FS23" s="293"/>
      <c r="FT23" s="293"/>
      <c r="FU23" s="293"/>
      <c r="FV23" s="293"/>
      <c r="FW23" s="293"/>
      <c r="FX23" s="293"/>
      <c r="FY23" s="293"/>
      <c r="FZ23" s="293"/>
      <c r="GA23" s="293"/>
      <c r="GB23" s="293"/>
      <c r="GC23" s="293"/>
      <c r="GD23" s="293"/>
      <c r="GE23" s="293"/>
      <c r="GF23" s="293"/>
      <c r="GG23" s="293"/>
      <c r="GH23" s="293"/>
      <c r="GI23" s="293"/>
      <c r="GJ23" s="293"/>
      <c r="GK23" s="293"/>
      <c r="GL23" s="293"/>
      <c r="GM23" s="293"/>
    </row>
    <row r="24" spans="1:195">
      <c r="A24" s="6" t="s">
        <v>125</v>
      </c>
      <c r="B24" s="305" t="str">
        <f>Language!B1302</f>
        <v>I, as instructor, adapted module materials to the local context</v>
      </c>
      <c r="C24" s="307"/>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row>
    <row r="25" spans="1:195" ht="30.75" customHeight="1">
      <c r="A25" s="6" t="s">
        <v>126</v>
      </c>
      <c r="B25" s="305" t="str">
        <f>Language!B1303</f>
        <v>I, as instructor, adapted module materials to include relevant examples from human, animal, and environmental health</v>
      </c>
      <c r="C25" s="307"/>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row>
    <row r="26" spans="1:195">
      <c r="A26" s="6" t="s">
        <v>127</v>
      </c>
      <c r="B26" s="305" t="str">
        <f>Language!B1304</f>
        <v>I, as instructor, felt prepared to adapt modules materials</v>
      </c>
      <c r="C26" s="307"/>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0"/>
      <c r="DV26" s="120"/>
      <c r="DW26" s="120"/>
      <c r="DX26" s="120"/>
      <c r="DY26" s="120"/>
      <c r="DZ26" s="120"/>
      <c r="EA26" s="120"/>
      <c r="EB26" s="120"/>
      <c r="EC26" s="120"/>
      <c r="ED26" s="120"/>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row>
    <row r="27" spans="1:195">
      <c r="A27" s="6" t="s">
        <v>128</v>
      </c>
      <c r="B27" s="305" t="str">
        <f>Language!B1305</f>
        <v>Adaptation of the learning package materials did not compromise the integrity of the content</v>
      </c>
      <c r="C27" s="307"/>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0"/>
      <c r="DV27" s="120"/>
      <c r="DW27" s="120"/>
      <c r="DX27" s="120"/>
      <c r="DY27" s="120"/>
      <c r="DZ27" s="120"/>
      <c r="EA27" s="120"/>
      <c r="EB27" s="120"/>
      <c r="EC27" s="120"/>
      <c r="ED27" s="120"/>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row>
    <row r="28" spans="1:195">
      <c r="A28" s="305" t="str">
        <f>Language!B1306</f>
        <v>Average by sector by module</v>
      </c>
      <c r="B28" s="306"/>
      <c r="C28" s="307"/>
      <c r="D28" s="50" t="str">
        <f>IF(
  AND(D7&lt;&gt;"",COUNTA(D24:D27)&gt;0),
  AVERAGE(D24:D27)/5,
  ""
)</f>
        <v/>
      </c>
      <c r="E28" s="50" t="str">
        <f t="shared" ref="E28:BP28" si="50">IF(
  AND(E7&lt;&gt;"",COUNTA(E24:E27)&gt;0),
  AVERAGE(E24:E27)/5,
  ""
)</f>
        <v/>
      </c>
      <c r="F28" s="50" t="str">
        <f t="shared" si="50"/>
        <v/>
      </c>
      <c r="G28" s="50" t="str">
        <f t="shared" si="50"/>
        <v/>
      </c>
      <c r="H28" s="50" t="str">
        <f t="shared" si="50"/>
        <v/>
      </c>
      <c r="I28" s="50" t="str">
        <f t="shared" si="50"/>
        <v/>
      </c>
      <c r="J28" s="50" t="str">
        <f t="shared" si="50"/>
        <v/>
      </c>
      <c r="K28" s="50" t="str">
        <f t="shared" si="50"/>
        <v/>
      </c>
      <c r="L28" s="50" t="str">
        <f t="shared" si="50"/>
        <v/>
      </c>
      <c r="M28" s="50" t="str">
        <f t="shared" si="50"/>
        <v/>
      </c>
      <c r="N28" s="50" t="str">
        <f t="shared" si="50"/>
        <v/>
      </c>
      <c r="O28" s="50" t="str">
        <f t="shared" si="50"/>
        <v/>
      </c>
      <c r="P28" s="50" t="str">
        <f t="shared" si="50"/>
        <v/>
      </c>
      <c r="Q28" s="50" t="str">
        <f t="shared" si="50"/>
        <v/>
      </c>
      <c r="R28" s="50" t="str">
        <f t="shared" si="50"/>
        <v/>
      </c>
      <c r="S28" s="50" t="str">
        <f t="shared" si="50"/>
        <v/>
      </c>
      <c r="T28" s="50" t="str">
        <f t="shared" si="50"/>
        <v/>
      </c>
      <c r="U28" s="50" t="str">
        <f t="shared" si="50"/>
        <v/>
      </c>
      <c r="V28" s="50" t="str">
        <f t="shared" si="50"/>
        <v/>
      </c>
      <c r="W28" s="50" t="str">
        <f t="shared" si="50"/>
        <v/>
      </c>
      <c r="X28" s="50" t="str">
        <f t="shared" si="50"/>
        <v/>
      </c>
      <c r="Y28" s="50" t="str">
        <f t="shared" si="50"/>
        <v/>
      </c>
      <c r="Z28" s="50" t="str">
        <f t="shared" si="50"/>
        <v/>
      </c>
      <c r="AA28" s="50" t="str">
        <f t="shared" si="50"/>
        <v/>
      </c>
      <c r="AB28" s="50" t="str">
        <f t="shared" si="50"/>
        <v/>
      </c>
      <c r="AC28" s="50" t="str">
        <f t="shared" si="50"/>
        <v/>
      </c>
      <c r="AD28" s="50" t="str">
        <f t="shared" si="50"/>
        <v/>
      </c>
      <c r="AE28" s="50" t="str">
        <f t="shared" si="50"/>
        <v/>
      </c>
      <c r="AF28" s="50" t="str">
        <f t="shared" si="50"/>
        <v/>
      </c>
      <c r="AG28" s="50" t="str">
        <f t="shared" si="50"/>
        <v/>
      </c>
      <c r="AH28" s="50" t="str">
        <f t="shared" si="50"/>
        <v/>
      </c>
      <c r="AI28" s="50" t="str">
        <f t="shared" si="50"/>
        <v/>
      </c>
      <c r="AJ28" s="50" t="str">
        <f t="shared" si="50"/>
        <v/>
      </c>
      <c r="AK28" s="50" t="str">
        <f t="shared" si="50"/>
        <v/>
      </c>
      <c r="AL28" s="50" t="str">
        <f t="shared" si="50"/>
        <v/>
      </c>
      <c r="AM28" s="50" t="str">
        <f t="shared" si="50"/>
        <v/>
      </c>
      <c r="AN28" s="50" t="str">
        <f t="shared" si="50"/>
        <v/>
      </c>
      <c r="AO28" s="50" t="str">
        <f t="shared" si="50"/>
        <v/>
      </c>
      <c r="AP28" s="50" t="str">
        <f t="shared" si="50"/>
        <v/>
      </c>
      <c r="AQ28" s="50" t="str">
        <f t="shared" si="50"/>
        <v/>
      </c>
      <c r="AR28" s="50" t="str">
        <f t="shared" si="50"/>
        <v/>
      </c>
      <c r="AS28" s="50" t="str">
        <f t="shared" si="50"/>
        <v/>
      </c>
      <c r="AT28" s="50" t="str">
        <f t="shared" si="50"/>
        <v/>
      </c>
      <c r="AU28" s="50" t="str">
        <f t="shared" si="50"/>
        <v/>
      </c>
      <c r="AV28" s="50" t="str">
        <f t="shared" si="50"/>
        <v/>
      </c>
      <c r="AW28" s="50" t="str">
        <f t="shared" si="50"/>
        <v/>
      </c>
      <c r="AX28" s="50" t="str">
        <f t="shared" si="50"/>
        <v/>
      </c>
      <c r="AY28" s="50" t="str">
        <f t="shared" si="50"/>
        <v/>
      </c>
      <c r="AZ28" s="50" t="str">
        <f t="shared" si="50"/>
        <v/>
      </c>
      <c r="BA28" s="50" t="str">
        <f t="shared" si="50"/>
        <v/>
      </c>
      <c r="BB28" s="50" t="str">
        <f t="shared" si="50"/>
        <v/>
      </c>
      <c r="BC28" s="50" t="str">
        <f t="shared" si="50"/>
        <v/>
      </c>
      <c r="BD28" s="50" t="str">
        <f t="shared" si="50"/>
        <v/>
      </c>
      <c r="BE28" s="50" t="str">
        <f t="shared" si="50"/>
        <v/>
      </c>
      <c r="BF28" s="50" t="str">
        <f t="shared" si="50"/>
        <v/>
      </c>
      <c r="BG28" s="50" t="str">
        <f t="shared" si="50"/>
        <v/>
      </c>
      <c r="BH28" s="50" t="str">
        <f t="shared" si="50"/>
        <v/>
      </c>
      <c r="BI28" s="50" t="str">
        <f t="shared" si="50"/>
        <v/>
      </c>
      <c r="BJ28" s="50" t="str">
        <f t="shared" si="50"/>
        <v/>
      </c>
      <c r="BK28" s="50" t="str">
        <f t="shared" si="50"/>
        <v/>
      </c>
      <c r="BL28" s="50" t="str">
        <f t="shared" si="50"/>
        <v/>
      </c>
      <c r="BM28" s="50" t="str">
        <f t="shared" si="50"/>
        <v/>
      </c>
      <c r="BN28" s="50" t="str">
        <f t="shared" si="50"/>
        <v/>
      </c>
      <c r="BO28" s="50" t="str">
        <f t="shared" si="50"/>
        <v/>
      </c>
      <c r="BP28" s="50" t="str">
        <f t="shared" si="50"/>
        <v/>
      </c>
      <c r="BQ28" s="50" t="str">
        <f t="shared" ref="BQ28:EB28" si="51">IF(
  AND(BQ7&lt;&gt;"",COUNTA(BQ24:BQ27)&gt;0),
  AVERAGE(BQ24:BQ27)/5,
  ""
)</f>
        <v/>
      </c>
      <c r="BR28" s="50" t="str">
        <f t="shared" si="51"/>
        <v/>
      </c>
      <c r="BS28" s="50" t="str">
        <f t="shared" si="51"/>
        <v/>
      </c>
      <c r="BT28" s="50" t="str">
        <f t="shared" si="51"/>
        <v/>
      </c>
      <c r="BU28" s="50" t="str">
        <f t="shared" si="51"/>
        <v/>
      </c>
      <c r="BV28" s="50" t="str">
        <f t="shared" si="51"/>
        <v/>
      </c>
      <c r="BW28" s="50" t="str">
        <f t="shared" si="51"/>
        <v/>
      </c>
      <c r="BX28" s="50" t="str">
        <f t="shared" si="51"/>
        <v/>
      </c>
      <c r="BY28" s="50" t="str">
        <f t="shared" si="51"/>
        <v/>
      </c>
      <c r="BZ28" s="50" t="str">
        <f t="shared" si="51"/>
        <v/>
      </c>
      <c r="CA28" s="50" t="str">
        <f t="shared" si="51"/>
        <v/>
      </c>
      <c r="CB28" s="50" t="str">
        <f t="shared" si="51"/>
        <v/>
      </c>
      <c r="CC28" s="50" t="str">
        <f t="shared" si="51"/>
        <v/>
      </c>
      <c r="CD28" s="50" t="str">
        <f t="shared" si="51"/>
        <v/>
      </c>
      <c r="CE28" s="50" t="str">
        <f t="shared" si="51"/>
        <v/>
      </c>
      <c r="CF28" s="50" t="str">
        <f t="shared" si="51"/>
        <v/>
      </c>
      <c r="CG28" s="50" t="str">
        <f t="shared" si="51"/>
        <v/>
      </c>
      <c r="CH28" s="50" t="str">
        <f t="shared" si="51"/>
        <v/>
      </c>
      <c r="CI28" s="50" t="str">
        <f t="shared" si="51"/>
        <v/>
      </c>
      <c r="CJ28" s="50" t="str">
        <f t="shared" si="51"/>
        <v/>
      </c>
      <c r="CK28" s="50" t="str">
        <f t="shared" si="51"/>
        <v/>
      </c>
      <c r="CL28" s="50" t="str">
        <f t="shared" si="51"/>
        <v/>
      </c>
      <c r="CM28" s="50" t="str">
        <f t="shared" si="51"/>
        <v/>
      </c>
      <c r="CN28" s="50" t="str">
        <f t="shared" si="51"/>
        <v/>
      </c>
      <c r="CO28" s="50" t="str">
        <f t="shared" si="51"/>
        <v/>
      </c>
      <c r="CP28" s="50" t="str">
        <f t="shared" si="51"/>
        <v/>
      </c>
      <c r="CQ28" s="50" t="str">
        <f t="shared" si="51"/>
        <v/>
      </c>
      <c r="CR28" s="50" t="str">
        <f t="shared" si="51"/>
        <v/>
      </c>
      <c r="CS28" s="50" t="str">
        <f t="shared" si="51"/>
        <v/>
      </c>
      <c r="CT28" s="50" t="str">
        <f t="shared" si="51"/>
        <v/>
      </c>
      <c r="CU28" s="50" t="str">
        <f t="shared" si="51"/>
        <v/>
      </c>
      <c r="CV28" s="50" t="str">
        <f t="shared" si="51"/>
        <v/>
      </c>
      <c r="CW28" s="50" t="str">
        <f t="shared" si="51"/>
        <v/>
      </c>
      <c r="CX28" s="50" t="str">
        <f t="shared" si="51"/>
        <v/>
      </c>
      <c r="CY28" s="50" t="str">
        <f t="shared" si="51"/>
        <v/>
      </c>
      <c r="CZ28" s="50" t="str">
        <f t="shared" si="51"/>
        <v/>
      </c>
      <c r="DA28" s="50" t="str">
        <f t="shared" si="51"/>
        <v/>
      </c>
      <c r="DB28" s="50" t="str">
        <f t="shared" si="51"/>
        <v/>
      </c>
      <c r="DC28" s="50" t="str">
        <f t="shared" si="51"/>
        <v/>
      </c>
      <c r="DD28" s="50" t="str">
        <f t="shared" si="51"/>
        <v/>
      </c>
      <c r="DE28" s="50" t="str">
        <f t="shared" si="51"/>
        <v/>
      </c>
      <c r="DF28" s="50" t="str">
        <f t="shared" si="51"/>
        <v/>
      </c>
      <c r="DG28" s="50" t="str">
        <f t="shared" si="51"/>
        <v/>
      </c>
      <c r="DH28" s="50" t="str">
        <f t="shared" si="51"/>
        <v/>
      </c>
      <c r="DI28" s="50" t="str">
        <f t="shared" si="51"/>
        <v/>
      </c>
      <c r="DJ28" s="50" t="str">
        <f t="shared" si="51"/>
        <v/>
      </c>
      <c r="DK28" s="50" t="str">
        <f t="shared" si="51"/>
        <v/>
      </c>
      <c r="DL28" s="50" t="str">
        <f t="shared" si="51"/>
        <v/>
      </c>
      <c r="DM28" s="50" t="str">
        <f t="shared" si="51"/>
        <v/>
      </c>
      <c r="DN28" s="50" t="str">
        <f t="shared" si="51"/>
        <v/>
      </c>
      <c r="DO28" s="50" t="str">
        <f t="shared" si="51"/>
        <v/>
      </c>
      <c r="DP28" s="50" t="str">
        <f t="shared" si="51"/>
        <v/>
      </c>
      <c r="DQ28" s="50" t="str">
        <f t="shared" si="51"/>
        <v/>
      </c>
      <c r="DR28" s="50" t="str">
        <f t="shared" si="51"/>
        <v/>
      </c>
      <c r="DS28" s="50" t="str">
        <f t="shared" si="51"/>
        <v/>
      </c>
      <c r="DT28" s="50" t="str">
        <f t="shared" si="51"/>
        <v/>
      </c>
      <c r="DU28" s="50" t="str">
        <f t="shared" si="51"/>
        <v/>
      </c>
      <c r="DV28" s="50" t="str">
        <f t="shared" si="51"/>
        <v/>
      </c>
      <c r="DW28" s="50" t="str">
        <f t="shared" si="51"/>
        <v/>
      </c>
      <c r="DX28" s="50" t="str">
        <f t="shared" si="51"/>
        <v/>
      </c>
      <c r="DY28" s="50" t="str">
        <f t="shared" si="51"/>
        <v/>
      </c>
      <c r="DZ28" s="50" t="str">
        <f t="shared" si="51"/>
        <v/>
      </c>
      <c r="EA28" s="50" t="str">
        <f t="shared" si="51"/>
        <v/>
      </c>
      <c r="EB28" s="50" t="str">
        <f t="shared" si="51"/>
        <v/>
      </c>
      <c r="EC28" s="50" t="str">
        <f t="shared" ref="EC28:GM28" si="52">IF(
  AND(EC7&lt;&gt;"",COUNTA(EC24:EC27)&gt;0),
  AVERAGE(EC24:EC27)/5,
  ""
)</f>
        <v/>
      </c>
      <c r="ED28" s="50" t="str">
        <f t="shared" si="52"/>
        <v/>
      </c>
      <c r="EE28" s="50" t="str">
        <f t="shared" si="52"/>
        <v/>
      </c>
      <c r="EF28" s="50" t="str">
        <f t="shared" si="52"/>
        <v/>
      </c>
      <c r="EG28" s="50" t="str">
        <f t="shared" si="52"/>
        <v/>
      </c>
      <c r="EH28" s="50" t="str">
        <f t="shared" si="52"/>
        <v/>
      </c>
      <c r="EI28" s="50" t="str">
        <f t="shared" si="52"/>
        <v/>
      </c>
      <c r="EJ28" s="50" t="str">
        <f t="shared" si="52"/>
        <v/>
      </c>
      <c r="EK28" s="50" t="str">
        <f t="shared" si="52"/>
        <v/>
      </c>
      <c r="EL28" s="50" t="str">
        <f t="shared" si="52"/>
        <v/>
      </c>
      <c r="EM28" s="50" t="str">
        <f t="shared" si="52"/>
        <v/>
      </c>
      <c r="EN28" s="50" t="str">
        <f t="shared" si="52"/>
        <v/>
      </c>
      <c r="EO28" s="50" t="str">
        <f t="shared" si="52"/>
        <v/>
      </c>
      <c r="EP28" s="50" t="str">
        <f t="shared" si="52"/>
        <v/>
      </c>
      <c r="EQ28" s="50" t="str">
        <f t="shared" si="52"/>
        <v/>
      </c>
      <c r="ER28" s="50" t="str">
        <f t="shared" si="52"/>
        <v/>
      </c>
      <c r="ES28" s="50" t="str">
        <f t="shared" si="52"/>
        <v/>
      </c>
      <c r="ET28" s="50" t="str">
        <f t="shared" si="52"/>
        <v/>
      </c>
      <c r="EU28" s="50" t="str">
        <f t="shared" si="52"/>
        <v/>
      </c>
      <c r="EV28" s="50" t="str">
        <f t="shared" si="52"/>
        <v/>
      </c>
      <c r="EW28" s="50" t="str">
        <f t="shared" si="52"/>
        <v/>
      </c>
      <c r="EX28" s="50" t="str">
        <f t="shared" si="52"/>
        <v/>
      </c>
      <c r="EY28" s="50" t="str">
        <f t="shared" si="52"/>
        <v/>
      </c>
      <c r="EZ28" s="50" t="str">
        <f t="shared" si="52"/>
        <v/>
      </c>
      <c r="FA28" s="50" t="str">
        <f t="shared" si="52"/>
        <v/>
      </c>
      <c r="FB28" s="50" t="str">
        <f t="shared" si="52"/>
        <v/>
      </c>
      <c r="FC28" s="50" t="str">
        <f t="shared" si="52"/>
        <v/>
      </c>
      <c r="FD28" s="50" t="str">
        <f t="shared" si="52"/>
        <v/>
      </c>
      <c r="FE28" s="50" t="str">
        <f t="shared" si="52"/>
        <v/>
      </c>
      <c r="FF28" s="50" t="str">
        <f t="shared" si="52"/>
        <v/>
      </c>
      <c r="FG28" s="50" t="str">
        <f t="shared" si="52"/>
        <v/>
      </c>
      <c r="FH28" s="50" t="str">
        <f t="shared" si="52"/>
        <v/>
      </c>
      <c r="FI28" s="50" t="str">
        <f t="shared" si="52"/>
        <v/>
      </c>
      <c r="FJ28" s="50" t="str">
        <f t="shared" si="52"/>
        <v/>
      </c>
      <c r="FK28" s="50" t="str">
        <f t="shared" si="52"/>
        <v/>
      </c>
      <c r="FL28" s="50" t="str">
        <f t="shared" si="52"/>
        <v/>
      </c>
      <c r="FM28" s="50" t="str">
        <f t="shared" si="52"/>
        <v/>
      </c>
      <c r="FN28" s="50" t="str">
        <f t="shared" si="52"/>
        <v/>
      </c>
      <c r="FO28" s="50" t="str">
        <f t="shared" si="52"/>
        <v/>
      </c>
      <c r="FP28" s="50" t="str">
        <f t="shared" si="52"/>
        <v/>
      </c>
      <c r="FQ28" s="50" t="str">
        <f t="shared" si="52"/>
        <v/>
      </c>
      <c r="FR28" s="50" t="str">
        <f t="shared" si="52"/>
        <v/>
      </c>
      <c r="FS28" s="50" t="str">
        <f t="shared" si="52"/>
        <v/>
      </c>
      <c r="FT28" s="50" t="str">
        <f t="shared" si="52"/>
        <v/>
      </c>
      <c r="FU28" s="50" t="str">
        <f t="shared" si="52"/>
        <v/>
      </c>
      <c r="FV28" s="50" t="str">
        <f t="shared" si="52"/>
        <v/>
      </c>
      <c r="FW28" s="50" t="str">
        <f t="shared" si="52"/>
        <v/>
      </c>
      <c r="FX28" s="50" t="str">
        <f t="shared" si="52"/>
        <v/>
      </c>
      <c r="FY28" s="50" t="str">
        <f t="shared" si="52"/>
        <v/>
      </c>
      <c r="FZ28" s="50" t="str">
        <f t="shared" si="52"/>
        <v/>
      </c>
      <c r="GA28" s="50" t="str">
        <f t="shared" si="52"/>
        <v/>
      </c>
      <c r="GB28" s="50" t="str">
        <f t="shared" si="52"/>
        <v/>
      </c>
      <c r="GC28" s="50" t="str">
        <f t="shared" si="52"/>
        <v/>
      </c>
      <c r="GD28" s="50" t="str">
        <f t="shared" si="52"/>
        <v/>
      </c>
      <c r="GE28" s="50" t="str">
        <f t="shared" si="52"/>
        <v/>
      </c>
      <c r="GF28" s="50" t="str">
        <f t="shared" si="52"/>
        <v/>
      </c>
      <c r="GG28" s="50" t="str">
        <f t="shared" si="52"/>
        <v/>
      </c>
      <c r="GH28" s="50" t="str">
        <f t="shared" si="52"/>
        <v/>
      </c>
      <c r="GI28" s="50" t="str">
        <f t="shared" si="52"/>
        <v/>
      </c>
      <c r="GJ28" s="50" t="str">
        <f t="shared" si="52"/>
        <v/>
      </c>
      <c r="GK28" s="50" t="str">
        <f t="shared" si="52"/>
        <v/>
      </c>
      <c r="GL28" s="50" t="str">
        <f t="shared" si="52"/>
        <v/>
      </c>
      <c r="GM28" s="50" t="str">
        <f t="shared" si="52"/>
        <v/>
      </c>
    </row>
    <row r="29" spans="1:195">
      <c r="A29" s="305" t="str">
        <f>Language!B1307</f>
        <v>Average by module for all sectors</v>
      </c>
      <c r="B29" s="306"/>
      <c r="C29" s="307"/>
      <c r="D29" s="287" t="str">
        <f>IFERROR(
(
IF(AND(D28&lt;&gt;"",D7&lt;&gt;""),D28*D7,0)+
IF(AND(E28&lt;&gt;"",E7&lt;&gt;""),E28*E7,0)+
IF(AND(F28&lt;&gt;"",F7&lt;&gt;""),F28*F7,0)+
IF(AND(G28&lt;&gt;"",G7&lt;&gt;""),G28*G7,0)
)
/
(
(
IF(AND(D28&lt;&gt;"",D7&lt;&gt;""),D7,0)+
IF(AND(E28&lt;&gt;"",E7&lt;&gt;""),E7,0)+
IF(AND(F28&lt;&gt;"",F7&lt;&gt;""),F7,0)+
IF(AND(G28&lt;&gt;"",G7&lt;&gt;""),G7,0)
)
),
"")</f>
        <v/>
      </c>
      <c r="E29" s="288"/>
      <c r="F29" s="288"/>
      <c r="G29" s="289"/>
      <c r="H29" s="287" t="str">
        <f t="shared" ref="H29" si="53">IFERROR(
(
IF(AND(H28&lt;&gt;"",H7&lt;&gt;""),H28*H7,0)+
IF(AND(I28&lt;&gt;"",I7&lt;&gt;""),I28*I7,0)+
IF(AND(J28&lt;&gt;"",J7&lt;&gt;""),J28*J7,0)+
IF(AND(K28&lt;&gt;"",K7&lt;&gt;""),K28*K7,0)
)
/
(
(
IF(AND(H28&lt;&gt;"",H7&lt;&gt;""),H7,0)+
IF(AND(I28&lt;&gt;"",I7&lt;&gt;""),I7,0)+
IF(AND(J28&lt;&gt;"",J7&lt;&gt;""),J7,0)+
IF(AND(K28&lt;&gt;"",K7&lt;&gt;""),K7,0)
)
),
"")</f>
        <v/>
      </c>
      <c r="I29" s="288"/>
      <c r="J29" s="288"/>
      <c r="K29" s="289"/>
      <c r="L29" s="287" t="str">
        <f t="shared" ref="L29" si="54">IFERROR(
(
IF(AND(L28&lt;&gt;"",L7&lt;&gt;""),L28*L7,0)+
IF(AND(M28&lt;&gt;"",M7&lt;&gt;""),M28*M7,0)+
IF(AND(N28&lt;&gt;"",N7&lt;&gt;""),N28*N7,0)+
IF(AND(O28&lt;&gt;"",O7&lt;&gt;""),O28*O7,0)
)
/
(
(
IF(AND(L28&lt;&gt;"",L7&lt;&gt;""),L7,0)+
IF(AND(M28&lt;&gt;"",M7&lt;&gt;""),M7,0)+
IF(AND(N28&lt;&gt;"",N7&lt;&gt;""),N7,0)+
IF(AND(O28&lt;&gt;"",O7&lt;&gt;""),O7,0)
)
),
"")</f>
        <v/>
      </c>
      <c r="M29" s="288"/>
      <c r="N29" s="288"/>
      <c r="O29" s="289"/>
      <c r="P29" s="287" t="str">
        <f t="shared" ref="P29" si="55">IFERROR(
(
IF(AND(P28&lt;&gt;"",P7&lt;&gt;""),P28*P7,0)+
IF(AND(Q28&lt;&gt;"",Q7&lt;&gt;""),Q28*Q7,0)+
IF(AND(R28&lt;&gt;"",R7&lt;&gt;""),R28*R7,0)+
IF(AND(S28&lt;&gt;"",S7&lt;&gt;""),S28*S7,0)
)
/
(
(
IF(AND(P28&lt;&gt;"",P7&lt;&gt;""),P7,0)+
IF(AND(Q28&lt;&gt;"",Q7&lt;&gt;""),Q7,0)+
IF(AND(R28&lt;&gt;"",R7&lt;&gt;""),R7,0)+
IF(AND(S28&lt;&gt;"",S7&lt;&gt;""),S7,0)
)
),
"")</f>
        <v/>
      </c>
      <c r="Q29" s="288"/>
      <c r="R29" s="288"/>
      <c r="S29" s="289"/>
      <c r="T29" s="287" t="str">
        <f t="shared" ref="T29" si="56">IFERROR(
(
IF(AND(T28&lt;&gt;"",T7&lt;&gt;""),T28*T7,0)+
IF(AND(U28&lt;&gt;"",U7&lt;&gt;""),U28*U7,0)+
IF(AND(V28&lt;&gt;"",V7&lt;&gt;""),V28*V7,0)+
IF(AND(W28&lt;&gt;"",W7&lt;&gt;""),W28*W7,0)
)
/
(
(
IF(AND(T28&lt;&gt;"",T7&lt;&gt;""),T7,0)+
IF(AND(U28&lt;&gt;"",U7&lt;&gt;""),U7,0)+
IF(AND(V28&lt;&gt;"",V7&lt;&gt;""),V7,0)+
IF(AND(W28&lt;&gt;"",W7&lt;&gt;""),W7,0)
)
),
"")</f>
        <v/>
      </c>
      <c r="U29" s="288"/>
      <c r="V29" s="288"/>
      <c r="W29" s="289"/>
      <c r="X29" s="287" t="str">
        <f t="shared" ref="X29" si="57">IFERROR(
(
IF(AND(X28&lt;&gt;"",X7&lt;&gt;""),X28*X7,0)+
IF(AND(Y28&lt;&gt;"",Y7&lt;&gt;""),Y28*Y7,0)+
IF(AND(Z28&lt;&gt;"",Z7&lt;&gt;""),Z28*Z7,0)+
IF(AND(AA28&lt;&gt;"",AA7&lt;&gt;""),AA28*AA7,0)
)
/
(
(
IF(AND(X28&lt;&gt;"",X7&lt;&gt;""),X7,0)+
IF(AND(Y28&lt;&gt;"",Y7&lt;&gt;""),Y7,0)+
IF(AND(Z28&lt;&gt;"",Z7&lt;&gt;""),Z7,0)+
IF(AND(AA28&lt;&gt;"",AA7&lt;&gt;""),AA7,0)
)
),
"")</f>
        <v/>
      </c>
      <c r="Y29" s="288"/>
      <c r="Z29" s="288"/>
      <c r="AA29" s="289"/>
      <c r="AB29" s="287" t="str">
        <f t="shared" ref="AB29" si="58">IFERROR(
(
IF(AND(AB28&lt;&gt;"",AB7&lt;&gt;""),AB28*AB7,0)+
IF(AND(AC28&lt;&gt;"",AC7&lt;&gt;""),AC28*AC7,0)+
IF(AND(AD28&lt;&gt;"",AD7&lt;&gt;""),AD28*AD7,0)+
IF(AND(AE28&lt;&gt;"",AE7&lt;&gt;""),AE28*AE7,0)
)
/
(
(
IF(AND(AB28&lt;&gt;"",AB7&lt;&gt;""),AB7,0)+
IF(AND(AC28&lt;&gt;"",AC7&lt;&gt;""),AC7,0)+
IF(AND(AD28&lt;&gt;"",AD7&lt;&gt;""),AD7,0)+
IF(AND(AE28&lt;&gt;"",AE7&lt;&gt;""),AE7,0)
)
),
"")</f>
        <v/>
      </c>
      <c r="AC29" s="288"/>
      <c r="AD29" s="288"/>
      <c r="AE29" s="289"/>
      <c r="AF29" s="287" t="str">
        <f t="shared" ref="AF29" si="59">IFERROR(
(
IF(AND(AF28&lt;&gt;"",AF7&lt;&gt;""),AF28*AF7,0)+
IF(AND(AG28&lt;&gt;"",AG7&lt;&gt;""),AG28*AG7,0)+
IF(AND(AH28&lt;&gt;"",AH7&lt;&gt;""),AH28*AH7,0)+
IF(AND(AI28&lt;&gt;"",AI7&lt;&gt;""),AI28*AI7,0)
)
/
(
(
IF(AND(AF28&lt;&gt;"",AF7&lt;&gt;""),AF7,0)+
IF(AND(AG28&lt;&gt;"",AG7&lt;&gt;""),AG7,0)+
IF(AND(AH28&lt;&gt;"",AH7&lt;&gt;""),AH7,0)+
IF(AND(AI28&lt;&gt;"",AI7&lt;&gt;""),AI7,0)
)
),
"")</f>
        <v/>
      </c>
      <c r="AG29" s="288"/>
      <c r="AH29" s="288"/>
      <c r="AI29" s="289"/>
      <c r="AJ29" s="287" t="str">
        <f t="shared" ref="AJ29" si="60">IFERROR(
(
IF(AND(AJ28&lt;&gt;"",AJ7&lt;&gt;""),AJ28*AJ7,0)+
IF(AND(AK28&lt;&gt;"",AK7&lt;&gt;""),AK28*AK7,0)+
IF(AND(AL28&lt;&gt;"",AL7&lt;&gt;""),AL28*AL7,0)+
IF(AND(AM28&lt;&gt;"",AM7&lt;&gt;""),AM28*AM7,0)
)
/
(
(
IF(AND(AJ28&lt;&gt;"",AJ7&lt;&gt;""),AJ7,0)+
IF(AND(AK28&lt;&gt;"",AK7&lt;&gt;""),AK7,0)+
IF(AND(AL28&lt;&gt;"",AL7&lt;&gt;""),AL7,0)+
IF(AND(AM28&lt;&gt;"",AM7&lt;&gt;""),AM7,0)
)
),
"")</f>
        <v/>
      </c>
      <c r="AK29" s="288"/>
      <c r="AL29" s="288"/>
      <c r="AM29" s="289"/>
      <c r="AN29" s="287" t="str">
        <f t="shared" ref="AN29" si="61">IFERROR(
(
IF(AND(AN28&lt;&gt;"",AN7&lt;&gt;""),AN28*AN7,0)+
IF(AND(AO28&lt;&gt;"",AO7&lt;&gt;""),AO28*AO7,0)+
IF(AND(AP28&lt;&gt;"",AP7&lt;&gt;""),AP28*AP7,0)+
IF(AND(AQ28&lt;&gt;"",AQ7&lt;&gt;""),AQ28*AQ7,0)
)
/
(
(
IF(AND(AN28&lt;&gt;"",AN7&lt;&gt;""),AN7,0)+
IF(AND(AO28&lt;&gt;"",AO7&lt;&gt;""),AO7,0)+
IF(AND(AP28&lt;&gt;"",AP7&lt;&gt;""),AP7,0)+
IF(AND(AQ28&lt;&gt;"",AQ7&lt;&gt;""),AQ7,0)
)
),
"")</f>
        <v/>
      </c>
      <c r="AO29" s="288"/>
      <c r="AP29" s="288"/>
      <c r="AQ29" s="289"/>
      <c r="AR29" s="287" t="str">
        <f t="shared" ref="AR29" si="62">IFERROR(
(
IF(AND(AR28&lt;&gt;"",AR7&lt;&gt;""),AR28*AR7,0)+
IF(AND(AS28&lt;&gt;"",AS7&lt;&gt;""),AS28*AS7,0)+
IF(AND(AT28&lt;&gt;"",AT7&lt;&gt;""),AT28*AT7,0)+
IF(AND(AU28&lt;&gt;"",AU7&lt;&gt;""),AU28*AU7,0)
)
/
(
(
IF(AND(AR28&lt;&gt;"",AR7&lt;&gt;""),AR7,0)+
IF(AND(AS28&lt;&gt;"",AS7&lt;&gt;""),AS7,0)+
IF(AND(AT28&lt;&gt;"",AT7&lt;&gt;""),AT7,0)+
IF(AND(AU28&lt;&gt;"",AU7&lt;&gt;""),AU7,0)
)
),
"")</f>
        <v/>
      </c>
      <c r="AS29" s="288"/>
      <c r="AT29" s="288"/>
      <c r="AU29" s="289"/>
      <c r="AV29" s="287" t="str">
        <f t="shared" ref="AV29" si="63">IFERROR(
(
IF(AND(AV28&lt;&gt;"",AV7&lt;&gt;""),AV28*AV7,0)+
IF(AND(AW28&lt;&gt;"",AW7&lt;&gt;""),AW28*AW7,0)+
IF(AND(AX28&lt;&gt;"",AX7&lt;&gt;""),AX28*AX7,0)+
IF(AND(AY28&lt;&gt;"",AY7&lt;&gt;""),AY28*AY7,0)
)
/
(
(
IF(AND(AV28&lt;&gt;"",AV7&lt;&gt;""),AV7,0)+
IF(AND(AW28&lt;&gt;"",AW7&lt;&gt;""),AW7,0)+
IF(AND(AX28&lt;&gt;"",AX7&lt;&gt;""),AX7,0)+
IF(AND(AY28&lt;&gt;"",AY7&lt;&gt;""),AY7,0)
)
),
"")</f>
        <v/>
      </c>
      <c r="AW29" s="288"/>
      <c r="AX29" s="288"/>
      <c r="AY29" s="289"/>
      <c r="AZ29" s="287" t="str">
        <f t="shared" ref="AZ29" si="64">IFERROR(
(
IF(AND(AZ28&lt;&gt;"",AZ7&lt;&gt;""),AZ28*AZ7,0)+
IF(AND(BA28&lt;&gt;"",BA7&lt;&gt;""),BA28*BA7,0)+
IF(AND(BB28&lt;&gt;"",BB7&lt;&gt;""),BB28*BB7,0)+
IF(AND(BC28&lt;&gt;"",BC7&lt;&gt;""),BC28*BC7,0)
)
/
(
(
IF(AND(AZ28&lt;&gt;"",AZ7&lt;&gt;""),AZ7,0)+
IF(AND(BA28&lt;&gt;"",BA7&lt;&gt;""),BA7,0)+
IF(AND(BB28&lt;&gt;"",BB7&lt;&gt;""),BB7,0)+
IF(AND(BC28&lt;&gt;"",BC7&lt;&gt;""),BC7,0)
)
),
"")</f>
        <v/>
      </c>
      <c r="BA29" s="288"/>
      <c r="BB29" s="288"/>
      <c r="BC29" s="289"/>
      <c r="BD29" s="287" t="str">
        <f t="shared" ref="BD29" si="65">IFERROR(
(
IF(AND(BD28&lt;&gt;"",BD7&lt;&gt;""),BD28*BD7,0)+
IF(AND(BE28&lt;&gt;"",BE7&lt;&gt;""),BE28*BE7,0)+
IF(AND(BF28&lt;&gt;"",BF7&lt;&gt;""),BF28*BF7,0)+
IF(AND(BG28&lt;&gt;"",BG7&lt;&gt;""),BG28*BG7,0)
)
/
(
(
IF(AND(BD28&lt;&gt;"",BD7&lt;&gt;""),BD7,0)+
IF(AND(BE28&lt;&gt;"",BE7&lt;&gt;""),BE7,0)+
IF(AND(BF28&lt;&gt;"",BF7&lt;&gt;""),BF7,0)+
IF(AND(BG28&lt;&gt;"",BG7&lt;&gt;""),BG7,0)
)
),
"")</f>
        <v/>
      </c>
      <c r="BE29" s="288"/>
      <c r="BF29" s="288"/>
      <c r="BG29" s="289"/>
      <c r="BH29" s="287" t="str">
        <f t="shared" ref="BH29" si="66">IFERROR(
(
IF(AND(BH28&lt;&gt;"",BH7&lt;&gt;""),BH28*BH7,0)+
IF(AND(BI28&lt;&gt;"",BI7&lt;&gt;""),BI28*BI7,0)+
IF(AND(BJ28&lt;&gt;"",BJ7&lt;&gt;""),BJ28*BJ7,0)+
IF(AND(BK28&lt;&gt;"",BK7&lt;&gt;""),BK28*BK7,0)
)
/
(
(
IF(AND(BH28&lt;&gt;"",BH7&lt;&gt;""),BH7,0)+
IF(AND(BI28&lt;&gt;"",BI7&lt;&gt;""),BI7,0)+
IF(AND(BJ28&lt;&gt;"",BJ7&lt;&gt;""),BJ7,0)+
IF(AND(BK28&lt;&gt;"",BK7&lt;&gt;""),BK7,0)
)
),
"")</f>
        <v/>
      </c>
      <c r="BI29" s="288"/>
      <c r="BJ29" s="288"/>
      <c r="BK29" s="289"/>
      <c r="BL29" s="287" t="str">
        <f t="shared" ref="BL29" si="67">IFERROR(
(
IF(AND(BL28&lt;&gt;"",BL7&lt;&gt;""),BL28*BL7,0)+
IF(AND(BM28&lt;&gt;"",BM7&lt;&gt;""),BM28*BM7,0)+
IF(AND(BN28&lt;&gt;"",BN7&lt;&gt;""),BN28*BN7,0)+
IF(AND(BO28&lt;&gt;"",BO7&lt;&gt;""),BO28*BO7,0)
)
/
(
(
IF(AND(BL28&lt;&gt;"",BL7&lt;&gt;""),BL7,0)+
IF(AND(BM28&lt;&gt;"",BM7&lt;&gt;""),BM7,0)+
IF(AND(BN28&lt;&gt;"",BN7&lt;&gt;""),BN7,0)+
IF(AND(BO28&lt;&gt;"",BO7&lt;&gt;""),BO7,0)
)
),
"")</f>
        <v/>
      </c>
      <c r="BM29" s="288"/>
      <c r="BN29" s="288"/>
      <c r="BO29" s="289"/>
      <c r="BP29" s="287" t="str">
        <f t="shared" ref="BP29" si="68">IFERROR(
(
IF(AND(BP28&lt;&gt;"",BP7&lt;&gt;""),BP28*BP7,0)+
IF(AND(BQ28&lt;&gt;"",BQ7&lt;&gt;""),BQ28*BQ7,0)+
IF(AND(BR28&lt;&gt;"",BR7&lt;&gt;""),BR28*BR7,0)+
IF(AND(BS28&lt;&gt;"",BS7&lt;&gt;""),BS28*BS7,0)
)
/
(
(
IF(AND(BP28&lt;&gt;"",BP7&lt;&gt;""),BP7,0)+
IF(AND(BQ28&lt;&gt;"",BQ7&lt;&gt;""),BQ7,0)+
IF(AND(BR28&lt;&gt;"",BR7&lt;&gt;""),BR7,0)+
IF(AND(BS28&lt;&gt;"",BS7&lt;&gt;""),BS7,0)
)
),
"")</f>
        <v/>
      </c>
      <c r="BQ29" s="288"/>
      <c r="BR29" s="288"/>
      <c r="BS29" s="289"/>
      <c r="BT29" s="287" t="str">
        <f t="shared" ref="BT29" si="69">IFERROR(
(
IF(AND(BT28&lt;&gt;"",BT7&lt;&gt;""),BT28*BT7,0)+
IF(AND(BU28&lt;&gt;"",BU7&lt;&gt;""),BU28*BU7,0)+
IF(AND(BV28&lt;&gt;"",BV7&lt;&gt;""),BV28*BV7,0)+
IF(AND(BW28&lt;&gt;"",BW7&lt;&gt;""),BW28*BW7,0)
)
/
(
(
IF(AND(BT28&lt;&gt;"",BT7&lt;&gt;""),BT7,0)+
IF(AND(BU28&lt;&gt;"",BU7&lt;&gt;""),BU7,0)+
IF(AND(BV28&lt;&gt;"",BV7&lt;&gt;""),BV7,0)+
IF(AND(BW28&lt;&gt;"",BW7&lt;&gt;""),BW7,0)
)
),
"")</f>
        <v/>
      </c>
      <c r="BU29" s="288"/>
      <c r="BV29" s="288"/>
      <c r="BW29" s="289"/>
      <c r="BX29" s="287" t="str">
        <f t="shared" ref="BX29" si="70">IFERROR(
(
IF(AND(BX28&lt;&gt;"",BX7&lt;&gt;""),BX28*BX7,0)+
IF(AND(BY28&lt;&gt;"",BY7&lt;&gt;""),BY28*BY7,0)+
IF(AND(BZ28&lt;&gt;"",BZ7&lt;&gt;""),BZ28*BZ7,0)+
IF(AND(CA28&lt;&gt;"",CA7&lt;&gt;""),CA28*CA7,0)
)
/
(
(
IF(AND(BX28&lt;&gt;"",BX7&lt;&gt;""),BX7,0)+
IF(AND(BY28&lt;&gt;"",BY7&lt;&gt;""),BY7,0)+
IF(AND(BZ28&lt;&gt;"",BZ7&lt;&gt;""),BZ7,0)+
IF(AND(CA28&lt;&gt;"",CA7&lt;&gt;""),CA7,0)
)
),
"")</f>
        <v/>
      </c>
      <c r="BY29" s="288"/>
      <c r="BZ29" s="288"/>
      <c r="CA29" s="289"/>
      <c r="CB29" s="287" t="str">
        <f t="shared" ref="CB29" si="71">IFERROR(
(
IF(AND(CB28&lt;&gt;"",CB7&lt;&gt;""),CB28*CB7,0)+
IF(AND(CC28&lt;&gt;"",CC7&lt;&gt;""),CC28*CC7,0)+
IF(AND(CD28&lt;&gt;"",CD7&lt;&gt;""),CD28*CD7,0)+
IF(AND(CE28&lt;&gt;"",CE7&lt;&gt;""),CE28*CE7,0)
)
/
(
(
IF(AND(CB28&lt;&gt;"",CB7&lt;&gt;""),CB7,0)+
IF(AND(CC28&lt;&gt;"",CC7&lt;&gt;""),CC7,0)+
IF(AND(CD28&lt;&gt;"",CD7&lt;&gt;""),CD7,0)+
IF(AND(CE28&lt;&gt;"",CE7&lt;&gt;""),CE7,0)
)
),
"")</f>
        <v/>
      </c>
      <c r="CC29" s="288"/>
      <c r="CD29" s="288"/>
      <c r="CE29" s="289"/>
      <c r="CF29" s="287" t="str">
        <f t="shared" ref="CF29" si="72">IFERROR(
(
IF(AND(CF28&lt;&gt;"",CF7&lt;&gt;""),CF28*CF7,0)+
IF(AND(CG28&lt;&gt;"",CG7&lt;&gt;""),CG28*CG7,0)+
IF(AND(CH28&lt;&gt;"",CH7&lt;&gt;""),CH28*CH7,0)+
IF(AND(CI28&lt;&gt;"",CI7&lt;&gt;""),CI28*CI7,0)
)
/
(
(
IF(AND(CF28&lt;&gt;"",CF7&lt;&gt;""),CF7,0)+
IF(AND(CG28&lt;&gt;"",CG7&lt;&gt;""),CG7,0)+
IF(AND(CH28&lt;&gt;"",CH7&lt;&gt;""),CH7,0)+
IF(AND(CI28&lt;&gt;"",CI7&lt;&gt;""),CI7,0)
)
),
"")</f>
        <v/>
      </c>
      <c r="CG29" s="288"/>
      <c r="CH29" s="288"/>
      <c r="CI29" s="289"/>
      <c r="CJ29" s="287" t="str">
        <f t="shared" ref="CJ29" si="73">IFERROR(
(
IF(AND(CJ28&lt;&gt;"",CJ7&lt;&gt;""),CJ28*CJ7,0)+
IF(AND(CK28&lt;&gt;"",CK7&lt;&gt;""),CK28*CK7,0)+
IF(AND(CL28&lt;&gt;"",CL7&lt;&gt;""),CL28*CL7,0)+
IF(AND(CM28&lt;&gt;"",CM7&lt;&gt;""),CM28*CM7,0)
)
/
(
(
IF(AND(CJ28&lt;&gt;"",CJ7&lt;&gt;""),CJ7,0)+
IF(AND(CK28&lt;&gt;"",CK7&lt;&gt;""),CK7,0)+
IF(AND(CL28&lt;&gt;"",CL7&lt;&gt;""),CL7,0)+
IF(AND(CM28&lt;&gt;"",CM7&lt;&gt;""),CM7,0)
)
),
"")</f>
        <v/>
      </c>
      <c r="CK29" s="288"/>
      <c r="CL29" s="288"/>
      <c r="CM29" s="289"/>
      <c r="CN29" s="287" t="str">
        <f t="shared" ref="CN29" si="74">IFERROR(
(
IF(AND(CN28&lt;&gt;"",CN7&lt;&gt;""),CN28*CN7,0)+
IF(AND(CO28&lt;&gt;"",CO7&lt;&gt;""),CO28*CO7,0)+
IF(AND(CP28&lt;&gt;"",CP7&lt;&gt;""),CP28*CP7,0)+
IF(AND(CQ28&lt;&gt;"",CQ7&lt;&gt;""),CQ28*CQ7,0)
)
/
(
(
IF(AND(CN28&lt;&gt;"",CN7&lt;&gt;""),CN7,0)+
IF(AND(CO28&lt;&gt;"",CO7&lt;&gt;""),CO7,0)+
IF(AND(CP28&lt;&gt;"",CP7&lt;&gt;""),CP7,0)+
IF(AND(CQ28&lt;&gt;"",CQ7&lt;&gt;""),CQ7,0)
)
),
"")</f>
        <v/>
      </c>
      <c r="CO29" s="288"/>
      <c r="CP29" s="288"/>
      <c r="CQ29" s="289"/>
      <c r="CR29" s="287" t="str">
        <f t="shared" ref="CR29" si="75">IFERROR(
(
IF(AND(CR28&lt;&gt;"",CR7&lt;&gt;""),CR28*CR7,0)+
IF(AND(CS28&lt;&gt;"",CS7&lt;&gt;""),CS28*CS7,0)+
IF(AND(CT28&lt;&gt;"",CT7&lt;&gt;""),CT28*CT7,0)+
IF(AND(CU28&lt;&gt;"",CU7&lt;&gt;""),CU28*CU7,0)
)
/
(
(
IF(AND(CR28&lt;&gt;"",CR7&lt;&gt;""),CR7,0)+
IF(AND(CS28&lt;&gt;"",CS7&lt;&gt;""),CS7,0)+
IF(AND(CT28&lt;&gt;"",CT7&lt;&gt;""),CT7,0)+
IF(AND(CU28&lt;&gt;"",CU7&lt;&gt;""),CU7,0)
)
),
"")</f>
        <v/>
      </c>
      <c r="CS29" s="288"/>
      <c r="CT29" s="288"/>
      <c r="CU29" s="289"/>
      <c r="CV29" s="287" t="str">
        <f t="shared" ref="CV29" si="76">IFERROR(
(
IF(AND(CV28&lt;&gt;"",CV7&lt;&gt;""),CV28*CV7,0)+
IF(AND(CW28&lt;&gt;"",CW7&lt;&gt;""),CW28*CW7,0)+
IF(AND(CX28&lt;&gt;"",CX7&lt;&gt;""),CX28*CX7,0)+
IF(AND(CY28&lt;&gt;"",CY7&lt;&gt;""),CY28*CY7,0)
)
/
(
(
IF(AND(CV28&lt;&gt;"",CV7&lt;&gt;""),CV7,0)+
IF(AND(CW28&lt;&gt;"",CW7&lt;&gt;""),CW7,0)+
IF(AND(CX28&lt;&gt;"",CX7&lt;&gt;""),CX7,0)+
IF(AND(CY28&lt;&gt;"",CY7&lt;&gt;""),CY7,0)
)
),
"")</f>
        <v/>
      </c>
      <c r="CW29" s="288"/>
      <c r="CX29" s="288"/>
      <c r="CY29" s="289"/>
      <c r="CZ29" s="287" t="str">
        <f t="shared" ref="CZ29" si="77">IFERROR(
(
IF(AND(CZ28&lt;&gt;"",CZ7&lt;&gt;""),CZ28*CZ7,0)+
IF(AND(DA28&lt;&gt;"",DA7&lt;&gt;""),DA28*DA7,0)+
IF(AND(DB28&lt;&gt;"",DB7&lt;&gt;""),DB28*DB7,0)+
IF(AND(DC28&lt;&gt;"",DC7&lt;&gt;""),DC28*DC7,0)
)
/
(
(
IF(AND(CZ28&lt;&gt;"",CZ7&lt;&gt;""),CZ7,0)+
IF(AND(DA28&lt;&gt;"",DA7&lt;&gt;""),DA7,0)+
IF(AND(DB28&lt;&gt;"",DB7&lt;&gt;""),DB7,0)+
IF(AND(DC28&lt;&gt;"",DC7&lt;&gt;""),DC7,0)
)
),
"")</f>
        <v/>
      </c>
      <c r="DA29" s="288"/>
      <c r="DB29" s="288"/>
      <c r="DC29" s="289"/>
      <c r="DD29" s="287" t="str">
        <f t="shared" ref="DD29" si="78">IFERROR(
(
IF(AND(DD28&lt;&gt;"",DD7&lt;&gt;""),DD28*DD7,0)+
IF(AND(DE28&lt;&gt;"",DE7&lt;&gt;""),DE28*DE7,0)+
IF(AND(DF28&lt;&gt;"",DF7&lt;&gt;""),DF28*DF7,0)+
IF(AND(DG28&lt;&gt;"",DG7&lt;&gt;""),DG28*DG7,0)
)
/
(
(
IF(AND(DD28&lt;&gt;"",DD7&lt;&gt;""),DD7,0)+
IF(AND(DE28&lt;&gt;"",DE7&lt;&gt;""),DE7,0)+
IF(AND(DF28&lt;&gt;"",DF7&lt;&gt;""),DF7,0)+
IF(AND(DG28&lt;&gt;"",DG7&lt;&gt;""),DG7,0)
)
),
"")</f>
        <v/>
      </c>
      <c r="DE29" s="288"/>
      <c r="DF29" s="288"/>
      <c r="DG29" s="289"/>
      <c r="DH29" s="287" t="str">
        <f t="shared" ref="DH29" si="79">IFERROR(
(
IF(AND(DH28&lt;&gt;"",DH7&lt;&gt;""),DH28*DH7,0)+
IF(AND(DI28&lt;&gt;"",DI7&lt;&gt;""),DI28*DI7,0)+
IF(AND(DJ28&lt;&gt;"",DJ7&lt;&gt;""),DJ28*DJ7,0)+
IF(AND(DK28&lt;&gt;"",DK7&lt;&gt;""),DK28*DK7,0)
)
/
(
(
IF(AND(DH28&lt;&gt;"",DH7&lt;&gt;""),DH7,0)+
IF(AND(DI28&lt;&gt;"",DI7&lt;&gt;""),DI7,0)+
IF(AND(DJ28&lt;&gt;"",DJ7&lt;&gt;""),DJ7,0)+
IF(AND(DK28&lt;&gt;"",DK7&lt;&gt;""),DK7,0)
)
),
"")</f>
        <v/>
      </c>
      <c r="DI29" s="288"/>
      <c r="DJ29" s="288"/>
      <c r="DK29" s="289"/>
      <c r="DL29" s="287" t="str">
        <f t="shared" ref="DL29" si="80">IFERROR(
(
IF(AND(DL28&lt;&gt;"",DL7&lt;&gt;""),DL28*DL7,0)+
IF(AND(DM28&lt;&gt;"",DM7&lt;&gt;""),DM28*DM7,0)+
IF(AND(DN28&lt;&gt;"",DN7&lt;&gt;""),DN28*DN7,0)+
IF(AND(DO28&lt;&gt;"",DO7&lt;&gt;""),DO28*DO7,0)
)
/
(
(
IF(AND(DL28&lt;&gt;"",DL7&lt;&gt;""),DL7,0)+
IF(AND(DM28&lt;&gt;"",DM7&lt;&gt;""),DM7,0)+
IF(AND(DN28&lt;&gt;"",DN7&lt;&gt;""),DN7,0)+
IF(AND(DO28&lt;&gt;"",DO7&lt;&gt;""),DO7,0)
)
),
"")</f>
        <v/>
      </c>
      <c r="DM29" s="288"/>
      <c r="DN29" s="288"/>
      <c r="DO29" s="289"/>
      <c r="DP29" s="287" t="str">
        <f t="shared" ref="DP29" si="81">IFERROR(
(
IF(AND(DP28&lt;&gt;"",DP7&lt;&gt;""),DP28*DP7,0)+
IF(AND(DQ28&lt;&gt;"",DQ7&lt;&gt;""),DQ28*DQ7,0)+
IF(AND(DR28&lt;&gt;"",DR7&lt;&gt;""),DR28*DR7,0)+
IF(AND(DS28&lt;&gt;"",DS7&lt;&gt;""),DS28*DS7,0)
)
/
(
(
IF(AND(DP28&lt;&gt;"",DP7&lt;&gt;""),DP7,0)+
IF(AND(DQ28&lt;&gt;"",DQ7&lt;&gt;""),DQ7,0)+
IF(AND(DR28&lt;&gt;"",DR7&lt;&gt;""),DR7,0)+
IF(AND(DS28&lt;&gt;"",DS7&lt;&gt;""),DS7,0)
)
),
"")</f>
        <v/>
      </c>
      <c r="DQ29" s="288"/>
      <c r="DR29" s="288"/>
      <c r="DS29" s="289"/>
      <c r="DT29" s="287" t="str">
        <f t="shared" ref="DT29" si="82">IFERROR(
(
IF(AND(DT28&lt;&gt;"",DT7&lt;&gt;""),DT28*DT7,0)+
IF(AND(DU28&lt;&gt;"",DU7&lt;&gt;""),DU28*DU7,0)+
IF(AND(DV28&lt;&gt;"",DV7&lt;&gt;""),DV28*DV7,0)+
IF(AND(DW28&lt;&gt;"",DW7&lt;&gt;""),DW28*DW7,0)
)
/
(
(
IF(AND(DT28&lt;&gt;"",DT7&lt;&gt;""),DT7,0)+
IF(AND(DU28&lt;&gt;"",DU7&lt;&gt;""),DU7,0)+
IF(AND(DV28&lt;&gt;"",DV7&lt;&gt;""),DV7,0)+
IF(AND(DW28&lt;&gt;"",DW7&lt;&gt;""),DW7,0)
)
),
"")</f>
        <v/>
      </c>
      <c r="DU29" s="288"/>
      <c r="DV29" s="288"/>
      <c r="DW29" s="289"/>
      <c r="DX29" s="287" t="str">
        <f t="shared" ref="DX29" si="83">IFERROR(
(
IF(AND(DX28&lt;&gt;"",DX7&lt;&gt;""),DX28*DX7,0)+
IF(AND(DY28&lt;&gt;"",DY7&lt;&gt;""),DY28*DY7,0)+
IF(AND(DZ28&lt;&gt;"",DZ7&lt;&gt;""),DZ28*DZ7,0)+
IF(AND(EA28&lt;&gt;"",EA7&lt;&gt;""),EA28*EA7,0)
)
/
(
(
IF(AND(DX28&lt;&gt;"",DX7&lt;&gt;""),DX7,0)+
IF(AND(DY28&lt;&gt;"",DY7&lt;&gt;""),DY7,0)+
IF(AND(DZ28&lt;&gt;"",DZ7&lt;&gt;""),DZ7,0)+
IF(AND(EA28&lt;&gt;"",EA7&lt;&gt;""),EA7,0)
)
),
"")</f>
        <v/>
      </c>
      <c r="DY29" s="288"/>
      <c r="DZ29" s="288"/>
      <c r="EA29" s="289"/>
      <c r="EB29" s="287" t="str">
        <f t="shared" ref="EB29" si="84">IFERROR(
(
IF(AND(EB28&lt;&gt;"",EB7&lt;&gt;""),EB28*EB7,0)+
IF(AND(EC28&lt;&gt;"",EC7&lt;&gt;""),EC28*EC7,0)+
IF(AND(ED28&lt;&gt;"",ED7&lt;&gt;""),ED28*ED7,0)+
IF(AND(EE28&lt;&gt;"",EE7&lt;&gt;""),EE28*EE7,0)
)
/
(
(
IF(AND(EB28&lt;&gt;"",EB7&lt;&gt;""),EB7,0)+
IF(AND(EC28&lt;&gt;"",EC7&lt;&gt;""),EC7,0)+
IF(AND(ED28&lt;&gt;"",ED7&lt;&gt;""),ED7,0)+
IF(AND(EE28&lt;&gt;"",EE7&lt;&gt;""),EE7,0)
)
),
"")</f>
        <v/>
      </c>
      <c r="EC29" s="288"/>
      <c r="ED29" s="288"/>
      <c r="EE29" s="289"/>
      <c r="EF29" s="287" t="str">
        <f t="shared" ref="EF29" si="85">IFERROR(
(
IF(AND(EF28&lt;&gt;"",EF7&lt;&gt;""),EF28*EF7,0)+
IF(AND(EG28&lt;&gt;"",EG7&lt;&gt;""),EG28*EG7,0)+
IF(AND(EH28&lt;&gt;"",EH7&lt;&gt;""),EH28*EH7,0)+
IF(AND(EI28&lt;&gt;"",EI7&lt;&gt;""),EI28*EI7,0)
)
/
(
(
IF(AND(EF28&lt;&gt;"",EF7&lt;&gt;""),EF7,0)+
IF(AND(EG28&lt;&gt;"",EG7&lt;&gt;""),EG7,0)+
IF(AND(EH28&lt;&gt;"",EH7&lt;&gt;""),EH7,0)+
IF(AND(EI28&lt;&gt;"",EI7&lt;&gt;""),EI7,0)
)
),
"")</f>
        <v/>
      </c>
      <c r="EG29" s="288"/>
      <c r="EH29" s="288"/>
      <c r="EI29" s="289"/>
      <c r="EJ29" s="287" t="str">
        <f t="shared" ref="EJ29" si="86">IFERROR(
(
IF(AND(EJ28&lt;&gt;"",EJ7&lt;&gt;""),EJ28*EJ7,0)+
IF(AND(EK28&lt;&gt;"",EK7&lt;&gt;""),EK28*EK7,0)+
IF(AND(EL28&lt;&gt;"",EL7&lt;&gt;""),EL28*EL7,0)+
IF(AND(EM28&lt;&gt;"",EM7&lt;&gt;""),EM28*EM7,0)
)
/
(
(
IF(AND(EJ28&lt;&gt;"",EJ7&lt;&gt;""),EJ7,0)+
IF(AND(EK28&lt;&gt;"",EK7&lt;&gt;""),EK7,0)+
IF(AND(EL28&lt;&gt;"",EL7&lt;&gt;""),EL7,0)+
IF(AND(EM28&lt;&gt;"",EM7&lt;&gt;""),EM7,0)
)
),
"")</f>
        <v/>
      </c>
      <c r="EK29" s="288"/>
      <c r="EL29" s="288"/>
      <c r="EM29" s="289"/>
      <c r="EN29" s="287" t="str">
        <f t="shared" ref="EN29" si="87">IFERROR(
(
IF(AND(EN28&lt;&gt;"",EN7&lt;&gt;""),EN28*EN7,0)+
IF(AND(EO28&lt;&gt;"",EO7&lt;&gt;""),EO28*EO7,0)+
IF(AND(EP28&lt;&gt;"",EP7&lt;&gt;""),EP28*EP7,0)+
IF(AND(EQ28&lt;&gt;"",EQ7&lt;&gt;""),EQ28*EQ7,0)
)
/
(
(
IF(AND(EN28&lt;&gt;"",EN7&lt;&gt;""),EN7,0)+
IF(AND(EO28&lt;&gt;"",EO7&lt;&gt;""),EO7,0)+
IF(AND(EP28&lt;&gt;"",EP7&lt;&gt;""),EP7,0)+
IF(AND(EQ28&lt;&gt;"",EQ7&lt;&gt;""),EQ7,0)
)
),
"")</f>
        <v/>
      </c>
      <c r="EO29" s="288"/>
      <c r="EP29" s="288"/>
      <c r="EQ29" s="289"/>
      <c r="ER29" s="287" t="str">
        <f t="shared" ref="ER29" si="88">IFERROR(
(
IF(AND(ER28&lt;&gt;"",ER7&lt;&gt;""),ER28*ER7,0)+
IF(AND(ES28&lt;&gt;"",ES7&lt;&gt;""),ES28*ES7,0)+
IF(AND(ET28&lt;&gt;"",ET7&lt;&gt;""),ET28*ET7,0)+
IF(AND(EU28&lt;&gt;"",EU7&lt;&gt;""),EU28*EU7,0)
)
/
(
(
IF(AND(ER28&lt;&gt;"",ER7&lt;&gt;""),ER7,0)+
IF(AND(ES28&lt;&gt;"",ES7&lt;&gt;""),ES7,0)+
IF(AND(ET28&lt;&gt;"",ET7&lt;&gt;""),ET7,0)+
IF(AND(EU28&lt;&gt;"",EU7&lt;&gt;""),EU7,0)
)
),
"")</f>
        <v/>
      </c>
      <c r="ES29" s="288"/>
      <c r="ET29" s="288"/>
      <c r="EU29" s="289"/>
      <c r="EV29" s="287" t="str">
        <f t="shared" ref="EV29" si="89">IFERROR(
(
IF(AND(EV28&lt;&gt;"",EV7&lt;&gt;""),EV28*EV7,0)+
IF(AND(EW28&lt;&gt;"",EW7&lt;&gt;""),EW28*EW7,0)+
IF(AND(EX28&lt;&gt;"",EX7&lt;&gt;""),EX28*EX7,0)+
IF(AND(EY28&lt;&gt;"",EY7&lt;&gt;""),EY28*EY7,0)
)
/
(
(
IF(AND(EV28&lt;&gt;"",EV7&lt;&gt;""),EV7,0)+
IF(AND(EW28&lt;&gt;"",EW7&lt;&gt;""),EW7,0)+
IF(AND(EX28&lt;&gt;"",EX7&lt;&gt;""),EX7,0)+
IF(AND(EY28&lt;&gt;"",EY7&lt;&gt;""),EY7,0)
)
),
"")</f>
        <v/>
      </c>
      <c r="EW29" s="288"/>
      <c r="EX29" s="288"/>
      <c r="EY29" s="289"/>
      <c r="EZ29" s="287" t="str">
        <f t="shared" ref="EZ29" si="90">IFERROR(
(
IF(AND(EZ28&lt;&gt;"",EZ7&lt;&gt;""),EZ28*EZ7,0)+
IF(AND(FA28&lt;&gt;"",FA7&lt;&gt;""),FA28*FA7,0)+
IF(AND(FB28&lt;&gt;"",FB7&lt;&gt;""),FB28*FB7,0)+
IF(AND(FC28&lt;&gt;"",FC7&lt;&gt;""),FC28*FC7,0)
)
/
(
(
IF(AND(EZ28&lt;&gt;"",EZ7&lt;&gt;""),EZ7,0)+
IF(AND(FA28&lt;&gt;"",FA7&lt;&gt;""),FA7,0)+
IF(AND(FB28&lt;&gt;"",FB7&lt;&gt;""),FB7,0)+
IF(AND(FC28&lt;&gt;"",FC7&lt;&gt;""),FC7,0)
)
),
"")</f>
        <v/>
      </c>
      <c r="FA29" s="288"/>
      <c r="FB29" s="288"/>
      <c r="FC29" s="289"/>
      <c r="FD29" s="287" t="str">
        <f t="shared" ref="FD29" si="91">IFERROR(
(
IF(AND(FD28&lt;&gt;"",FD7&lt;&gt;""),FD28*FD7,0)+
IF(AND(FE28&lt;&gt;"",FE7&lt;&gt;""),FE28*FE7,0)+
IF(AND(FF28&lt;&gt;"",FF7&lt;&gt;""),FF28*FF7,0)+
IF(AND(FG28&lt;&gt;"",FG7&lt;&gt;""),FG28*FG7,0)
)
/
(
(
IF(AND(FD28&lt;&gt;"",FD7&lt;&gt;""),FD7,0)+
IF(AND(FE28&lt;&gt;"",FE7&lt;&gt;""),FE7,0)+
IF(AND(FF28&lt;&gt;"",FF7&lt;&gt;""),FF7,0)+
IF(AND(FG28&lt;&gt;"",FG7&lt;&gt;""),FG7,0)
)
),
"")</f>
        <v/>
      </c>
      <c r="FE29" s="288"/>
      <c r="FF29" s="288"/>
      <c r="FG29" s="289"/>
      <c r="FH29" s="287" t="str">
        <f t="shared" ref="FH29" si="92">IFERROR(
(
IF(AND(FH28&lt;&gt;"",FH7&lt;&gt;""),FH28*FH7,0)+
IF(AND(FI28&lt;&gt;"",FI7&lt;&gt;""),FI28*FI7,0)+
IF(AND(FJ28&lt;&gt;"",FJ7&lt;&gt;""),FJ28*FJ7,0)+
IF(AND(FK28&lt;&gt;"",FK7&lt;&gt;""),FK28*FK7,0)
)
/
(
(
IF(AND(FH28&lt;&gt;"",FH7&lt;&gt;""),FH7,0)+
IF(AND(FI28&lt;&gt;"",FI7&lt;&gt;""),FI7,0)+
IF(AND(FJ28&lt;&gt;"",FJ7&lt;&gt;""),FJ7,0)+
IF(AND(FK28&lt;&gt;"",FK7&lt;&gt;""),FK7,0)
)
),
"")</f>
        <v/>
      </c>
      <c r="FI29" s="288"/>
      <c r="FJ29" s="288"/>
      <c r="FK29" s="289"/>
      <c r="FL29" s="287" t="str">
        <f t="shared" ref="FL29" si="93">IFERROR(
(
IF(AND(FL28&lt;&gt;"",FL7&lt;&gt;""),FL28*FL7,0)+
IF(AND(FM28&lt;&gt;"",FM7&lt;&gt;""),FM28*FM7,0)+
IF(AND(FN28&lt;&gt;"",FN7&lt;&gt;""),FN28*FN7,0)+
IF(AND(FO28&lt;&gt;"",FO7&lt;&gt;""),FO28*FO7,0)
)
/
(
(
IF(AND(FL28&lt;&gt;"",FL7&lt;&gt;""),FL7,0)+
IF(AND(FM28&lt;&gt;"",FM7&lt;&gt;""),FM7,0)+
IF(AND(FN28&lt;&gt;"",FN7&lt;&gt;""),FN7,0)+
IF(AND(FO28&lt;&gt;"",FO7&lt;&gt;""),FO7,0)
)
),
"")</f>
        <v/>
      </c>
      <c r="FM29" s="288"/>
      <c r="FN29" s="288"/>
      <c r="FO29" s="289"/>
      <c r="FP29" s="287" t="str">
        <f t="shared" ref="FP29" si="94">IFERROR(
(
IF(AND(FP28&lt;&gt;"",FP7&lt;&gt;""),FP28*FP7,0)+
IF(AND(FQ28&lt;&gt;"",FQ7&lt;&gt;""),FQ28*FQ7,0)+
IF(AND(FR28&lt;&gt;"",FR7&lt;&gt;""),FR28*FR7,0)+
IF(AND(FS28&lt;&gt;"",FS7&lt;&gt;""),FS28*FS7,0)
)
/
(
(
IF(AND(FP28&lt;&gt;"",FP7&lt;&gt;""),FP7,0)+
IF(AND(FQ28&lt;&gt;"",FQ7&lt;&gt;""),FQ7,0)+
IF(AND(FR28&lt;&gt;"",FR7&lt;&gt;""),FR7,0)+
IF(AND(FS28&lt;&gt;"",FS7&lt;&gt;""),FS7,0)
)
),
"")</f>
        <v/>
      </c>
      <c r="FQ29" s="288"/>
      <c r="FR29" s="288"/>
      <c r="FS29" s="289"/>
      <c r="FT29" s="287" t="str">
        <f t="shared" ref="FT29" si="95">IFERROR(
(
IF(AND(FT28&lt;&gt;"",FT7&lt;&gt;""),FT28*FT7,0)+
IF(AND(FU28&lt;&gt;"",FU7&lt;&gt;""),FU28*FU7,0)+
IF(AND(FV28&lt;&gt;"",FV7&lt;&gt;""),FV28*FV7,0)+
IF(AND(FW28&lt;&gt;"",FW7&lt;&gt;""),FW28*FW7,0)
)
/
(
(
IF(AND(FT28&lt;&gt;"",FT7&lt;&gt;""),FT7,0)+
IF(AND(FU28&lt;&gt;"",FU7&lt;&gt;""),FU7,0)+
IF(AND(FV28&lt;&gt;"",FV7&lt;&gt;""),FV7,0)+
IF(AND(FW28&lt;&gt;"",FW7&lt;&gt;""),FW7,0)
)
),
"")</f>
        <v/>
      </c>
      <c r="FU29" s="288"/>
      <c r="FV29" s="288"/>
      <c r="FW29" s="289"/>
      <c r="FX29" s="287" t="str">
        <f t="shared" ref="FX29" si="96">IFERROR(
(
IF(AND(FX28&lt;&gt;"",FX7&lt;&gt;""),FX28*FX7,0)+
IF(AND(FY28&lt;&gt;"",FY7&lt;&gt;""),FY28*FY7,0)+
IF(AND(FZ28&lt;&gt;"",FZ7&lt;&gt;""),FZ28*FZ7,0)+
IF(AND(GA28&lt;&gt;"",GA7&lt;&gt;""),GA28*GA7,0)
)
/
(
(
IF(AND(FX28&lt;&gt;"",FX7&lt;&gt;""),FX7,0)+
IF(AND(FY28&lt;&gt;"",FY7&lt;&gt;""),FY7,0)+
IF(AND(FZ28&lt;&gt;"",FZ7&lt;&gt;""),FZ7,0)+
IF(AND(GA28&lt;&gt;"",GA7&lt;&gt;""),GA7,0)
)
),
"")</f>
        <v/>
      </c>
      <c r="FY29" s="288"/>
      <c r="FZ29" s="288"/>
      <c r="GA29" s="289"/>
      <c r="GB29" s="287" t="str">
        <f t="shared" ref="GB29" si="97">IFERROR(
(
IF(AND(GB28&lt;&gt;"",GB7&lt;&gt;""),GB28*GB7,0)+
IF(AND(GC28&lt;&gt;"",GC7&lt;&gt;""),GC28*GC7,0)+
IF(AND(GD28&lt;&gt;"",GD7&lt;&gt;""),GD28*GD7,0)+
IF(AND(GE28&lt;&gt;"",GE7&lt;&gt;""),GE28*GE7,0)
)
/
(
(
IF(AND(GB28&lt;&gt;"",GB7&lt;&gt;""),GB7,0)+
IF(AND(GC28&lt;&gt;"",GC7&lt;&gt;""),GC7,0)+
IF(AND(GD28&lt;&gt;"",GD7&lt;&gt;""),GD7,0)+
IF(AND(GE28&lt;&gt;"",GE7&lt;&gt;""),GE7,0)
)
),
"")</f>
        <v/>
      </c>
      <c r="GC29" s="288"/>
      <c r="GD29" s="288"/>
      <c r="GE29" s="289"/>
      <c r="GF29" s="287" t="str">
        <f t="shared" ref="GF29" si="98">IFERROR(
(
IF(AND(GF28&lt;&gt;"",GF7&lt;&gt;""),GF28*GF7,0)+
IF(AND(GG28&lt;&gt;"",GG7&lt;&gt;""),GG28*GG7,0)+
IF(AND(GH28&lt;&gt;"",GH7&lt;&gt;""),GH28*GH7,0)+
IF(AND(GI28&lt;&gt;"",GI7&lt;&gt;""),GI28*GI7,0)
)
/
(
(
IF(AND(GF28&lt;&gt;"",GF7&lt;&gt;""),GF7,0)+
IF(AND(GG28&lt;&gt;"",GG7&lt;&gt;""),GG7,0)+
IF(AND(GH28&lt;&gt;"",GH7&lt;&gt;""),GH7,0)+
IF(AND(GI28&lt;&gt;"",GI7&lt;&gt;""),GI7,0)
)
),
"")</f>
        <v/>
      </c>
      <c r="GG29" s="288"/>
      <c r="GH29" s="288"/>
      <c r="GI29" s="289"/>
      <c r="GJ29" s="287" t="str">
        <f t="shared" ref="GJ29" si="99">IFERROR(
(
IF(AND(GJ28&lt;&gt;"",GJ7&lt;&gt;""),GJ28*GJ7,0)+
IF(AND(GK28&lt;&gt;"",GK7&lt;&gt;""),GK28*GK7,0)+
IF(AND(GL28&lt;&gt;"",GL7&lt;&gt;""),GL28*GL7,0)+
IF(AND(GM28&lt;&gt;"",GM7&lt;&gt;""),GM28*GM7,0)
)
/
(
(
IF(AND(GJ28&lt;&gt;"",GJ7&lt;&gt;""),GJ7,0)+
IF(AND(GK28&lt;&gt;"",GK7&lt;&gt;""),GK7,0)+
IF(AND(GL28&lt;&gt;"",GL7&lt;&gt;""),GL7,0)+
IF(AND(GM28&lt;&gt;"",GM7&lt;&gt;""),GM7,0)
)
),
"")</f>
        <v/>
      </c>
      <c r="GK29" s="288"/>
      <c r="GL29" s="288"/>
      <c r="GM29" s="289"/>
    </row>
    <row r="30" spans="1:195">
      <c r="A30" s="6" t="s">
        <v>129</v>
      </c>
      <c r="B30" s="331" t="str">
        <f>Language!B1308</f>
        <v>How long did it take to adapt this module? Please indicate the average length in hours per sector</v>
      </c>
      <c r="C30" s="332"/>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09"/>
      <c r="BF30" s="209"/>
      <c r="BG30" s="209"/>
      <c r="BH30" s="209"/>
      <c r="BI30" s="209"/>
      <c r="BJ30" s="209"/>
      <c r="BK30" s="209"/>
      <c r="BL30" s="209"/>
      <c r="BM30" s="209"/>
      <c r="BN30" s="209"/>
      <c r="BO30" s="209"/>
      <c r="BP30" s="209"/>
      <c r="BQ30" s="209"/>
      <c r="BR30" s="209"/>
      <c r="BS30" s="209"/>
      <c r="BT30" s="209"/>
      <c r="BU30" s="209"/>
      <c r="BV30" s="209"/>
      <c r="BW30" s="209"/>
      <c r="BX30" s="209"/>
      <c r="BY30" s="209"/>
      <c r="BZ30" s="209"/>
      <c r="CA30" s="209"/>
      <c r="CB30" s="209"/>
      <c r="CC30" s="209"/>
      <c r="CD30" s="209"/>
      <c r="CE30" s="209"/>
      <c r="CF30" s="209"/>
      <c r="CG30" s="209"/>
      <c r="CH30" s="209"/>
      <c r="CI30" s="209"/>
      <c r="CJ30" s="209"/>
      <c r="CK30" s="209"/>
      <c r="CL30" s="209"/>
      <c r="CM30" s="209"/>
      <c r="CN30" s="209"/>
      <c r="CO30" s="209"/>
      <c r="CP30" s="209"/>
      <c r="CQ30" s="209"/>
      <c r="CR30" s="209"/>
      <c r="CS30" s="209"/>
      <c r="CT30" s="209"/>
      <c r="CU30" s="209"/>
      <c r="CV30" s="209"/>
      <c r="CW30" s="209"/>
      <c r="CX30" s="209"/>
      <c r="CY30" s="209"/>
      <c r="CZ30" s="209"/>
      <c r="DA30" s="209"/>
      <c r="DB30" s="209"/>
      <c r="DC30" s="209"/>
      <c r="DD30" s="209"/>
      <c r="DE30" s="209"/>
      <c r="DF30" s="209"/>
      <c r="DG30" s="209"/>
      <c r="DH30" s="209"/>
      <c r="DI30" s="209"/>
      <c r="DJ30" s="209"/>
      <c r="DK30" s="209"/>
      <c r="DL30" s="209"/>
      <c r="DM30" s="209"/>
      <c r="DN30" s="209"/>
      <c r="DO30" s="209"/>
      <c r="DP30" s="209"/>
      <c r="DQ30" s="209"/>
      <c r="DR30" s="209"/>
      <c r="DS30" s="209"/>
      <c r="DT30" s="209"/>
      <c r="DU30" s="209"/>
      <c r="DV30" s="209"/>
      <c r="DW30" s="209"/>
      <c r="DX30" s="209"/>
      <c r="DY30" s="209"/>
      <c r="DZ30" s="209"/>
      <c r="EA30" s="209"/>
      <c r="EB30" s="209"/>
      <c r="EC30" s="209"/>
      <c r="ED30" s="209"/>
      <c r="EE30" s="209"/>
      <c r="EF30" s="209"/>
      <c r="EG30" s="209"/>
      <c r="EH30" s="209"/>
      <c r="EI30" s="209"/>
      <c r="EJ30" s="209"/>
      <c r="EK30" s="209"/>
      <c r="EL30" s="209"/>
      <c r="EM30" s="209"/>
      <c r="EN30" s="209"/>
      <c r="EO30" s="209"/>
      <c r="EP30" s="209"/>
      <c r="EQ30" s="209"/>
      <c r="ER30" s="209"/>
      <c r="ES30" s="209"/>
      <c r="ET30" s="209"/>
      <c r="EU30" s="209"/>
      <c r="EV30" s="209"/>
      <c r="EW30" s="209"/>
      <c r="EX30" s="209"/>
      <c r="EY30" s="209"/>
      <c r="EZ30" s="209"/>
      <c r="FA30" s="209"/>
      <c r="FB30" s="209"/>
      <c r="FC30" s="209"/>
      <c r="FD30" s="209"/>
      <c r="FE30" s="209"/>
      <c r="FF30" s="209"/>
      <c r="FG30" s="209"/>
      <c r="FH30" s="209"/>
      <c r="FI30" s="209"/>
      <c r="FJ30" s="209"/>
      <c r="FK30" s="209"/>
      <c r="FL30" s="209"/>
      <c r="FM30" s="209"/>
      <c r="FN30" s="209"/>
      <c r="FO30" s="209"/>
      <c r="FP30" s="209"/>
      <c r="FQ30" s="209"/>
      <c r="FR30" s="209"/>
      <c r="FS30" s="209"/>
      <c r="FT30" s="209"/>
      <c r="FU30" s="209"/>
      <c r="FV30" s="209"/>
      <c r="FW30" s="209"/>
      <c r="FX30" s="209"/>
      <c r="FY30" s="209"/>
      <c r="FZ30" s="209"/>
      <c r="GA30" s="209"/>
      <c r="GB30" s="209"/>
      <c r="GC30" s="209"/>
      <c r="GD30" s="209"/>
      <c r="GE30" s="209"/>
      <c r="GF30" s="209"/>
      <c r="GG30" s="209"/>
      <c r="GH30" s="209"/>
      <c r="GI30" s="209"/>
      <c r="GJ30" s="209"/>
      <c r="GK30" s="209"/>
      <c r="GL30" s="209"/>
      <c r="GM30" s="209"/>
    </row>
    <row r="31" spans="1:195">
      <c r="A31" s="294" t="str">
        <f>Language!B1309</f>
        <v>Average by module</v>
      </c>
      <c r="B31" s="294"/>
      <c r="C31" s="294"/>
      <c r="D31" s="327" t="str">
        <f>IFERROR(
(
IF(AND(D30&lt;&gt;"",D7&lt;&gt;""),D30*D7,0)+
IF(AND(E30&lt;&gt;"",E7&lt;&gt;""),E30*E7,0)+
IF(AND(F30&lt;&gt;"",F7&lt;&gt;""),F30*F7,0)+
IF(AND(G30&lt;&gt;"",G7&lt;&gt;""),G30*G7,0)
)
/
(
(
IF(AND(D30&lt;&gt;"",D7&lt;&gt;""),D7,0)+
IF(AND(E30&lt;&gt;"",E7&lt;&gt;""),E7,0)+
IF(AND(F30&lt;&gt;"",F7&lt;&gt;""),F7,0)+
IF(AND(G30&lt;&gt;"",G7&lt;&gt;""),G7,0)
)
),
"")</f>
        <v/>
      </c>
      <c r="E31" s="328"/>
      <c r="F31" s="328"/>
      <c r="G31" s="329"/>
      <c r="H31" s="327" t="str">
        <f t="shared" ref="H31" si="100">IFERROR(
(
IF(AND(H30&lt;&gt;"",H7&lt;&gt;""),H30*H7,0)+
IF(AND(I30&lt;&gt;"",I7&lt;&gt;""),I30*I7,0)+
IF(AND(J30&lt;&gt;"",J7&lt;&gt;""),J30*J7,0)+
IF(AND(K30&lt;&gt;"",K7&lt;&gt;""),K30*K7,0)
)
/
(
(
IF(AND(H30&lt;&gt;"",H7&lt;&gt;""),H7,0)+
IF(AND(I30&lt;&gt;"",I7&lt;&gt;""),I7,0)+
IF(AND(J30&lt;&gt;"",J7&lt;&gt;""),J7,0)+
IF(AND(K30&lt;&gt;"",K7&lt;&gt;""),K7,0)
)
),
"")</f>
        <v/>
      </c>
      <c r="I31" s="328"/>
      <c r="J31" s="328"/>
      <c r="K31" s="329"/>
      <c r="L31" s="327" t="str">
        <f t="shared" ref="L31" si="101">IFERROR(
(
IF(AND(L30&lt;&gt;"",L7&lt;&gt;""),L30*L7,0)+
IF(AND(M30&lt;&gt;"",M7&lt;&gt;""),M30*M7,0)+
IF(AND(N30&lt;&gt;"",N7&lt;&gt;""),N30*N7,0)+
IF(AND(O30&lt;&gt;"",O7&lt;&gt;""),O30*O7,0)
)
/
(
(
IF(AND(L30&lt;&gt;"",L7&lt;&gt;""),L7,0)+
IF(AND(M30&lt;&gt;"",M7&lt;&gt;""),M7,0)+
IF(AND(N30&lt;&gt;"",N7&lt;&gt;""),N7,0)+
IF(AND(O30&lt;&gt;"",O7&lt;&gt;""),O7,0)
)
),
"")</f>
        <v/>
      </c>
      <c r="M31" s="328"/>
      <c r="N31" s="328"/>
      <c r="O31" s="329"/>
      <c r="P31" s="327" t="str">
        <f t="shared" ref="P31" si="102">IFERROR(
(
IF(AND(P30&lt;&gt;"",P7&lt;&gt;""),P30*P7,0)+
IF(AND(Q30&lt;&gt;"",Q7&lt;&gt;""),Q30*Q7,0)+
IF(AND(R30&lt;&gt;"",R7&lt;&gt;""),R30*R7,0)+
IF(AND(S30&lt;&gt;"",S7&lt;&gt;""),S30*S7,0)
)
/
(
(
IF(AND(P30&lt;&gt;"",P7&lt;&gt;""),P7,0)+
IF(AND(Q30&lt;&gt;"",Q7&lt;&gt;""),Q7,0)+
IF(AND(R30&lt;&gt;"",R7&lt;&gt;""),R7,0)+
IF(AND(S30&lt;&gt;"",S7&lt;&gt;""),S7,0)
)
),
"")</f>
        <v/>
      </c>
      <c r="Q31" s="328"/>
      <c r="R31" s="328"/>
      <c r="S31" s="329"/>
      <c r="T31" s="327" t="str">
        <f t="shared" ref="T31" si="103">IFERROR(
(
IF(AND(T30&lt;&gt;"",T7&lt;&gt;""),T30*T7,0)+
IF(AND(U30&lt;&gt;"",U7&lt;&gt;""),U30*U7,0)+
IF(AND(V30&lt;&gt;"",V7&lt;&gt;""),V30*V7,0)+
IF(AND(W30&lt;&gt;"",W7&lt;&gt;""),W30*W7,0)
)
/
(
(
IF(AND(T30&lt;&gt;"",T7&lt;&gt;""),T7,0)+
IF(AND(U30&lt;&gt;"",U7&lt;&gt;""),U7,0)+
IF(AND(V30&lt;&gt;"",V7&lt;&gt;""),V7,0)+
IF(AND(W30&lt;&gt;"",W7&lt;&gt;""),W7,0)
)
),
"")</f>
        <v/>
      </c>
      <c r="U31" s="328"/>
      <c r="V31" s="328"/>
      <c r="W31" s="329"/>
      <c r="X31" s="327" t="str">
        <f t="shared" ref="X31" si="104">IFERROR(
(
IF(AND(X30&lt;&gt;"",X7&lt;&gt;""),X30*X7,0)+
IF(AND(Y30&lt;&gt;"",Y7&lt;&gt;""),Y30*Y7,0)+
IF(AND(Z30&lt;&gt;"",Z7&lt;&gt;""),Z30*Z7,0)+
IF(AND(AA30&lt;&gt;"",AA7&lt;&gt;""),AA30*AA7,0)
)
/
(
(
IF(AND(X30&lt;&gt;"",X7&lt;&gt;""),X7,0)+
IF(AND(Y30&lt;&gt;"",Y7&lt;&gt;""),Y7,0)+
IF(AND(Z30&lt;&gt;"",Z7&lt;&gt;""),Z7,0)+
IF(AND(AA30&lt;&gt;"",AA7&lt;&gt;""),AA7,0)
)
),
"")</f>
        <v/>
      </c>
      <c r="Y31" s="328"/>
      <c r="Z31" s="328"/>
      <c r="AA31" s="329"/>
      <c r="AB31" s="327" t="str">
        <f t="shared" ref="AB31" si="105">IFERROR(
(
IF(AND(AB30&lt;&gt;"",AB7&lt;&gt;""),AB30*AB7,0)+
IF(AND(AC30&lt;&gt;"",AC7&lt;&gt;""),AC30*AC7,0)+
IF(AND(AD30&lt;&gt;"",AD7&lt;&gt;""),AD30*AD7,0)+
IF(AND(AE30&lt;&gt;"",AE7&lt;&gt;""),AE30*AE7,0)
)
/
(
(
IF(AND(AB30&lt;&gt;"",AB7&lt;&gt;""),AB7,0)+
IF(AND(AC30&lt;&gt;"",AC7&lt;&gt;""),AC7,0)+
IF(AND(AD30&lt;&gt;"",AD7&lt;&gt;""),AD7,0)+
IF(AND(AE30&lt;&gt;"",AE7&lt;&gt;""),AE7,0)
)
),
"")</f>
        <v/>
      </c>
      <c r="AC31" s="328"/>
      <c r="AD31" s="328"/>
      <c r="AE31" s="329"/>
      <c r="AF31" s="327" t="str">
        <f t="shared" ref="AF31" si="106">IFERROR(
(
IF(AND(AF30&lt;&gt;"",AF7&lt;&gt;""),AF30*AF7,0)+
IF(AND(AG30&lt;&gt;"",AG7&lt;&gt;""),AG30*AG7,0)+
IF(AND(AH30&lt;&gt;"",AH7&lt;&gt;""),AH30*AH7,0)+
IF(AND(AI30&lt;&gt;"",AI7&lt;&gt;""),AI30*AI7,0)
)
/
(
(
IF(AND(AF30&lt;&gt;"",AF7&lt;&gt;""),AF7,0)+
IF(AND(AG30&lt;&gt;"",AG7&lt;&gt;""),AG7,0)+
IF(AND(AH30&lt;&gt;"",AH7&lt;&gt;""),AH7,0)+
IF(AND(AI30&lt;&gt;"",AI7&lt;&gt;""),AI7,0)
)
),
"")</f>
        <v/>
      </c>
      <c r="AG31" s="328"/>
      <c r="AH31" s="328"/>
      <c r="AI31" s="329"/>
      <c r="AJ31" s="327" t="str">
        <f t="shared" ref="AJ31" si="107">IFERROR(
(
IF(AND(AJ30&lt;&gt;"",AJ7&lt;&gt;""),AJ30*AJ7,0)+
IF(AND(AK30&lt;&gt;"",AK7&lt;&gt;""),AK30*AK7,0)+
IF(AND(AL30&lt;&gt;"",AL7&lt;&gt;""),AL30*AL7,0)+
IF(AND(AM30&lt;&gt;"",AM7&lt;&gt;""),AM30*AM7,0)
)
/
(
(
IF(AND(AJ30&lt;&gt;"",AJ7&lt;&gt;""),AJ7,0)+
IF(AND(AK30&lt;&gt;"",AK7&lt;&gt;""),AK7,0)+
IF(AND(AL30&lt;&gt;"",AL7&lt;&gt;""),AL7,0)+
IF(AND(AM30&lt;&gt;"",AM7&lt;&gt;""),AM7,0)
)
),
"")</f>
        <v/>
      </c>
      <c r="AK31" s="328"/>
      <c r="AL31" s="328"/>
      <c r="AM31" s="329"/>
      <c r="AN31" s="327" t="str">
        <f t="shared" ref="AN31" si="108">IFERROR(
(
IF(AND(AN30&lt;&gt;"",AN7&lt;&gt;""),AN30*AN7,0)+
IF(AND(AO30&lt;&gt;"",AO7&lt;&gt;""),AO30*AO7,0)+
IF(AND(AP30&lt;&gt;"",AP7&lt;&gt;""),AP30*AP7,0)+
IF(AND(AQ30&lt;&gt;"",AQ7&lt;&gt;""),AQ30*AQ7,0)
)
/
(
(
IF(AND(AN30&lt;&gt;"",AN7&lt;&gt;""),AN7,0)+
IF(AND(AO30&lt;&gt;"",AO7&lt;&gt;""),AO7,0)+
IF(AND(AP30&lt;&gt;"",AP7&lt;&gt;""),AP7,0)+
IF(AND(AQ30&lt;&gt;"",AQ7&lt;&gt;""),AQ7,0)
)
),
"")</f>
        <v/>
      </c>
      <c r="AO31" s="328"/>
      <c r="AP31" s="328"/>
      <c r="AQ31" s="329"/>
      <c r="AR31" s="327" t="str">
        <f t="shared" ref="AR31" si="109">IFERROR(
(
IF(AND(AR30&lt;&gt;"",AR7&lt;&gt;""),AR30*AR7,0)+
IF(AND(AS30&lt;&gt;"",AS7&lt;&gt;""),AS30*AS7,0)+
IF(AND(AT30&lt;&gt;"",AT7&lt;&gt;""),AT30*AT7,0)+
IF(AND(AU30&lt;&gt;"",AU7&lt;&gt;""),AU30*AU7,0)
)
/
(
(
IF(AND(AR30&lt;&gt;"",AR7&lt;&gt;""),AR7,0)+
IF(AND(AS30&lt;&gt;"",AS7&lt;&gt;""),AS7,0)+
IF(AND(AT30&lt;&gt;"",AT7&lt;&gt;""),AT7,0)+
IF(AND(AU30&lt;&gt;"",AU7&lt;&gt;""),AU7,0)
)
),
"")</f>
        <v/>
      </c>
      <c r="AS31" s="328"/>
      <c r="AT31" s="328"/>
      <c r="AU31" s="329"/>
      <c r="AV31" s="327" t="str">
        <f t="shared" ref="AV31" si="110">IFERROR(
(
IF(AND(AV30&lt;&gt;"",AV7&lt;&gt;""),AV30*AV7,0)+
IF(AND(AW30&lt;&gt;"",AW7&lt;&gt;""),AW30*AW7,0)+
IF(AND(AX30&lt;&gt;"",AX7&lt;&gt;""),AX30*AX7,0)+
IF(AND(AY30&lt;&gt;"",AY7&lt;&gt;""),AY30*AY7,0)
)
/
(
(
IF(AND(AV30&lt;&gt;"",AV7&lt;&gt;""),AV7,0)+
IF(AND(AW30&lt;&gt;"",AW7&lt;&gt;""),AW7,0)+
IF(AND(AX30&lt;&gt;"",AX7&lt;&gt;""),AX7,0)+
IF(AND(AY30&lt;&gt;"",AY7&lt;&gt;""),AY7,0)
)
),
"")</f>
        <v/>
      </c>
      <c r="AW31" s="328"/>
      <c r="AX31" s="328"/>
      <c r="AY31" s="329"/>
      <c r="AZ31" s="327" t="str">
        <f t="shared" ref="AZ31" si="111">IFERROR(
(
IF(AND(AZ30&lt;&gt;"",AZ7&lt;&gt;""),AZ30*AZ7,0)+
IF(AND(BA30&lt;&gt;"",BA7&lt;&gt;""),BA30*BA7,0)+
IF(AND(BB30&lt;&gt;"",BB7&lt;&gt;""),BB30*BB7,0)+
IF(AND(BC30&lt;&gt;"",BC7&lt;&gt;""),BC30*BC7,0)
)
/
(
(
IF(AND(AZ30&lt;&gt;"",AZ7&lt;&gt;""),AZ7,0)+
IF(AND(BA30&lt;&gt;"",BA7&lt;&gt;""),BA7,0)+
IF(AND(BB30&lt;&gt;"",BB7&lt;&gt;""),BB7,0)+
IF(AND(BC30&lt;&gt;"",BC7&lt;&gt;""),BC7,0)
)
),
"")</f>
        <v/>
      </c>
      <c r="BA31" s="328"/>
      <c r="BB31" s="328"/>
      <c r="BC31" s="329"/>
      <c r="BD31" s="327" t="str">
        <f t="shared" ref="BD31" si="112">IFERROR(
(
IF(AND(BD30&lt;&gt;"",BD7&lt;&gt;""),BD30*BD7,0)+
IF(AND(BE30&lt;&gt;"",BE7&lt;&gt;""),BE30*BE7,0)+
IF(AND(BF30&lt;&gt;"",BF7&lt;&gt;""),BF30*BF7,0)+
IF(AND(BG30&lt;&gt;"",BG7&lt;&gt;""),BG30*BG7,0)
)
/
(
(
IF(AND(BD30&lt;&gt;"",BD7&lt;&gt;""),BD7,0)+
IF(AND(BE30&lt;&gt;"",BE7&lt;&gt;""),BE7,0)+
IF(AND(BF30&lt;&gt;"",BF7&lt;&gt;""),BF7,0)+
IF(AND(BG30&lt;&gt;"",BG7&lt;&gt;""),BG7,0)
)
),
"")</f>
        <v/>
      </c>
      <c r="BE31" s="328"/>
      <c r="BF31" s="328"/>
      <c r="BG31" s="329"/>
      <c r="BH31" s="327" t="str">
        <f t="shared" ref="BH31" si="113">IFERROR(
(
IF(AND(BH30&lt;&gt;"",BH7&lt;&gt;""),BH30*BH7,0)+
IF(AND(BI30&lt;&gt;"",BI7&lt;&gt;""),BI30*BI7,0)+
IF(AND(BJ30&lt;&gt;"",BJ7&lt;&gt;""),BJ30*BJ7,0)+
IF(AND(BK30&lt;&gt;"",BK7&lt;&gt;""),BK30*BK7,0)
)
/
(
(
IF(AND(BH30&lt;&gt;"",BH7&lt;&gt;""),BH7,0)+
IF(AND(BI30&lt;&gt;"",BI7&lt;&gt;""),BI7,0)+
IF(AND(BJ30&lt;&gt;"",BJ7&lt;&gt;""),BJ7,0)+
IF(AND(BK30&lt;&gt;"",BK7&lt;&gt;""),BK7,0)
)
),
"")</f>
        <v/>
      </c>
      <c r="BI31" s="328"/>
      <c r="BJ31" s="328"/>
      <c r="BK31" s="329"/>
      <c r="BL31" s="327" t="str">
        <f t="shared" ref="BL31" si="114">IFERROR(
(
IF(AND(BL30&lt;&gt;"",BL7&lt;&gt;""),BL30*BL7,0)+
IF(AND(BM30&lt;&gt;"",BM7&lt;&gt;""),BM30*BM7,0)+
IF(AND(BN30&lt;&gt;"",BN7&lt;&gt;""),BN30*BN7,0)+
IF(AND(BO30&lt;&gt;"",BO7&lt;&gt;""),BO30*BO7,0)
)
/
(
(
IF(AND(BL30&lt;&gt;"",BL7&lt;&gt;""),BL7,0)+
IF(AND(BM30&lt;&gt;"",BM7&lt;&gt;""),BM7,0)+
IF(AND(BN30&lt;&gt;"",BN7&lt;&gt;""),BN7,0)+
IF(AND(BO30&lt;&gt;"",BO7&lt;&gt;""),BO7,0)
)
),
"")</f>
        <v/>
      </c>
      <c r="BM31" s="328"/>
      <c r="BN31" s="328"/>
      <c r="BO31" s="329"/>
      <c r="BP31" s="327" t="str">
        <f t="shared" ref="BP31" si="115">IFERROR(
(
IF(AND(BP30&lt;&gt;"",BP7&lt;&gt;""),BP30*BP7,0)+
IF(AND(BQ30&lt;&gt;"",BQ7&lt;&gt;""),BQ30*BQ7,0)+
IF(AND(BR30&lt;&gt;"",BR7&lt;&gt;""),BR30*BR7,0)+
IF(AND(BS30&lt;&gt;"",BS7&lt;&gt;""),BS30*BS7,0)
)
/
(
(
IF(AND(BP30&lt;&gt;"",BP7&lt;&gt;""),BP7,0)+
IF(AND(BQ30&lt;&gt;"",BQ7&lt;&gt;""),BQ7,0)+
IF(AND(BR30&lt;&gt;"",BR7&lt;&gt;""),BR7,0)+
IF(AND(BS30&lt;&gt;"",BS7&lt;&gt;""),BS7,0)
)
),
"")</f>
        <v/>
      </c>
      <c r="BQ31" s="328"/>
      <c r="BR31" s="328"/>
      <c r="BS31" s="329"/>
      <c r="BT31" s="327" t="str">
        <f t="shared" ref="BT31" si="116">IFERROR(
(
IF(AND(BT30&lt;&gt;"",BT7&lt;&gt;""),BT30*BT7,0)+
IF(AND(BU30&lt;&gt;"",BU7&lt;&gt;""),BU30*BU7,0)+
IF(AND(BV30&lt;&gt;"",BV7&lt;&gt;""),BV30*BV7,0)+
IF(AND(BW30&lt;&gt;"",BW7&lt;&gt;""),BW30*BW7,0)
)
/
(
(
IF(AND(BT30&lt;&gt;"",BT7&lt;&gt;""),BT7,0)+
IF(AND(BU30&lt;&gt;"",BU7&lt;&gt;""),BU7,0)+
IF(AND(BV30&lt;&gt;"",BV7&lt;&gt;""),BV7,0)+
IF(AND(BW30&lt;&gt;"",BW7&lt;&gt;""),BW7,0)
)
),
"")</f>
        <v/>
      </c>
      <c r="BU31" s="328"/>
      <c r="BV31" s="328"/>
      <c r="BW31" s="329"/>
      <c r="BX31" s="327" t="str">
        <f t="shared" ref="BX31" si="117">IFERROR(
(
IF(AND(BX30&lt;&gt;"",BX7&lt;&gt;""),BX30*BX7,0)+
IF(AND(BY30&lt;&gt;"",BY7&lt;&gt;""),BY30*BY7,0)+
IF(AND(BZ30&lt;&gt;"",BZ7&lt;&gt;""),BZ30*BZ7,0)+
IF(AND(CA30&lt;&gt;"",CA7&lt;&gt;""),CA30*CA7,0)
)
/
(
(
IF(AND(BX30&lt;&gt;"",BX7&lt;&gt;""),BX7,0)+
IF(AND(BY30&lt;&gt;"",BY7&lt;&gt;""),BY7,0)+
IF(AND(BZ30&lt;&gt;"",BZ7&lt;&gt;""),BZ7,0)+
IF(AND(CA30&lt;&gt;"",CA7&lt;&gt;""),CA7,0)
)
),
"")</f>
        <v/>
      </c>
      <c r="BY31" s="328"/>
      <c r="BZ31" s="328"/>
      <c r="CA31" s="329"/>
      <c r="CB31" s="327" t="str">
        <f t="shared" ref="CB31" si="118">IFERROR(
(
IF(AND(CB30&lt;&gt;"",CB7&lt;&gt;""),CB30*CB7,0)+
IF(AND(CC30&lt;&gt;"",CC7&lt;&gt;""),CC30*CC7,0)+
IF(AND(CD30&lt;&gt;"",CD7&lt;&gt;""),CD30*CD7,0)+
IF(AND(CE30&lt;&gt;"",CE7&lt;&gt;""),CE30*CE7,0)
)
/
(
(
IF(AND(CB30&lt;&gt;"",CB7&lt;&gt;""),CB7,0)+
IF(AND(CC30&lt;&gt;"",CC7&lt;&gt;""),CC7,0)+
IF(AND(CD30&lt;&gt;"",CD7&lt;&gt;""),CD7,0)+
IF(AND(CE30&lt;&gt;"",CE7&lt;&gt;""),CE7,0)
)
),
"")</f>
        <v/>
      </c>
      <c r="CC31" s="328"/>
      <c r="CD31" s="328"/>
      <c r="CE31" s="329"/>
      <c r="CF31" s="327" t="str">
        <f t="shared" ref="CF31" si="119">IFERROR(
(
IF(AND(CF30&lt;&gt;"",CF7&lt;&gt;""),CF30*CF7,0)+
IF(AND(CG30&lt;&gt;"",CG7&lt;&gt;""),CG30*CG7,0)+
IF(AND(CH30&lt;&gt;"",CH7&lt;&gt;""),CH30*CH7,0)+
IF(AND(CI30&lt;&gt;"",CI7&lt;&gt;""),CI30*CI7,0)
)
/
(
(
IF(AND(CF30&lt;&gt;"",CF7&lt;&gt;""),CF7,0)+
IF(AND(CG30&lt;&gt;"",CG7&lt;&gt;""),CG7,0)+
IF(AND(CH30&lt;&gt;"",CH7&lt;&gt;""),CH7,0)+
IF(AND(CI30&lt;&gt;"",CI7&lt;&gt;""),CI7,0)
)
),
"")</f>
        <v/>
      </c>
      <c r="CG31" s="328"/>
      <c r="CH31" s="328"/>
      <c r="CI31" s="329"/>
      <c r="CJ31" s="327" t="str">
        <f t="shared" ref="CJ31" si="120">IFERROR(
(
IF(AND(CJ30&lt;&gt;"",CJ7&lt;&gt;""),CJ30*CJ7,0)+
IF(AND(CK30&lt;&gt;"",CK7&lt;&gt;""),CK30*CK7,0)+
IF(AND(CL30&lt;&gt;"",CL7&lt;&gt;""),CL30*CL7,0)+
IF(AND(CM30&lt;&gt;"",CM7&lt;&gt;""),CM30*CM7,0)
)
/
(
(
IF(AND(CJ30&lt;&gt;"",CJ7&lt;&gt;""),CJ7,0)+
IF(AND(CK30&lt;&gt;"",CK7&lt;&gt;""),CK7,0)+
IF(AND(CL30&lt;&gt;"",CL7&lt;&gt;""),CL7,0)+
IF(AND(CM30&lt;&gt;"",CM7&lt;&gt;""),CM7,0)
)
),
"")</f>
        <v/>
      </c>
      <c r="CK31" s="328"/>
      <c r="CL31" s="328"/>
      <c r="CM31" s="329"/>
      <c r="CN31" s="327" t="str">
        <f t="shared" ref="CN31" si="121">IFERROR(
(
IF(AND(CN30&lt;&gt;"",CN7&lt;&gt;""),CN30*CN7,0)+
IF(AND(CO30&lt;&gt;"",CO7&lt;&gt;""),CO30*CO7,0)+
IF(AND(CP30&lt;&gt;"",CP7&lt;&gt;""),CP30*CP7,0)+
IF(AND(CQ30&lt;&gt;"",CQ7&lt;&gt;""),CQ30*CQ7,0)
)
/
(
(
IF(AND(CN30&lt;&gt;"",CN7&lt;&gt;""),CN7,0)+
IF(AND(CO30&lt;&gt;"",CO7&lt;&gt;""),CO7,0)+
IF(AND(CP30&lt;&gt;"",CP7&lt;&gt;""),CP7,0)+
IF(AND(CQ30&lt;&gt;"",CQ7&lt;&gt;""),CQ7,0)
)
),
"")</f>
        <v/>
      </c>
      <c r="CO31" s="328"/>
      <c r="CP31" s="328"/>
      <c r="CQ31" s="329"/>
      <c r="CR31" s="327" t="str">
        <f t="shared" ref="CR31" si="122">IFERROR(
(
IF(AND(CR30&lt;&gt;"",CR7&lt;&gt;""),CR30*CR7,0)+
IF(AND(CS30&lt;&gt;"",CS7&lt;&gt;""),CS30*CS7,0)+
IF(AND(CT30&lt;&gt;"",CT7&lt;&gt;""),CT30*CT7,0)+
IF(AND(CU30&lt;&gt;"",CU7&lt;&gt;""),CU30*CU7,0)
)
/
(
(
IF(AND(CR30&lt;&gt;"",CR7&lt;&gt;""),CR7,0)+
IF(AND(CS30&lt;&gt;"",CS7&lt;&gt;""),CS7,0)+
IF(AND(CT30&lt;&gt;"",CT7&lt;&gt;""),CT7,0)+
IF(AND(CU30&lt;&gt;"",CU7&lt;&gt;""),CU7,0)
)
),
"")</f>
        <v/>
      </c>
      <c r="CS31" s="328"/>
      <c r="CT31" s="328"/>
      <c r="CU31" s="329"/>
      <c r="CV31" s="327" t="str">
        <f t="shared" ref="CV31" si="123">IFERROR(
(
IF(AND(CV30&lt;&gt;"",CV7&lt;&gt;""),CV30*CV7,0)+
IF(AND(CW30&lt;&gt;"",CW7&lt;&gt;""),CW30*CW7,0)+
IF(AND(CX30&lt;&gt;"",CX7&lt;&gt;""),CX30*CX7,0)+
IF(AND(CY30&lt;&gt;"",CY7&lt;&gt;""),CY30*CY7,0)
)
/
(
(
IF(AND(CV30&lt;&gt;"",CV7&lt;&gt;""),CV7,0)+
IF(AND(CW30&lt;&gt;"",CW7&lt;&gt;""),CW7,0)+
IF(AND(CX30&lt;&gt;"",CX7&lt;&gt;""),CX7,0)+
IF(AND(CY30&lt;&gt;"",CY7&lt;&gt;""),CY7,0)
)
),
"")</f>
        <v/>
      </c>
      <c r="CW31" s="328"/>
      <c r="CX31" s="328"/>
      <c r="CY31" s="329"/>
      <c r="CZ31" s="327" t="str">
        <f t="shared" ref="CZ31" si="124">IFERROR(
(
IF(AND(CZ30&lt;&gt;"",CZ7&lt;&gt;""),CZ30*CZ7,0)+
IF(AND(DA30&lt;&gt;"",DA7&lt;&gt;""),DA30*DA7,0)+
IF(AND(DB30&lt;&gt;"",DB7&lt;&gt;""),DB30*DB7,0)+
IF(AND(DC30&lt;&gt;"",DC7&lt;&gt;""),DC30*DC7,0)
)
/
(
(
IF(AND(CZ30&lt;&gt;"",CZ7&lt;&gt;""),CZ7,0)+
IF(AND(DA30&lt;&gt;"",DA7&lt;&gt;""),DA7,0)+
IF(AND(DB30&lt;&gt;"",DB7&lt;&gt;""),DB7,0)+
IF(AND(DC30&lt;&gt;"",DC7&lt;&gt;""),DC7,0)
)
),
"")</f>
        <v/>
      </c>
      <c r="DA31" s="328"/>
      <c r="DB31" s="328"/>
      <c r="DC31" s="329"/>
      <c r="DD31" s="327" t="str">
        <f t="shared" ref="DD31" si="125">IFERROR(
(
IF(AND(DD30&lt;&gt;"",DD7&lt;&gt;""),DD30*DD7,0)+
IF(AND(DE30&lt;&gt;"",DE7&lt;&gt;""),DE30*DE7,0)+
IF(AND(DF30&lt;&gt;"",DF7&lt;&gt;""),DF30*DF7,0)+
IF(AND(DG30&lt;&gt;"",DG7&lt;&gt;""),DG30*DG7,0)
)
/
(
(
IF(AND(DD30&lt;&gt;"",DD7&lt;&gt;""),DD7,0)+
IF(AND(DE30&lt;&gt;"",DE7&lt;&gt;""),DE7,0)+
IF(AND(DF30&lt;&gt;"",DF7&lt;&gt;""),DF7,0)+
IF(AND(DG30&lt;&gt;"",DG7&lt;&gt;""),DG7,0)
)
),
"")</f>
        <v/>
      </c>
      <c r="DE31" s="328"/>
      <c r="DF31" s="328"/>
      <c r="DG31" s="329"/>
      <c r="DH31" s="327" t="str">
        <f t="shared" ref="DH31" si="126">IFERROR(
(
IF(AND(DH30&lt;&gt;"",DH7&lt;&gt;""),DH30*DH7,0)+
IF(AND(DI30&lt;&gt;"",DI7&lt;&gt;""),DI30*DI7,0)+
IF(AND(DJ30&lt;&gt;"",DJ7&lt;&gt;""),DJ30*DJ7,0)+
IF(AND(DK30&lt;&gt;"",DK7&lt;&gt;""),DK30*DK7,0)
)
/
(
(
IF(AND(DH30&lt;&gt;"",DH7&lt;&gt;""),DH7,0)+
IF(AND(DI30&lt;&gt;"",DI7&lt;&gt;""),DI7,0)+
IF(AND(DJ30&lt;&gt;"",DJ7&lt;&gt;""),DJ7,0)+
IF(AND(DK30&lt;&gt;"",DK7&lt;&gt;""),DK7,0)
)
),
"")</f>
        <v/>
      </c>
      <c r="DI31" s="328"/>
      <c r="DJ31" s="328"/>
      <c r="DK31" s="329"/>
      <c r="DL31" s="327" t="str">
        <f t="shared" ref="DL31" si="127">IFERROR(
(
IF(AND(DL30&lt;&gt;"",DL7&lt;&gt;""),DL30*DL7,0)+
IF(AND(DM30&lt;&gt;"",DM7&lt;&gt;""),DM30*DM7,0)+
IF(AND(DN30&lt;&gt;"",DN7&lt;&gt;""),DN30*DN7,0)+
IF(AND(DO30&lt;&gt;"",DO7&lt;&gt;""),DO30*DO7,0)
)
/
(
(
IF(AND(DL30&lt;&gt;"",DL7&lt;&gt;""),DL7,0)+
IF(AND(DM30&lt;&gt;"",DM7&lt;&gt;""),DM7,0)+
IF(AND(DN30&lt;&gt;"",DN7&lt;&gt;""),DN7,0)+
IF(AND(DO30&lt;&gt;"",DO7&lt;&gt;""),DO7,0)
)
),
"")</f>
        <v/>
      </c>
      <c r="DM31" s="328"/>
      <c r="DN31" s="328"/>
      <c r="DO31" s="329"/>
      <c r="DP31" s="327" t="str">
        <f t="shared" ref="DP31" si="128">IFERROR(
(
IF(AND(DP30&lt;&gt;"",DP7&lt;&gt;""),DP30*DP7,0)+
IF(AND(DQ30&lt;&gt;"",DQ7&lt;&gt;""),DQ30*DQ7,0)+
IF(AND(DR30&lt;&gt;"",DR7&lt;&gt;""),DR30*DR7,0)+
IF(AND(DS30&lt;&gt;"",DS7&lt;&gt;""),DS30*DS7,0)
)
/
(
(
IF(AND(DP30&lt;&gt;"",DP7&lt;&gt;""),DP7,0)+
IF(AND(DQ30&lt;&gt;"",DQ7&lt;&gt;""),DQ7,0)+
IF(AND(DR30&lt;&gt;"",DR7&lt;&gt;""),DR7,0)+
IF(AND(DS30&lt;&gt;"",DS7&lt;&gt;""),DS7,0)
)
),
"")</f>
        <v/>
      </c>
      <c r="DQ31" s="328"/>
      <c r="DR31" s="328"/>
      <c r="DS31" s="329"/>
      <c r="DT31" s="327" t="str">
        <f t="shared" ref="DT31" si="129">IFERROR(
(
IF(AND(DT30&lt;&gt;"",DT7&lt;&gt;""),DT30*DT7,0)+
IF(AND(DU30&lt;&gt;"",DU7&lt;&gt;""),DU30*DU7,0)+
IF(AND(DV30&lt;&gt;"",DV7&lt;&gt;""),DV30*DV7,0)+
IF(AND(DW30&lt;&gt;"",DW7&lt;&gt;""),DW30*DW7,0)
)
/
(
(
IF(AND(DT30&lt;&gt;"",DT7&lt;&gt;""),DT7,0)+
IF(AND(DU30&lt;&gt;"",DU7&lt;&gt;""),DU7,0)+
IF(AND(DV30&lt;&gt;"",DV7&lt;&gt;""),DV7,0)+
IF(AND(DW30&lt;&gt;"",DW7&lt;&gt;""),DW7,0)
)
),
"")</f>
        <v/>
      </c>
      <c r="DU31" s="328"/>
      <c r="DV31" s="328"/>
      <c r="DW31" s="329"/>
      <c r="DX31" s="327" t="str">
        <f t="shared" ref="DX31" si="130">IFERROR(
(
IF(AND(DX30&lt;&gt;"",DX7&lt;&gt;""),DX30*DX7,0)+
IF(AND(DY30&lt;&gt;"",DY7&lt;&gt;""),DY30*DY7,0)+
IF(AND(DZ30&lt;&gt;"",DZ7&lt;&gt;""),DZ30*DZ7,0)+
IF(AND(EA30&lt;&gt;"",EA7&lt;&gt;""),EA30*EA7,0)
)
/
(
(
IF(AND(DX30&lt;&gt;"",DX7&lt;&gt;""),DX7,0)+
IF(AND(DY30&lt;&gt;"",DY7&lt;&gt;""),DY7,0)+
IF(AND(DZ30&lt;&gt;"",DZ7&lt;&gt;""),DZ7,0)+
IF(AND(EA30&lt;&gt;"",EA7&lt;&gt;""),EA7,0)
)
),
"")</f>
        <v/>
      </c>
      <c r="DY31" s="328"/>
      <c r="DZ31" s="328"/>
      <c r="EA31" s="329"/>
      <c r="EB31" s="327" t="str">
        <f t="shared" ref="EB31" si="131">IFERROR(
(
IF(AND(EB30&lt;&gt;"",EB7&lt;&gt;""),EB30*EB7,0)+
IF(AND(EC30&lt;&gt;"",EC7&lt;&gt;""),EC30*EC7,0)+
IF(AND(ED30&lt;&gt;"",ED7&lt;&gt;""),ED30*ED7,0)+
IF(AND(EE30&lt;&gt;"",EE7&lt;&gt;""),EE30*EE7,0)
)
/
(
(
IF(AND(EB30&lt;&gt;"",EB7&lt;&gt;""),EB7,0)+
IF(AND(EC30&lt;&gt;"",EC7&lt;&gt;""),EC7,0)+
IF(AND(ED30&lt;&gt;"",ED7&lt;&gt;""),ED7,0)+
IF(AND(EE30&lt;&gt;"",EE7&lt;&gt;""),EE7,0)
)
),
"")</f>
        <v/>
      </c>
      <c r="EC31" s="328"/>
      <c r="ED31" s="328"/>
      <c r="EE31" s="329"/>
      <c r="EF31" s="327" t="str">
        <f t="shared" ref="EF31" si="132">IFERROR(
(
IF(AND(EF30&lt;&gt;"",EF7&lt;&gt;""),EF30*EF7,0)+
IF(AND(EG30&lt;&gt;"",EG7&lt;&gt;""),EG30*EG7,0)+
IF(AND(EH30&lt;&gt;"",EH7&lt;&gt;""),EH30*EH7,0)+
IF(AND(EI30&lt;&gt;"",EI7&lt;&gt;""),EI30*EI7,0)
)
/
(
(
IF(AND(EF30&lt;&gt;"",EF7&lt;&gt;""),EF7,0)+
IF(AND(EG30&lt;&gt;"",EG7&lt;&gt;""),EG7,0)+
IF(AND(EH30&lt;&gt;"",EH7&lt;&gt;""),EH7,0)+
IF(AND(EI30&lt;&gt;"",EI7&lt;&gt;""),EI7,0)
)
),
"")</f>
        <v/>
      </c>
      <c r="EG31" s="328"/>
      <c r="EH31" s="328"/>
      <c r="EI31" s="329"/>
      <c r="EJ31" s="327" t="str">
        <f t="shared" ref="EJ31" si="133">IFERROR(
(
IF(AND(EJ30&lt;&gt;"",EJ7&lt;&gt;""),EJ30*EJ7,0)+
IF(AND(EK30&lt;&gt;"",EK7&lt;&gt;""),EK30*EK7,0)+
IF(AND(EL30&lt;&gt;"",EL7&lt;&gt;""),EL30*EL7,0)+
IF(AND(EM30&lt;&gt;"",EM7&lt;&gt;""),EM30*EM7,0)
)
/
(
(
IF(AND(EJ30&lt;&gt;"",EJ7&lt;&gt;""),EJ7,0)+
IF(AND(EK30&lt;&gt;"",EK7&lt;&gt;""),EK7,0)+
IF(AND(EL30&lt;&gt;"",EL7&lt;&gt;""),EL7,0)+
IF(AND(EM30&lt;&gt;"",EM7&lt;&gt;""),EM7,0)
)
),
"")</f>
        <v/>
      </c>
      <c r="EK31" s="328"/>
      <c r="EL31" s="328"/>
      <c r="EM31" s="329"/>
      <c r="EN31" s="327" t="str">
        <f t="shared" ref="EN31" si="134">IFERROR(
(
IF(AND(EN30&lt;&gt;"",EN7&lt;&gt;""),EN30*EN7,0)+
IF(AND(EO30&lt;&gt;"",EO7&lt;&gt;""),EO30*EO7,0)+
IF(AND(EP30&lt;&gt;"",EP7&lt;&gt;""),EP30*EP7,0)+
IF(AND(EQ30&lt;&gt;"",EQ7&lt;&gt;""),EQ30*EQ7,0)
)
/
(
(
IF(AND(EN30&lt;&gt;"",EN7&lt;&gt;""),EN7,0)+
IF(AND(EO30&lt;&gt;"",EO7&lt;&gt;""),EO7,0)+
IF(AND(EP30&lt;&gt;"",EP7&lt;&gt;""),EP7,0)+
IF(AND(EQ30&lt;&gt;"",EQ7&lt;&gt;""),EQ7,0)
)
),
"")</f>
        <v/>
      </c>
      <c r="EO31" s="328"/>
      <c r="EP31" s="328"/>
      <c r="EQ31" s="329"/>
      <c r="ER31" s="327" t="str">
        <f t="shared" ref="ER31" si="135">IFERROR(
(
IF(AND(ER30&lt;&gt;"",ER7&lt;&gt;""),ER30*ER7,0)+
IF(AND(ES30&lt;&gt;"",ES7&lt;&gt;""),ES30*ES7,0)+
IF(AND(ET30&lt;&gt;"",ET7&lt;&gt;""),ET30*ET7,0)+
IF(AND(EU30&lt;&gt;"",EU7&lt;&gt;""),EU30*EU7,0)
)
/
(
(
IF(AND(ER30&lt;&gt;"",ER7&lt;&gt;""),ER7,0)+
IF(AND(ES30&lt;&gt;"",ES7&lt;&gt;""),ES7,0)+
IF(AND(ET30&lt;&gt;"",ET7&lt;&gt;""),ET7,0)+
IF(AND(EU30&lt;&gt;"",EU7&lt;&gt;""),EU7,0)
)
),
"")</f>
        <v/>
      </c>
      <c r="ES31" s="328"/>
      <c r="ET31" s="328"/>
      <c r="EU31" s="329"/>
      <c r="EV31" s="327" t="str">
        <f t="shared" ref="EV31" si="136">IFERROR(
(
IF(AND(EV30&lt;&gt;"",EV7&lt;&gt;""),EV30*EV7,0)+
IF(AND(EW30&lt;&gt;"",EW7&lt;&gt;""),EW30*EW7,0)+
IF(AND(EX30&lt;&gt;"",EX7&lt;&gt;""),EX30*EX7,0)+
IF(AND(EY30&lt;&gt;"",EY7&lt;&gt;""),EY30*EY7,0)
)
/
(
(
IF(AND(EV30&lt;&gt;"",EV7&lt;&gt;""),EV7,0)+
IF(AND(EW30&lt;&gt;"",EW7&lt;&gt;""),EW7,0)+
IF(AND(EX30&lt;&gt;"",EX7&lt;&gt;""),EX7,0)+
IF(AND(EY30&lt;&gt;"",EY7&lt;&gt;""),EY7,0)
)
),
"")</f>
        <v/>
      </c>
      <c r="EW31" s="328"/>
      <c r="EX31" s="328"/>
      <c r="EY31" s="329"/>
      <c r="EZ31" s="327" t="str">
        <f t="shared" ref="EZ31" si="137">IFERROR(
(
IF(AND(EZ30&lt;&gt;"",EZ7&lt;&gt;""),EZ30*EZ7,0)+
IF(AND(FA30&lt;&gt;"",FA7&lt;&gt;""),FA30*FA7,0)+
IF(AND(FB30&lt;&gt;"",FB7&lt;&gt;""),FB30*FB7,0)+
IF(AND(FC30&lt;&gt;"",FC7&lt;&gt;""),FC30*FC7,0)
)
/
(
(
IF(AND(EZ30&lt;&gt;"",EZ7&lt;&gt;""),EZ7,0)+
IF(AND(FA30&lt;&gt;"",FA7&lt;&gt;""),FA7,0)+
IF(AND(FB30&lt;&gt;"",FB7&lt;&gt;""),FB7,0)+
IF(AND(FC30&lt;&gt;"",FC7&lt;&gt;""),FC7,0)
)
),
"")</f>
        <v/>
      </c>
      <c r="FA31" s="328"/>
      <c r="FB31" s="328"/>
      <c r="FC31" s="329"/>
      <c r="FD31" s="327" t="str">
        <f t="shared" ref="FD31" si="138">IFERROR(
(
IF(AND(FD30&lt;&gt;"",FD7&lt;&gt;""),FD30*FD7,0)+
IF(AND(FE30&lt;&gt;"",FE7&lt;&gt;""),FE30*FE7,0)+
IF(AND(FF30&lt;&gt;"",FF7&lt;&gt;""),FF30*FF7,0)+
IF(AND(FG30&lt;&gt;"",FG7&lt;&gt;""),FG30*FG7,0)
)
/
(
(
IF(AND(FD30&lt;&gt;"",FD7&lt;&gt;""),FD7,0)+
IF(AND(FE30&lt;&gt;"",FE7&lt;&gt;""),FE7,0)+
IF(AND(FF30&lt;&gt;"",FF7&lt;&gt;""),FF7,0)+
IF(AND(FG30&lt;&gt;"",FG7&lt;&gt;""),FG7,0)
)
),
"")</f>
        <v/>
      </c>
      <c r="FE31" s="328"/>
      <c r="FF31" s="328"/>
      <c r="FG31" s="329"/>
      <c r="FH31" s="327" t="str">
        <f t="shared" ref="FH31" si="139">IFERROR(
(
IF(AND(FH30&lt;&gt;"",FH7&lt;&gt;""),FH30*FH7,0)+
IF(AND(FI30&lt;&gt;"",FI7&lt;&gt;""),FI30*FI7,0)+
IF(AND(FJ30&lt;&gt;"",FJ7&lt;&gt;""),FJ30*FJ7,0)+
IF(AND(FK30&lt;&gt;"",FK7&lt;&gt;""),FK30*FK7,0)
)
/
(
(
IF(AND(FH30&lt;&gt;"",FH7&lt;&gt;""),FH7,0)+
IF(AND(FI30&lt;&gt;"",FI7&lt;&gt;""),FI7,0)+
IF(AND(FJ30&lt;&gt;"",FJ7&lt;&gt;""),FJ7,0)+
IF(AND(FK30&lt;&gt;"",FK7&lt;&gt;""),FK7,0)
)
),
"")</f>
        <v/>
      </c>
      <c r="FI31" s="328"/>
      <c r="FJ31" s="328"/>
      <c r="FK31" s="329"/>
      <c r="FL31" s="327" t="str">
        <f t="shared" ref="FL31" si="140">IFERROR(
(
IF(AND(FL30&lt;&gt;"",FL7&lt;&gt;""),FL30*FL7,0)+
IF(AND(FM30&lt;&gt;"",FM7&lt;&gt;""),FM30*FM7,0)+
IF(AND(FN30&lt;&gt;"",FN7&lt;&gt;""),FN30*FN7,0)+
IF(AND(FO30&lt;&gt;"",FO7&lt;&gt;""),FO30*FO7,0)
)
/
(
(
IF(AND(FL30&lt;&gt;"",FL7&lt;&gt;""),FL7,0)+
IF(AND(FM30&lt;&gt;"",FM7&lt;&gt;""),FM7,0)+
IF(AND(FN30&lt;&gt;"",FN7&lt;&gt;""),FN7,0)+
IF(AND(FO30&lt;&gt;"",FO7&lt;&gt;""),FO7,0)
)
),
"")</f>
        <v/>
      </c>
      <c r="FM31" s="328"/>
      <c r="FN31" s="328"/>
      <c r="FO31" s="329"/>
      <c r="FP31" s="327" t="str">
        <f t="shared" ref="FP31" si="141">IFERROR(
(
IF(AND(FP30&lt;&gt;"",FP7&lt;&gt;""),FP30*FP7,0)+
IF(AND(FQ30&lt;&gt;"",FQ7&lt;&gt;""),FQ30*FQ7,0)+
IF(AND(FR30&lt;&gt;"",FR7&lt;&gt;""),FR30*FR7,0)+
IF(AND(FS30&lt;&gt;"",FS7&lt;&gt;""),FS30*FS7,0)
)
/
(
(
IF(AND(FP30&lt;&gt;"",FP7&lt;&gt;""),FP7,0)+
IF(AND(FQ30&lt;&gt;"",FQ7&lt;&gt;""),FQ7,0)+
IF(AND(FR30&lt;&gt;"",FR7&lt;&gt;""),FR7,0)+
IF(AND(FS30&lt;&gt;"",FS7&lt;&gt;""),FS7,0)
)
),
"")</f>
        <v/>
      </c>
      <c r="FQ31" s="328"/>
      <c r="FR31" s="328"/>
      <c r="FS31" s="329"/>
      <c r="FT31" s="327" t="str">
        <f t="shared" ref="FT31" si="142">IFERROR(
(
IF(AND(FT30&lt;&gt;"",FT7&lt;&gt;""),FT30*FT7,0)+
IF(AND(FU30&lt;&gt;"",FU7&lt;&gt;""),FU30*FU7,0)+
IF(AND(FV30&lt;&gt;"",FV7&lt;&gt;""),FV30*FV7,0)+
IF(AND(FW30&lt;&gt;"",FW7&lt;&gt;""),FW30*FW7,0)
)
/
(
(
IF(AND(FT30&lt;&gt;"",FT7&lt;&gt;""),FT7,0)+
IF(AND(FU30&lt;&gt;"",FU7&lt;&gt;""),FU7,0)+
IF(AND(FV30&lt;&gt;"",FV7&lt;&gt;""),FV7,0)+
IF(AND(FW30&lt;&gt;"",FW7&lt;&gt;""),FW7,0)
)
),
"")</f>
        <v/>
      </c>
      <c r="FU31" s="328"/>
      <c r="FV31" s="328"/>
      <c r="FW31" s="329"/>
      <c r="FX31" s="327" t="str">
        <f t="shared" ref="FX31" si="143">IFERROR(
(
IF(AND(FX30&lt;&gt;"",FX7&lt;&gt;""),FX30*FX7,0)+
IF(AND(FY30&lt;&gt;"",FY7&lt;&gt;""),FY30*FY7,0)+
IF(AND(FZ30&lt;&gt;"",FZ7&lt;&gt;""),FZ30*FZ7,0)+
IF(AND(GA30&lt;&gt;"",GA7&lt;&gt;""),GA30*GA7,0)
)
/
(
(
IF(AND(FX30&lt;&gt;"",FX7&lt;&gt;""),FX7,0)+
IF(AND(FY30&lt;&gt;"",FY7&lt;&gt;""),FY7,0)+
IF(AND(FZ30&lt;&gt;"",FZ7&lt;&gt;""),FZ7,0)+
IF(AND(GA30&lt;&gt;"",GA7&lt;&gt;""),GA7,0)
)
),
"")</f>
        <v/>
      </c>
      <c r="FY31" s="328"/>
      <c r="FZ31" s="328"/>
      <c r="GA31" s="329"/>
      <c r="GB31" s="327" t="str">
        <f t="shared" ref="GB31" si="144">IFERROR(
(
IF(AND(GB30&lt;&gt;"",GB7&lt;&gt;""),GB30*GB7,0)+
IF(AND(GC30&lt;&gt;"",GC7&lt;&gt;""),GC30*GC7,0)+
IF(AND(GD30&lt;&gt;"",GD7&lt;&gt;""),GD30*GD7,0)+
IF(AND(GE30&lt;&gt;"",GE7&lt;&gt;""),GE30*GE7,0)
)
/
(
(
IF(AND(GB30&lt;&gt;"",GB7&lt;&gt;""),GB7,0)+
IF(AND(GC30&lt;&gt;"",GC7&lt;&gt;""),GC7,0)+
IF(AND(GD30&lt;&gt;"",GD7&lt;&gt;""),GD7,0)+
IF(AND(GE30&lt;&gt;"",GE7&lt;&gt;""),GE7,0)
)
),
"")</f>
        <v/>
      </c>
      <c r="GC31" s="328"/>
      <c r="GD31" s="328"/>
      <c r="GE31" s="329"/>
      <c r="GF31" s="327" t="str">
        <f t="shared" ref="GF31" si="145">IFERROR(
(
IF(AND(GF30&lt;&gt;"",GF7&lt;&gt;""),GF30*GF7,0)+
IF(AND(GG30&lt;&gt;"",GG7&lt;&gt;""),GG30*GG7,0)+
IF(AND(GH30&lt;&gt;"",GH7&lt;&gt;""),GH30*GH7,0)+
IF(AND(GI30&lt;&gt;"",GI7&lt;&gt;""),GI30*GI7,0)
)
/
(
(
IF(AND(GF30&lt;&gt;"",GF7&lt;&gt;""),GF7,0)+
IF(AND(GG30&lt;&gt;"",GG7&lt;&gt;""),GG7,0)+
IF(AND(GH30&lt;&gt;"",GH7&lt;&gt;""),GH7,0)+
IF(AND(GI30&lt;&gt;"",GI7&lt;&gt;""),GI7,0)
)
),
"")</f>
        <v/>
      </c>
      <c r="GG31" s="328"/>
      <c r="GH31" s="328"/>
      <c r="GI31" s="329"/>
      <c r="GJ31" s="327" t="str">
        <f t="shared" ref="GJ31" si="146">IFERROR(
(
IF(AND(GJ30&lt;&gt;"",GJ7&lt;&gt;""),GJ30*GJ7,0)+
IF(AND(GK30&lt;&gt;"",GK7&lt;&gt;""),GK30*GK7,0)+
IF(AND(GL30&lt;&gt;"",GL7&lt;&gt;""),GL30*GL7,0)+
IF(AND(GM30&lt;&gt;"",GM7&lt;&gt;""),GM30*GM7,0)
)
/
(
(
IF(AND(GJ30&lt;&gt;"",GJ7&lt;&gt;""),GJ7,0)+
IF(AND(GK30&lt;&gt;"",GK7&lt;&gt;""),GK7,0)+
IF(AND(GL30&lt;&gt;"",GL7&lt;&gt;""),GL7,0)+
IF(AND(GM30&lt;&gt;"",GM7&lt;&gt;""),GM7,0)
)
),
"")</f>
        <v/>
      </c>
      <c r="GK31" s="328"/>
      <c r="GL31" s="328"/>
      <c r="GM31" s="329"/>
    </row>
    <row r="32" spans="1:195" ht="30">
      <c r="A32" s="295" t="str">
        <f>Language!B1310</f>
        <v>Total average by sector for all modules</v>
      </c>
      <c r="B32" s="296"/>
      <c r="C32" s="297"/>
      <c r="D32" s="210" t="str">
        <f>Language!$B$100</f>
        <v>Human health</v>
      </c>
      <c r="E32" s="210" t="str">
        <f>Language!$B$101</f>
        <v>Animal health</v>
      </c>
      <c r="F32" s="210" t="str">
        <f>Language!$B$102</f>
        <v>Environmental health</v>
      </c>
      <c r="G32" s="210" t="str">
        <f>Language!$B$103</f>
        <v>Other</v>
      </c>
      <c r="H32" s="330"/>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330"/>
      <c r="AX32" s="330"/>
      <c r="AY32" s="330"/>
      <c r="AZ32" s="330"/>
      <c r="BA32" s="330"/>
      <c r="BB32" s="330"/>
      <c r="BC32" s="330"/>
      <c r="BD32" s="330"/>
      <c r="BE32" s="330"/>
      <c r="BF32" s="330"/>
      <c r="BG32" s="330"/>
      <c r="BH32" s="330"/>
      <c r="BI32" s="330"/>
      <c r="BJ32" s="330"/>
      <c r="BK32" s="330"/>
      <c r="BL32" s="330"/>
      <c r="BM32" s="330"/>
      <c r="BN32" s="330"/>
      <c r="BO32" s="330"/>
      <c r="BP32" s="330"/>
      <c r="BQ32" s="330"/>
      <c r="BR32" s="330"/>
      <c r="BS32" s="330"/>
      <c r="BT32" s="330"/>
      <c r="BU32" s="330"/>
      <c r="BV32" s="330"/>
      <c r="BW32" s="330"/>
      <c r="BX32" s="330"/>
      <c r="BY32" s="330"/>
      <c r="BZ32" s="330"/>
      <c r="CA32" s="330"/>
      <c r="CB32" s="330"/>
      <c r="CC32" s="330"/>
      <c r="CD32" s="330"/>
      <c r="CE32" s="330"/>
      <c r="CF32" s="330"/>
      <c r="CG32" s="330"/>
      <c r="CH32" s="330"/>
      <c r="CI32" s="330"/>
      <c r="CJ32" s="330"/>
      <c r="CK32" s="330"/>
      <c r="CL32" s="330"/>
      <c r="CM32" s="330"/>
      <c r="CN32" s="330"/>
      <c r="CO32" s="330"/>
      <c r="CP32" s="330"/>
      <c r="CQ32" s="330"/>
      <c r="CR32" s="330"/>
      <c r="CS32" s="330"/>
      <c r="CT32" s="330"/>
      <c r="CU32" s="330"/>
      <c r="CV32" s="330"/>
      <c r="CW32" s="330"/>
      <c r="CX32" s="330"/>
      <c r="CY32" s="330"/>
      <c r="CZ32" s="330"/>
      <c r="DA32" s="330"/>
      <c r="DB32" s="330"/>
      <c r="DC32" s="330"/>
      <c r="DD32" s="330"/>
      <c r="DE32" s="330"/>
      <c r="DF32" s="330"/>
      <c r="DG32" s="330"/>
      <c r="DH32" s="330"/>
      <c r="DI32" s="330"/>
      <c r="DJ32" s="330"/>
      <c r="DK32" s="330"/>
      <c r="DL32" s="330"/>
      <c r="DM32" s="330"/>
      <c r="DN32" s="330"/>
      <c r="DO32" s="330"/>
      <c r="DP32" s="330"/>
      <c r="DQ32" s="330"/>
      <c r="DR32" s="330"/>
      <c r="DS32" s="330"/>
      <c r="DT32" s="330"/>
      <c r="DU32" s="330"/>
      <c r="DV32" s="330"/>
      <c r="DW32" s="330"/>
      <c r="DX32" s="330"/>
      <c r="DY32" s="330"/>
      <c r="DZ32" s="330"/>
      <c r="EA32" s="330"/>
      <c r="EB32" s="330"/>
      <c r="EC32" s="330"/>
      <c r="ED32" s="330"/>
      <c r="EE32" s="330"/>
      <c r="EF32" s="330"/>
      <c r="EG32" s="330"/>
      <c r="EH32" s="330"/>
      <c r="EI32" s="330"/>
      <c r="EJ32" s="330"/>
      <c r="EK32" s="330"/>
      <c r="EL32" s="330"/>
      <c r="EM32" s="330"/>
      <c r="EN32" s="330"/>
      <c r="EO32" s="330"/>
      <c r="EP32" s="330"/>
      <c r="EQ32" s="330"/>
      <c r="ER32" s="330"/>
      <c r="ES32" s="330"/>
      <c r="ET32" s="330"/>
      <c r="EU32" s="330"/>
      <c r="EV32" s="330"/>
      <c r="EW32" s="330"/>
      <c r="EX32" s="330"/>
      <c r="EY32" s="330"/>
      <c r="EZ32" s="330"/>
      <c r="FA32" s="330"/>
      <c r="FB32" s="330"/>
      <c r="FC32" s="330"/>
      <c r="FD32" s="330"/>
      <c r="FE32" s="330"/>
      <c r="FF32" s="330"/>
      <c r="FG32" s="330"/>
      <c r="FH32" s="330"/>
      <c r="FI32" s="330"/>
      <c r="FJ32" s="330"/>
      <c r="FK32" s="330"/>
      <c r="FL32" s="330"/>
      <c r="FM32" s="330"/>
      <c r="FN32" s="330"/>
      <c r="FO32" s="330"/>
      <c r="FP32" s="330"/>
      <c r="FQ32" s="330"/>
      <c r="FR32" s="330"/>
      <c r="FS32" s="330"/>
      <c r="FT32" s="330"/>
      <c r="FU32" s="330"/>
      <c r="FV32" s="330"/>
      <c r="FW32" s="330"/>
      <c r="FX32" s="330"/>
      <c r="FY32" s="330"/>
      <c r="FZ32" s="330"/>
      <c r="GA32" s="330"/>
      <c r="GB32" s="330"/>
      <c r="GC32" s="330"/>
      <c r="GD32" s="330"/>
      <c r="GE32" s="330"/>
      <c r="GF32" s="330"/>
      <c r="GG32" s="330"/>
      <c r="GH32" s="330"/>
      <c r="GI32" s="330"/>
      <c r="GJ32" s="330"/>
      <c r="GK32" s="330"/>
      <c r="GL32" s="330"/>
      <c r="GM32" s="330"/>
    </row>
    <row r="33" spans="1:195">
      <c r="A33" s="298"/>
      <c r="B33" s="299"/>
      <c r="C33" s="300"/>
      <c r="D33" s="211" t="str">
        <f>IFERROR(AVERAGEIF(D6:GM6, D32, D30:GM30), "")</f>
        <v/>
      </c>
      <c r="E33" s="211" t="str">
        <f>IFERROR(AVERAGEIF(D6:GM6, E32, D30:GM30), "")</f>
        <v/>
      </c>
      <c r="F33" s="211" t="str">
        <f>IFERROR(AVERAGEIF(D6:GM6, F32, D30:GM30), "")</f>
        <v/>
      </c>
      <c r="G33" s="211" t="str">
        <f>IFERROR(AVERAGEIF(D6:GM6, G32, D30:GM30), "")</f>
        <v/>
      </c>
      <c r="H33" s="330"/>
      <c r="I33" s="330"/>
      <c r="J33" s="330"/>
      <c r="K33" s="330"/>
      <c r="L33" s="330"/>
      <c r="M33" s="330"/>
      <c r="N33" s="330"/>
      <c r="O33" s="330"/>
      <c r="P33" s="330"/>
      <c r="Q33" s="330"/>
      <c r="R33" s="330"/>
      <c r="S33" s="330"/>
      <c r="T33" s="330"/>
      <c r="U33" s="330"/>
      <c r="V33" s="330"/>
      <c r="W33" s="330"/>
      <c r="X33" s="330"/>
      <c r="Y33" s="330"/>
      <c r="Z33" s="330"/>
      <c r="AA33" s="330"/>
      <c r="AB33" s="330"/>
      <c r="AC33" s="330"/>
      <c r="AD33" s="330"/>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330"/>
      <c r="BD33" s="330"/>
      <c r="BE33" s="330"/>
      <c r="BF33" s="330"/>
      <c r="BG33" s="330"/>
      <c r="BH33" s="330"/>
      <c r="BI33" s="330"/>
      <c r="BJ33" s="330"/>
      <c r="BK33" s="330"/>
      <c r="BL33" s="330"/>
      <c r="BM33" s="330"/>
      <c r="BN33" s="330"/>
      <c r="BO33" s="330"/>
      <c r="BP33" s="330"/>
      <c r="BQ33" s="330"/>
      <c r="BR33" s="330"/>
      <c r="BS33" s="330"/>
      <c r="BT33" s="330"/>
      <c r="BU33" s="330"/>
      <c r="BV33" s="330"/>
      <c r="BW33" s="330"/>
      <c r="BX33" s="330"/>
      <c r="BY33" s="330"/>
      <c r="BZ33" s="330"/>
      <c r="CA33" s="330"/>
      <c r="CB33" s="330"/>
      <c r="CC33" s="330"/>
      <c r="CD33" s="330"/>
      <c r="CE33" s="330"/>
      <c r="CF33" s="330"/>
      <c r="CG33" s="330"/>
      <c r="CH33" s="330"/>
      <c r="CI33" s="330"/>
      <c r="CJ33" s="330"/>
      <c r="CK33" s="330"/>
      <c r="CL33" s="330"/>
      <c r="CM33" s="330"/>
      <c r="CN33" s="330"/>
      <c r="CO33" s="330"/>
      <c r="CP33" s="330"/>
      <c r="CQ33" s="330"/>
      <c r="CR33" s="330"/>
      <c r="CS33" s="330"/>
      <c r="CT33" s="330"/>
      <c r="CU33" s="330"/>
      <c r="CV33" s="330"/>
      <c r="CW33" s="330"/>
      <c r="CX33" s="330"/>
      <c r="CY33" s="330"/>
      <c r="CZ33" s="330"/>
      <c r="DA33" s="330"/>
      <c r="DB33" s="330"/>
      <c r="DC33" s="330"/>
      <c r="DD33" s="330"/>
      <c r="DE33" s="330"/>
      <c r="DF33" s="330"/>
      <c r="DG33" s="330"/>
      <c r="DH33" s="330"/>
      <c r="DI33" s="330"/>
      <c r="DJ33" s="330"/>
      <c r="DK33" s="330"/>
      <c r="DL33" s="330"/>
      <c r="DM33" s="330"/>
      <c r="DN33" s="330"/>
      <c r="DO33" s="330"/>
      <c r="DP33" s="330"/>
      <c r="DQ33" s="330"/>
      <c r="DR33" s="330"/>
      <c r="DS33" s="330"/>
      <c r="DT33" s="330"/>
      <c r="DU33" s="330"/>
      <c r="DV33" s="330"/>
      <c r="DW33" s="330"/>
      <c r="DX33" s="330"/>
      <c r="DY33" s="330"/>
      <c r="DZ33" s="330"/>
      <c r="EA33" s="330"/>
      <c r="EB33" s="330"/>
      <c r="EC33" s="330"/>
      <c r="ED33" s="330"/>
      <c r="EE33" s="330"/>
      <c r="EF33" s="330"/>
      <c r="EG33" s="330"/>
      <c r="EH33" s="330"/>
      <c r="EI33" s="330"/>
      <c r="EJ33" s="330"/>
      <c r="EK33" s="330"/>
      <c r="EL33" s="330"/>
      <c r="EM33" s="330"/>
      <c r="EN33" s="330"/>
      <c r="EO33" s="330"/>
      <c r="EP33" s="330"/>
      <c r="EQ33" s="330"/>
      <c r="ER33" s="330"/>
      <c r="ES33" s="330"/>
      <c r="ET33" s="330"/>
      <c r="EU33" s="330"/>
      <c r="EV33" s="330"/>
      <c r="EW33" s="330"/>
      <c r="EX33" s="330"/>
      <c r="EY33" s="330"/>
      <c r="EZ33" s="330"/>
      <c r="FA33" s="330"/>
      <c r="FB33" s="330"/>
      <c r="FC33" s="330"/>
      <c r="FD33" s="330"/>
      <c r="FE33" s="330"/>
      <c r="FF33" s="330"/>
      <c r="FG33" s="330"/>
      <c r="FH33" s="330"/>
      <c r="FI33" s="330"/>
      <c r="FJ33" s="330"/>
      <c r="FK33" s="330"/>
      <c r="FL33" s="330"/>
      <c r="FM33" s="330"/>
      <c r="FN33" s="330"/>
      <c r="FO33" s="330"/>
      <c r="FP33" s="330"/>
      <c r="FQ33" s="330"/>
      <c r="FR33" s="330"/>
      <c r="FS33" s="330"/>
      <c r="FT33" s="330"/>
      <c r="FU33" s="330"/>
      <c r="FV33" s="330"/>
      <c r="FW33" s="330"/>
      <c r="FX33" s="330"/>
      <c r="FY33" s="330"/>
      <c r="FZ33" s="330"/>
      <c r="GA33" s="330"/>
      <c r="GB33" s="330"/>
      <c r="GC33" s="330"/>
      <c r="GD33" s="330"/>
      <c r="GE33" s="330"/>
      <c r="GF33" s="330"/>
      <c r="GG33" s="330"/>
      <c r="GH33" s="330"/>
      <c r="GI33" s="330"/>
      <c r="GJ33" s="330"/>
      <c r="GK33" s="330"/>
      <c r="GL33" s="330"/>
      <c r="GM33" s="330"/>
    </row>
    <row r="36" spans="1:195">
      <c r="B36" s="8" t="str">
        <f>Language!$B$56</f>
        <v>Below is the color-coding of the cells in the tool that can help you navigate and quickly find which cells need to be filled out. It can be found at the bottom of every spreadsheet</v>
      </c>
    </row>
    <row r="37" spans="1:195" ht="30">
      <c r="B37" s="38" t="str">
        <f>Language!$B$57</f>
        <v>Fixed titles and totals</v>
      </c>
      <c r="C37" s="10" t="str">
        <f>Language!$B$63</f>
        <v>Non-editable - no need for user input.</v>
      </c>
    </row>
    <row r="38" spans="1:195" ht="30">
      <c r="B38" s="25" t="str">
        <f>Language!$B$58</f>
        <v>General information and legends</v>
      </c>
      <c r="C38" s="10" t="str">
        <f>Language!$B$64</f>
        <v>Non-editable - no need for user input.</v>
      </c>
    </row>
    <row r="39" spans="1:195" ht="30">
      <c r="B39" s="80" t="str">
        <f>Language!$B$59</f>
        <v>Fixed or formula</v>
      </c>
      <c r="C39" s="10" t="str">
        <f>Language!$B$65</f>
        <v>Non-editable - no need for user input.</v>
      </c>
    </row>
    <row r="40" spans="1:195" ht="30">
      <c r="B40" s="51" t="str">
        <f>Language!$B$60</f>
        <v>Fillable</v>
      </c>
      <c r="C40" s="10" t="str">
        <f>Language!$B$66</f>
        <v>User input required (free text).</v>
      </c>
    </row>
    <row r="41" spans="1:195">
      <c r="B41" s="78" t="str">
        <f>Language!$B$61</f>
        <v>Drop-downs</v>
      </c>
      <c r="C41" s="10" t="str">
        <f>Language!$B$67</f>
        <v>User selection is required.</v>
      </c>
    </row>
    <row r="42" spans="1:195" ht="240">
      <c r="B42" s="81" t="str">
        <f>Language!$B$62</f>
        <v>Prefilled data</v>
      </c>
      <c r="C42"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XcLL1MMbh+yBj4ezwbI+D+9J4oTr0PTi7eDLGdZeiT2X9MyCKApNrNZIxaB6dtsAkyao4oL1VhpQ0XSr19qBtg==" saltValue="jOBF6CwPZ1px2TH102xlBw==" spinCount="100000" sheet="1" objects="1" scenarios="1" formatColumns="0" formatRows="0"/>
  <mergeCells count="226">
    <mergeCell ref="D5:G5"/>
    <mergeCell ref="H5:K5"/>
    <mergeCell ref="L5:O5"/>
    <mergeCell ref="P5:S5"/>
    <mergeCell ref="T5:W5"/>
    <mergeCell ref="X5:AA5"/>
    <mergeCell ref="AZ5:BC5"/>
    <mergeCell ref="BD5:BG5"/>
    <mergeCell ref="BH5:BK5"/>
    <mergeCell ref="CJ5:CM5"/>
    <mergeCell ref="CN5:CQ5"/>
    <mergeCell ref="CR5:CU5"/>
    <mergeCell ref="BL5:BO5"/>
    <mergeCell ref="BP5:BS5"/>
    <mergeCell ref="BT5:BW5"/>
    <mergeCell ref="AB5:AE5"/>
    <mergeCell ref="AF5:AI5"/>
    <mergeCell ref="AJ5:AM5"/>
    <mergeCell ref="AN5:AQ5"/>
    <mergeCell ref="AR5:AU5"/>
    <mergeCell ref="AV5:AY5"/>
    <mergeCell ref="A8:B8"/>
    <mergeCell ref="D8:GM8"/>
    <mergeCell ref="GJ5:GM5"/>
    <mergeCell ref="ER5:EU5"/>
    <mergeCell ref="EV5:EY5"/>
    <mergeCell ref="EZ5:FC5"/>
    <mergeCell ref="FD5:FG5"/>
    <mergeCell ref="FH5:FK5"/>
    <mergeCell ref="FL5:FO5"/>
    <mergeCell ref="DT5:DW5"/>
    <mergeCell ref="DX5:EA5"/>
    <mergeCell ref="EB5:EE5"/>
    <mergeCell ref="EF5:EI5"/>
    <mergeCell ref="EJ5:EM5"/>
    <mergeCell ref="EN5:EQ5"/>
    <mergeCell ref="CV5:CY5"/>
    <mergeCell ref="CZ5:DC5"/>
    <mergeCell ref="DD5:DG5"/>
    <mergeCell ref="DH5:DK5"/>
    <mergeCell ref="DL5:DO5"/>
    <mergeCell ref="DP5:DS5"/>
    <mergeCell ref="BX5:CA5"/>
    <mergeCell ref="CB5:CE5"/>
    <mergeCell ref="CF5:CI5"/>
    <mergeCell ref="A18:C18"/>
    <mergeCell ref="EN21:EQ21"/>
    <mergeCell ref="CV21:CY21"/>
    <mergeCell ref="CZ21:DC21"/>
    <mergeCell ref="DD21:DG21"/>
    <mergeCell ref="DH21:DK21"/>
    <mergeCell ref="DL21:DO21"/>
    <mergeCell ref="DP21:DS21"/>
    <mergeCell ref="BX21:CA21"/>
    <mergeCell ref="A19:C20"/>
    <mergeCell ref="A21:C21"/>
    <mergeCell ref="CJ21:CM21"/>
    <mergeCell ref="CN21:CQ21"/>
    <mergeCell ref="H19:GM19"/>
    <mergeCell ref="H20:GM20"/>
    <mergeCell ref="D21:G21"/>
    <mergeCell ref="H21:K21"/>
    <mergeCell ref="L21:O21"/>
    <mergeCell ref="P21:S21"/>
    <mergeCell ref="T21:W21"/>
    <mergeCell ref="X21:AA21"/>
    <mergeCell ref="EZ21:FC21"/>
    <mergeCell ref="FL21:FO21"/>
    <mergeCell ref="DT21:DW21"/>
    <mergeCell ref="B9:C9"/>
    <mergeCell ref="B10:C10"/>
    <mergeCell ref="B11:C11"/>
    <mergeCell ref="B12:C12"/>
    <mergeCell ref="B13:C13"/>
    <mergeCell ref="B14:C14"/>
    <mergeCell ref="B15:C15"/>
    <mergeCell ref="B16:C16"/>
    <mergeCell ref="B17:C17"/>
    <mergeCell ref="AV31:AY31"/>
    <mergeCell ref="AZ31:BC31"/>
    <mergeCell ref="A23:B23"/>
    <mergeCell ref="AF21:AI21"/>
    <mergeCell ref="AJ21:AM21"/>
    <mergeCell ref="AN21:AQ21"/>
    <mergeCell ref="B30:C30"/>
    <mergeCell ref="A31:C31"/>
    <mergeCell ref="A28:C28"/>
    <mergeCell ref="AB31:AE31"/>
    <mergeCell ref="AF31:AI31"/>
    <mergeCell ref="X31:AA31"/>
    <mergeCell ref="BD21:BG21"/>
    <mergeCell ref="BH21:BK21"/>
    <mergeCell ref="BL21:BO21"/>
    <mergeCell ref="BP21:BS21"/>
    <mergeCell ref="BH29:BK29"/>
    <mergeCell ref="BL29:BO29"/>
    <mergeCell ref="BP29:BS29"/>
    <mergeCell ref="B24:C24"/>
    <mergeCell ref="B25:C25"/>
    <mergeCell ref="B26:C26"/>
    <mergeCell ref="B27:C27"/>
    <mergeCell ref="AZ21:BC21"/>
    <mergeCell ref="A29:C29"/>
    <mergeCell ref="D29:G29"/>
    <mergeCell ref="H29:K29"/>
    <mergeCell ref="L29:O29"/>
    <mergeCell ref="P29:S29"/>
    <mergeCell ref="T29:W29"/>
    <mergeCell ref="X29:AA29"/>
    <mergeCell ref="AB29:AE29"/>
    <mergeCell ref="AF29:AI29"/>
    <mergeCell ref="AB21:AE21"/>
    <mergeCell ref="BT31:BW31"/>
    <mergeCell ref="BT21:BW21"/>
    <mergeCell ref="EB21:EE21"/>
    <mergeCell ref="EF21:EI21"/>
    <mergeCell ref="EJ21:EM21"/>
    <mergeCell ref="CN31:CQ31"/>
    <mergeCell ref="CR31:CU31"/>
    <mergeCell ref="CV31:CY31"/>
    <mergeCell ref="CZ31:DC31"/>
    <mergeCell ref="CB21:CE21"/>
    <mergeCell ref="CF21:CI21"/>
    <mergeCell ref="DX21:EA21"/>
    <mergeCell ref="A32:C33"/>
    <mergeCell ref="D31:G31"/>
    <mergeCell ref="H31:K31"/>
    <mergeCell ref="L31:O31"/>
    <mergeCell ref="P31:S31"/>
    <mergeCell ref="T31:W31"/>
    <mergeCell ref="CR21:CU21"/>
    <mergeCell ref="D23:GM23"/>
    <mergeCell ref="DT31:DW31"/>
    <mergeCell ref="DX31:EA31"/>
    <mergeCell ref="GJ21:GM21"/>
    <mergeCell ref="FD21:FG21"/>
    <mergeCell ref="FH21:FK21"/>
    <mergeCell ref="AR21:AU21"/>
    <mergeCell ref="AV21:AY21"/>
    <mergeCell ref="AJ31:AM31"/>
    <mergeCell ref="AN31:AQ31"/>
    <mergeCell ref="GK22:GM22"/>
    <mergeCell ref="AR31:AU31"/>
    <mergeCell ref="ER21:EU21"/>
    <mergeCell ref="EV21:EY21"/>
    <mergeCell ref="A22:C22"/>
    <mergeCell ref="E22:GJ22"/>
    <mergeCell ref="H33:GM33"/>
    <mergeCell ref="EZ31:FC31"/>
    <mergeCell ref="FD31:FG31"/>
    <mergeCell ref="FH31:FK31"/>
    <mergeCell ref="FL31:FO31"/>
    <mergeCell ref="GJ31:GM31"/>
    <mergeCell ref="H32:GM32"/>
    <mergeCell ref="EB31:EE31"/>
    <mergeCell ref="EF31:EI31"/>
    <mergeCell ref="EJ31:EM31"/>
    <mergeCell ref="EN31:EQ31"/>
    <mergeCell ref="ER31:EU31"/>
    <mergeCell ref="EV31:EY31"/>
    <mergeCell ref="DD31:DG31"/>
    <mergeCell ref="DH31:DK31"/>
    <mergeCell ref="DL31:DO31"/>
    <mergeCell ref="DP31:DS31"/>
    <mergeCell ref="CF31:CI31"/>
    <mergeCell ref="CJ31:CM31"/>
    <mergeCell ref="BX31:CA31"/>
    <mergeCell ref="BD31:BG31"/>
    <mergeCell ref="BP31:BS31"/>
    <mergeCell ref="BH31:BK31"/>
    <mergeCell ref="BL31:BO31"/>
    <mergeCell ref="CB31:CE31"/>
    <mergeCell ref="GJ29:GM29"/>
    <mergeCell ref="DD29:DG29"/>
    <mergeCell ref="DH29:DK29"/>
    <mergeCell ref="DL29:DO29"/>
    <mergeCell ref="DP29:DS29"/>
    <mergeCell ref="DT29:DW29"/>
    <mergeCell ref="DX29:EA29"/>
    <mergeCell ref="EB29:EE29"/>
    <mergeCell ref="EF29:EI29"/>
    <mergeCell ref="EJ29:EM29"/>
    <mergeCell ref="FP29:FS29"/>
    <mergeCell ref="FT29:FW29"/>
    <mergeCell ref="FX29:GA29"/>
    <mergeCell ref="GB29:GE29"/>
    <mergeCell ref="GF29:GI29"/>
    <mergeCell ref="A2:L2"/>
    <mergeCell ref="A3:L3"/>
    <mergeCell ref="EN29:EQ29"/>
    <mergeCell ref="ER29:EU29"/>
    <mergeCell ref="EV29:EY29"/>
    <mergeCell ref="EZ29:FC29"/>
    <mergeCell ref="FD29:FG29"/>
    <mergeCell ref="FH29:FK29"/>
    <mergeCell ref="FL29:FO29"/>
    <mergeCell ref="BT29:BW29"/>
    <mergeCell ref="BX29:CA29"/>
    <mergeCell ref="CB29:CE29"/>
    <mergeCell ref="CF29:CI29"/>
    <mergeCell ref="CJ29:CM29"/>
    <mergeCell ref="CN29:CQ29"/>
    <mergeCell ref="CR29:CU29"/>
    <mergeCell ref="CV29:CY29"/>
    <mergeCell ref="CZ29:DC29"/>
    <mergeCell ref="AJ29:AM29"/>
    <mergeCell ref="AN29:AQ29"/>
    <mergeCell ref="AR29:AU29"/>
    <mergeCell ref="AV29:AY29"/>
    <mergeCell ref="AZ29:BC29"/>
    <mergeCell ref="BD29:BG29"/>
    <mergeCell ref="FP31:FS31"/>
    <mergeCell ref="FT31:FW31"/>
    <mergeCell ref="FX31:GA31"/>
    <mergeCell ref="GB31:GE31"/>
    <mergeCell ref="GF31:GI31"/>
    <mergeCell ref="FP5:FS5"/>
    <mergeCell ref="FT5:FW5"/>
    <mergeCell ref="FX5:GA5"/>
    <mergeCell ref="GB5:GE5"/>
    <mergeCell ref="GF5:GI5"/>
    <mergeCell ref="FP21:FS21"/>
    <mergeCell ref="FT21:FW21"/>
    <mergeCell ref="FX21:GA21"/>
    <mergeCell ref="GB21:GE21"/>
    <mergeCell ref="GF21:GI2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0F77A-EB08-4434-83A0-BA7C74546A0F}">
  <sheetPr>
    <tabColor rgb="FF00B0F0"/>
  </sheetPr>
  <dimension ref="A1:BM83"/>
  <sheetViews>
    <sheetView zoomScaleNormal="100" workbookViewId="0">
      <selection activeCell="D6" sqref="D6"/>
    </sheetView>
  </sheetViews>
  <sheetFormatPr defaultRowHeight="15"/>
  <cols>
    <col min="1" max="1" width="4.42578125" customWidth="1"/>
    <col min="2" max="2" width="73.85546875" style="4" customWidth="1"/>
    <col min="3" max="3" width="23.140625" style="4" customWidth="1"/>
    <col min="4" max="63" width="13.28515625" customWidth="1"/>
  </cols>
  <sheetData>
    <row r="1" spans="1:63">
      <c r="A1" s="224" t="str">
        <f>Language!B1311</f>
        <v>Other instructor evaluation forms (Instructor session evaluation form and Instructor final evaluation form)</v>
      </c>
      <c r="B1" s="224"/>
      <c r="C1" s="224"/>
      <c r="D1" s="224"/>
      <c r="E1" s="224"/>
      <c r="F1" s="224"/>
      <c r="G1" s="224"/>
      <c r="H1" s="224"/>
      <c r="I1" s="224"/>
      <c r="J1" s="224"/>
      <c r="K1" s="224"/>
    </row>
    <row r="2" spans="1:63" ht="61.5" customHeight="1">
      <c r="A2" s="227" t="str">
        <f>Language!B1312</f>
        <v>Spreadsheet description: Instructor session evaluation forms is collected by you from each instructor following each session. Instructor final evaluation form is collected by you from each instructor once at the end of didactic component.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c r="K2" s="227"/>
    </row>
    <row r="3" spans="1:63" ht="183" customHeight="1">
      <c r="A3" s="227" t="str">
        <f>Language!B1313</f>
        <v>When to fill in this tab: 
1) Instructor session evaluation form - Following each session
2) Instructor final evaluation form - at the end of the didactic component
- In row 6 for session evaluation form, select mode of delivery of each session from the drop-down above Human health cell. Note that mode of delivery will be repeated automatically for Animal health, environmental health and Other sectors.
- In row 8 for session evaluation form, input the number of respondents per sector out of all instructors that responded to the session evaluation form. For instance, if 3 instructors responded from human health, then you would enter 3 for human health. Similarly, do this in row 69 for the final evaluation form.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v>
      </c>
      <c r="B3" s="227"/>
      <c r="C3" s="227"/>
      <c r="D3" s="227"/>
      <c r="E3" s="227"/>
      <c r="F3" s="227"/>
      <c r="G3" s="227"/>
      <c r="H3" s="227"/>
      <c r="I3" s="227"/>
      <c r="J3" s="227"/>
      <c r="K3" s="227"/>
    </row>
    <row r="4" spans="1:63" ht="15.75" thickBot="1"/>
    <row r="5" spans="1:63" ht="16.5" customHeight="1" thickTop="1" thickBot="1">
      <c r="A5" s="322"/>
      <c r="B5" s="320"/>
      <c r="C5" s="45" t="str">
        <f>Language!B983</f>
        <v>Number of the session</v>
      </c>
      <c r="D5" s="313" t="str">
        <f>Language!B987</f>
        <v>Session 1</v>
      </c>
      <c r="E5" s="314"/>
      <c r="F5" s="314"/>
      <c r="G5" s="315"/>
      <c r="H5" s="313" t="str">
        <f>Language!B988</f>
        <v>Session 2</v>
      </c>
      <c r="I5" s="314"/>
      <c r="J5" s="314"/>
      <c r="K5" s="315"/>
      <c r="L5" s="313" t="str">
        <f>Language!B989</f>
        <v>Session 3</v>
      </c>
      <c r="M5" s="314"/>
      <c r="N5" s="314"/>
      <c r="O5" s="315"/>
      <c r="P5" s="313" t="str">
        <f>Language!B990</f>
        <v>Session 4</v>
      </c>
      <c r="Q5" s="314"/>
      <c r="R5" s="314"/>
      <c r="S5" s="315"/>
      <c r="T5" s="313" t="str">
        <f>Language!B991</f>
        <v>Session 5</v>
      </c>
      <c r="U5" s="314"/>
      <c r="V5" s="314"/>
      <c r="W5" s="315"/>
      <c r="X5" s="313" t="str">
        <f>Language!B992</f>
        <v>Session 6</v>
      </c>
      <c r="Y5" s="314"/>
      <c r="Z5" s="314"/>
      <c r="AA5" s="315"/>
      <c r="AB5" s="313" t="str">
        <f>Language!B993</f>
        <v>Session 7</v>
      </c>
      <c r="AC5" s="314"/>
      <c r="AD5" s="314"/>
      <c r="AE5" s="315"/>
      <c r="AF5" s="313" t="str">
        <f>Language!B994</f>
        <v>Session 8</v>
      </c>
      <c r="AG5" s="314"/>
      <c r="AH5" s="314"/>
      <c r="AI5" s="315"/>
      <c r="AJ5" s="313" t="str">
        <f>Language!B995</f>
        <v>Session 9</v>
      </c>
      <c r="AK5" s="314"/>
      <c r="AL5" s="314"/>
      <c r="AM5" s="315"/>
      <c r="AN5" s="313" t="str">
        <f>Language!B996</f>
        <v>Session 10</v>
      </c>
      <c r="AO5" s="314"/>
      <c r="AP5" s="314"/>
      <c r="AQ5" s="315"/>
      <c r="AR5" s="313" t="str">
        <f>Language!B997</f>
        <v>Session 11</v>
      </c>
      <c r="AS5" s="314"/>
      <c r="AT5" s="314"/>
      <c r="AU5" s="315"/>
      <c r="AV5" s="313" t="str">
        <f>Language!B998</f>
        <v>Session 12</v>
      </c>
      <c r="AW5" s="314"/>
      <c r="AX5" s="314"/>
      <c r="AY5" s="315"/>
      <c r="AZ5" s="313" t="str">
        <f>Language!B999</f>
        <v>Session 13</v>
      </c>
      <c r="BA5" s="314"/>
      <c r="BB5" s="314"/>
      <c r="BC5" s="315"/>
      <c r="BD5" s="313" t="str">
        <f>Language!B1000</f>
        <v>Session 14</v>
      </c>
      <c r="BE5" s="314"/>
      <c r="BF5" s="314"/>
      <c r="BG5" s="315"/>
      <c r="BH5" s="293" t="str">
        <f>Language!B1001</f>
        <v>Session 15</v>
      </c>
      <c r="BI5" s="293"/>
      <c r="BJ5" s="293"/>
      <c r="BK5" s="293"/>
    </row>
    <row r="6" spans="1:63" ht="55.5" customHeight="1" thickTop="1" thickBot="1">
      <c r="A6" s="322"/>
      <c r="B6" s="320"/>
      <c r="C6" s="45" t="str">
        <f>Language!B984</f>
        <v>Mode of delivery</v>
      </c>
      <c r="D6" s="121"/>
      <c r="E6" s="122">
        <f>D6</f>
        <v>0</v>
      </c>
      <c r="F6" s="122">
        <f>D6</f>
        <v>0</v>
      </c>
      <c r="G6" s="122">
        <f>D6</f>
        <v>0</v>
      </c>
      <c r="H6" s="121"/>
      <c r="I6" s="122">
        <f>H6</f>
        <v>0</v>
      </c>
      <c r="J6" s="122">
        <f>H6</f>
        <v>0</v>
      </c>
      <c r="K6" s="122">
        <f>H6</f>
        <v>0</v>
      </c>
      <c r="L6" s="121"/>
      <c r="M6" s="122">
        <f>L6</f>
        <v>0</v>
      </c>
      <c r="N6" s="122">
        <f>L6</f>
        <v>0</v>
      </c>
      <c r="O6" s="122">
        <f>L6</f>
        <v>0</v>
      </c>
      <c r="P6" s="121"/>
      <c r="Q6" s="122">
        <f>P6</f>
        <v>0</v>
      </c>
      <c r="R6" s="122">
        <f>P6</f>
        <v>0</v>
      </c>
      <c r="S6" s="122">
        <f>P6</f>
        <v>0</v>
      </c>
      <c r="T6" s="121"/>
      <c r="U6" s="122">
        <f>T6</f>
        <v>0</v>
      </c>
      <c r="V6" s="122">
        <f>T6</f>
        <v>0</v>
      </c>
      <c r="W6" s="122">
        <f>T6</f>
        <v>0</v>
      </c>
      <c r="X6" s="121"/>
      <c r="Y6" s="122">
        <f>X6</f>
        <v>0</v>
      </c>
      <c r="Z6" s="122">
        <f>X6</f>
        <v>0</v>
      </c>
      <c r="AA6" s="122">
        <f>X6</f>
        <v>0</v>
      </c>
      <c r="AB6" s="121"/>
      <c r="AC6" s="122">
        <f>AB6</f>
        <v>0</v>
      </c>
      <c r="AD6" s="122">
        <f>AB6</f>
        <v>0</v>
      </c>
      <c r="AE6" s="122">
        <f>AB6</f>
        <v>0</v>
      </c>
      <c r="AF6" s="121"/>
      <c r="AG6" s="122">
        <f>AF6</f>
        <v>0</v>
      </c>
      <c r="AH6" s="122">
        <f>AF6</f>
        <v>0</v>
      </c>
      <c r="AI6" s="122">
        <f>AF6</f>
        <v>0</v>
      </c>
      <c r="AJ6" s="121"/>
      <c r="AK6" s="122">
        <f>AJ6</f>
        <v>0</v>
      </c>
      <c r="AL6" s="122">
        <f>AJ6</f>
        <v>0</v>
      </c>
      <c r="AM6" s="122">
        <f>AJ6</f>
        <v>0</v>
      </c>
      <c r="AN6" s="121"/>
      <c r="AO6" s="122">
        <f>AN6</f>
        <v>0</v>
      </c>
      <c r="AP6" s="122">
        <f>AN6</f>
        <v>0</v>
      </c>
      <c r="AQ6" s="122">
        <f>AN6</f>
        <v>0</v>
      </c>
      <c r="AR6" s="121"/>
      <c r="AS6" s="122">
        <f>AR6</f>
        <v>0</v>
      </c>
      <c r="AT6" s="122">
        <f>AR6</f>
        <v>0</v>
      </c>
      <c r="AU6" s="122">
        <f>AR6</f>
        <v>0</v>
      </c>
      <c r="AV6" s="121"/>
      <c r="AW6" s="122">
        <f>AV6</f>
        <v>0</v>
      </c>
      <c r="AX6" s="122">
        <f>AV6</f>
        <v>0</v>
      </c>
      <c r="AY6" s="122">
        <f>AV6</f>
        <v>0</v>
      </c>
      <c r="AZ6" s="121"/>
      <c r="BA6" s="122">
        <f>AZ6</f>
        <v>0</v>
      </c>
      <c r="BB6" s="122">
        <f>AZ6</f>
        <v>0</v>
      </c>
      <c r="BC6" s="122">
        <f>AZ6</f>
        <v>0</v>
      </c>
      <c r="BD6" s="121"/>
      <c r="BE6" s="122">
        <f>BD6</f>
        <v>0</v>
      </c>
      <c r="BF6" s="122">
        <f>BD6</f>
        <v>0</v>
      </c>
      <c r="BG6" s="122">
        <f>BD6</f>
        <v>0</v>
      </c>
      <c r="BH6" s="121"/>
      <c r="BI6" s="122">
        <f>BH6</f>
        <v>0</v>
      </c>
      <c r="BJ6" s="122">
        <f>BH6</f>
        <v>0</v>
      </c>
      <c r="BK6" s="122">
        <f>BH6</f>
        <v>0</v>
      </c>
    </row>
    <row r="7" spans="1:63" ht="59.25" customHeight="1" thickTop="1" thickBot="1">
      <c r="A7" s="6"/>
      <c r="B7" s="10"/>
      <c r="C7" s="45" t="str">
        <f>Language!$B$985</f>
        <v>Sector</v>
      </c>
      <c r="D7" s="10" t="str">
        <f>'Drop-downs'!F7</f>
        <v>Human health</v>
      </c>
      <c r="E7" s="10" t="str">
        <f>'Drop-downs'!F8</f>
        <v>Animal health</v>
      </c>
      <c r="F7" s="10" t="str">
        <f>'Drop-downs'!F9</f>
        <v>Environmental health</v>
      </c>
      <c r="G7" s="10" t="str">
        <f>'Drop-downs'!F10</f>
        <v>Other</v>
      </c>
      <c r="H7" s="10" t="str">
        <f>'Drop-downs'!F7</f>
        <v>Human health</v>
      </c>
      <c r="I7" s="10" t="str">
        <f>'Drop-downs'!F8</f>
        <v>Animal health</v>
      </c>
      <c r="J7" s="10" t="str">
        <f>'Drop-downs'!F9</f>
        <v>Environmental health</v>
      </c>
      <c r="K7" s="10" t="str">
        <f>'Drop-downs'!F10</f>
        <v>Other</v>
      </c>
      <c r="L7" s="10" t="str">
        <f>'Drop-downs'!F7</f>
        <v>Human health</v>
      </c>
      <c r="M7" s="10" t="str">
        <f>'Drop-downs'!F8</f>
        <v>Animal health</v>
      </c>
      <c r="N7" s="10" t="str">
        <f>'Drop-downs'!F9</f>
        <v>Environmental health</v>
      </c>
      <c r="O7" s="10" t="str">
        <f>'Drop-downs'!F10</f>
        <v>Other</v>
      </c>
      <c r="P7" s="10" t="str">
        <f>'Drop-downs'!F7</f>
        <v>Human health</v>
      </c>
      <c r="Q7" s="10" t="str">
        <f>'Drop-downs'!F8</f>
        <v>Animal health</v>
      </c>
      <c r="R7" s="10" t="str">
        <f>'Drop-downs'!F9</f>
        <v>Environmental health</v>
      </c>
      <c r="S7" s="10" t="str">
        <f>'Drop-downs'!F10</f>
        <v>Other</v>
      </c>
      <c r="T7" s="10" t="str">
        <f>'Drop-downs'!F7</f>
        <v>Human health</v>
      </c>
      <c r="U7" s="10" t="str">
        <f>'Drop-downs'!F8</f>
        <v>Animal health</v>
      </c>
      <c r="V7" s="10" t="str">
        <f>'Drop-downs'!F9</f>
        <v>Environmental health</v>
      </c>
      <c r="W7" s="10" t="str">
        <f>'Drop-downs'!F10</f>
        <v>Other</v>
      </c>
      <c r="X7" s="10" t="str">
        <f>'Drop-downs'!F7</f>
        <v>Human health</v>
      </c>
      <c r="Y7" s="10" t="str">
        <f>'Drop-downs'!F8</f>
        <v>Animal health</v>
      </c>
      <c r="Z7" s="10" t="str">
        <f>'Drop-downs'!F9</f>
        <v>Environmental health</v>
      </c>
      <c r="AA7" s="10" t="str">
        <f>'Drop-downs'!F10</f>
        <v>Other</v>
      </c>
      <c r="AB7" s="10" t="str">
        <f>'Drop-downs'!F7</f>
        <v>Human health</v>
      </c>
      <c r="AC7" s="10" t="str">
        <f>'Drop-downs'!F8</f>
        <v>Animal health</v>
      </c>
      <c r="AD7" s="10" t="str">
        <f>'Drop-downs'!F9</f>
        <v>Environmental health</v>
      </c>
      <c r="AE7" s="10" t="str">
        <f>'Drop-downs'!F10</f>
        <v>Other</v>
      </c>
      <c r="AF7" s="10" t="str">
        <f>'Drop-downs'!F7</f>
        <v>Human health</v>
      </c>
      <c r="AG7" s="10" t="str">
        <f>'Drop-downs'!F8</f>
        <v>Animal health</v>
      </c>
      <c r="AH7" s="10" t="str">
        <f>'Drop-downs'!F9</f>
        <v>Environmental health</v>
      </c>
      <c r="AI7" s="10" t="str">
        <f>'Drop-downs'!F10</f>
        <v>Other</v>
      </c>
      <c r="AJ7" s="10" t="str">
        <f>'Drop-downs'!F7</f>
        <v>Human health</v>
      </c>
      <c r="AK7" s="10" t="str">
        <f>'Drop-downs'!F8</f>
        <v>Animal health</v>
      </c>
      <c r="AL7" s="10" t="str">
        <f>'Drop-downs'!F9</f>
        <v>Environmental health</v>
      </c>
      <c r="AM7" s="10" t="str">
        <f>'Drop-downs'!F10</f>
        <v>Other</v>
      </c>
      <c r="AN7" s="10" t="str">
        <f>'Drop-downs'!F7</f>
        <v>Human health</v>
      </c>
      <c r="AO7" s="10" t="str">
        <f>'Drop-downs'!F8</f>
        <v>Animal health</v>
      </c>
      <c r="AP7" s="10" t="str">
        <f>'Drop-downs'!F9</f>
        <v>Environmental health</v>
      </c>
      <c r="AQ7" s="10" t="str">
        <f>'Drop-downs'!F10</f>
        <v>Other</v>
      </c>
      <c r="AR7" s="10" t="str">
        <f>'Drop-downs'!F7</f>
        <v>Human health</v>
      </c>
      <c r="AS7" s="10" t="str">
        <f>'Drop-downs'!F8</f>
        <v>Animal health</v>
      </c>
      <c r="AT7" s="10" t="str">
        <f>'Drop-downs'!F9</f>
        <v>Environmental health</v>
      </c>
      <c r="AU7" s="10" t="str">
        <f>'Drop-downs'!F10</f>
        <v>Other</v>
      </c>
      <c r="AV7" s="10" t="str">
        <f>'Drop-downs'!F7</f>
        <v>Human health</v>
      </c>
      <c r="AW7" s="10" t="str">
        <f>'Drop-downs'!F8</f>
        <v>Animal health</v>
      </c>
      <c r="AX7" s="10" t="str">
        <f>'Drop-downs'!F9</f>
        <v>Environmental health</v>
      </c>
      <c r="AY7" s="10" t="str">
        <f>'Drop-downs'!F10</f>
        <v>Other</v>
      </c>
      <c r="AZ7" s="10" t="str">
        <f>'Drop-downs'!F7</f>
        <v>Human health</v>
      </c>
      <c r="BA7" s="10" t="str">
        <f>'Drop-downs'!F8</f>
        <v>Animal health</v>
      </c>
      <c r="BB7" s="10" t="str">
        <f>'Drop-downs'!F9</f>
        <v>Environmental health</v>
      </c>
      <c r="BC7" s="10" t="str">
        <f>'Drop-downs'!F10</f>
        <v>Other</v>
      </c>
      <c r="BD7" s="10" t="str">
        <f>'Drop-downs'!F7</f>
        <v>Human health</v>
      </c>
      <c r="BE7" s="10" t="str">
        <f>'Drop-downs'!F8</f>
        <v>Animal health</v>
      </c>
      <c r="BF7" s="10" t="str">
        <f>'Drop-downs'!F9</f>
        <v>Environmental health</v>
      </c>
      <c r="BG7" s="10" t="str">
        <f>'Drop-downs'!F10</f>
        <v>Other</v>
      </c>
      <c r="BH7" s="10" t="str">
        <f>'Drop-downs'!F7</f>
        <v>Human health</v>
      </c>
      <c r="BI7" s="10" t="str">
        <f>'Drop-downs'!F8</f>
        <v>Animal health</v>
      </c>
      <c r="BJ7" s="10" t="str">
        <f>'Drop-downs'!F9</f>
        <v>Environmental health</v>
      </c>
      <c r="BK7" s="10" t="str">
        <f>'Drop-downs'!F10</f>
        <v>Other</v>
      </c>
    </row>
    <row r="8" spans="1:63" ht="31.5" thickTop="1" thickBot="1">
      <c r="A8" s="6"/>
      <c r="B8" s="49"/>
      <c r="C8" s="45" t="str">
        <f>Language!$B$986</f>
        <v>Number of respondents per sector</v>
      </c>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row>
    <row r="9" spans="1:63" ht="15" customHeight="1" thickTop="1">
      <c r="A9" s="334" t="str">
        <f>Language!B1314</f>
        <v>Instructor session evaluation form</v>
      </c>
      <c r="B9" s="335"/>
      <c r="C9" s="336"/>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293"/>
      <c r="AL9" s="293"/>
      <c r="AM9" s="293"/>
      <c r="AN9" s="293"/>
      <c r="AO9" s="293"/>
      <c r="AP9" s="293"/>
      <c r="AQ9" s="293"/>
      <c r="AR9" s="293"/>
      <c r="AS9" s="293"/>
      <c r="AT9" s="293"/>
      <c r="AU9" s="293"/>
      <c r="AV9" s="293"/>
      <c r="AW9" s="293"/>
      <c r="AX9" s="293"/>
      <c r="AY9" s="293"/>
      <c r="AZ9" s="293"/>
      <c r="BA9" s="293"/>
      <c r="BB9" s="293"/>
      <c r="BC9" s="293"/>
      <c r="BD9" s="293"/>
      <c r="BE9" s="293"/>
      <c r="BF9" s="293"/>
      <c r="BG9" s="293"/>
      <c r="BH9" s="293"/>
      <c r="BI9" s="293"/>
      <c r="BJ9" s="293"/>
      <c r="BK9" s="293"/>
    </row>
    <row r="10" spans="1:63" ht="15" customHeight="1">
      <c r="A10" s="318" t="str">
        <f>Language!B1315</f>
        <v>A. Organization, infrastructure and logistics</v>
      </c>
      <c r="B10" s="319"/>
      <c r="C10" s="5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3"/>
      <c r="AM10" s="293"/>
      <c r="AN10" s="293"/>
      <c r="AO10" s="293"/>
      <c r="AP10" s="293"/>
      <c r="AQ10" s="293"/>
      <c r="AR10" s="293"/>
      <c r="AS10" s="293"/>
      <c r="AT10" s="293"/>
      <c r="AU10" s="293"/>
      <c r="AV10" s="293"/>
      <c r="AW10" s="293"/>
      <c r="AX10" s="293"/>
      <c r="AY10" s="293"/>
      <c r="AZ10" s="293"/>
      <c r="BA10" s="293"/>
      <c r="BB10" s="293"/>
      <c r="BC10" s="293"/>
      <c r="BD10" s="293"/>
      <c r="BE10" s="293"/>
      <c r="BF10" s="293"/>
      <c r="BG10" s="293"/>
      <c r="BH10" s="293"/>
      <c r="BI10" s="293"/>
      <c r="BJ10" s="293"/>
      <c r="BK10" s="293"/>
    </row>
    <row r="11" spans="1:63">
      <c r="A11" s="6" t="s">
        <v>135</v>
      </c>
      <c r="B11" s="303" t="str">
        <f>Language!B1316</f>
        <v>The session was well-organized and ran smoothly</v>
      </c>
      <c r="C11" s="304"/>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120"/>
    </row>
    <row r="12" spans="1:63">
      <c r="A12" s="6" t="s">
        <v>136</v>
      </c>
      <c r="B12" s="303" t="str">
        <f>Language!B1317</f>
        <v>The administrative support was helpful and sufficient</v>
      </c>
      <c r="C12" s="304"/>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row>
    <row r="13" spans="1:63" ht="34.5" customHeight="1">
      <c r="A13" s="6" t="s">
        <v>118</v>
      </c>
      <c r="B13" s="303" t="str">
        <f>Language!B1318</f>
        <v>The teaching environment (e.g., venue, distance-learning platform) was appropriate and facilitated the teaching process </v>
      </c>
      <c r="C13" s="304"/>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row>
    <row r="14" spans="1:63" ht="15" customHeight="1">
      <c r="A14" s="6" t="s">
        <v>119</v>
      </c>
      <c r="B14" s="303" t="str">
        <f>Language!B1319</f>
        <v>The logistical arrangements (e.g., scheduling, location/link, materials) were adequate</v>
      </c>
      <c r="C14" s="304"/>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row>
    <row r="15" spans="1:63" ht="15" customHeight="1">
      <c r="A15" s="6" t="s">
        <v>120</v>
      </c>
      <c r="B15" s="303" t="str">
        <f>Language!B1320</f>
        <v>The materials and resources needed for the program delivery were readily available or access to those was provided in a timely manner</v>
      </c>
      <c r="C15" s="304"/>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row>
    <row r="16" spans="1:63">
      <c r="A16" s="6" t="s">
        <v>121</v>
      </c>
      <c r="B16" s="303" t="str">
        <f>Language!B1321</f>
        <v>Enough time was provided to prepare for the session</v>
      </c>
      <c r="C16" s="304"/>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row>
    <row r="17" spans="1:63" ht="15" customHeight="1">
      <c r="A17" s="305" t="str">
        <f>Language!$B$1322</f>
        <v>Total</v>
      </c>
      <c r="B17" s="306"/>
      <c r="C17" s="307"/>
      <c r="D17" s="50" t="str">
        <f>IF(
  AND(D8&lt;&gt;"",COUNTA(D11:D16)&gt;0),
  AVERAGE(D11:D16)/5,
  ""
)</f>
        <v/>
      </c>
      <c r="E17" s="50" t="str">
        <f t="shared" ref="E17:BK17" si="0">IF(
  AND(E8&lt;&gt;"",COUNTA(E11:E16)&gt;0),
  AVERAGE(E11:E16)/5,
  ""
)</f>
        <v/>
      </c>
      <c r="F17" s="50" t="str">
        <f t="shared" si="0"/>
        <v/>
      </c>
      <c r="G17" s="50" t="str">
        <f t="shared" si="0"/>
        <v/>
      </c>
      <c r="H17" s="50" t="str">
        <f t="shared" si="0"/>
        <v/>
      </c>
      <c r="I17" s="50" t="str">
        <f t="shared" si="0"/>
        <v/>
      </c>
      <c r="J17" s="50" t="str">
        <f t="shared" si="0"/>
        <v/>
      </c>
      <c r="K17" s="50" t="str">
        <f t="shared" si="0"/>
        <v/>
      </c>
      <c r="L17" s="50" t="str">
        <f t="shared" si="0"/>
        <v/>
      </c>
      <c r="M17" s="50" t="str">
        <f t="shared" si="0"/>
        <v/>
      </c>
      <c r="N17" s="50" t="str">
        <f t="shared" si="0"/>
        <v/>
      </c>
      <c r="O17" s="50" t="str">
        <f t="shared" si="0"/>
        <v/>
      </c>
      <c r="P17" s="50" t="str">
        <f t="shared" si="0"/>
        <v/>
      </c>
      <c r="Q17" s="50" t="str">
        <f t="shared" si="0"/>
        <v/>
      </c>
      <c r="R17" s="50" t="str">
        <f t="shared" si="0"/>
        <v/>
      </c>
      <c r="S17" s="50" t="str">
        <f t="shared" si="0"/>
        <v/>
      </c>
      <c r="T17" s="50" t="str">
        <f t="shared" si="0"/>
        <v/>
      </c>
      <c r="U17" s="50" t="str">
        <f t="shared" si="0"/>
        <v/>
      </c>
      <c r="V17" s="50" t="str">
        <f t="shared" si="0"/>
        <v/>
      </c>
      <c r="W17" s="50" t="str">
        <f t="shared" si="0"/>
        <v/>
      </c>
      <c r="X17" s="50" t="str">
        <f t="shared" si="0"/>
        <v/>
      </c>
      <c r="Y17" s="50" t="str">
        <f t="shared" si="0"/>
        <v/>
      </c>
      <c r="Z17" s="50" t="str">
        <f t="shared" si="0"/>
        <v/>
      </c>
      <c r="AA17" s="50" t="str">
        <f t="shared" si="0"/>
        <v/>
      </c>
      <c r="AB17" s="50" t="str">
        <f t="shared" si="0"/>
        <v/>
      </c>
      <c r="AC17" s="50" t="str">
        <f t="shared" si="0"/>
        <v/>
      </c>
      <c r="AD17" s="50" t="str">
        <f t="shared" si="0"/>
        <v/>
      </c>
      <c r="AE17" s="50" t="str">
        <f t="shared" si="0"/>
        <v/>
      </c>
      <c r="AF17" s="50" t="str">
        <f t="shared" si="0"/>
        <v/>
      </c>
      <c r="AG17" s="50" t="str">
        <f t="shared" si="0"/>
        <v/>
      </c>
      <c r="AH17" s="50" t="str">
        <f t="shared" si="0"/>
        <v/>
      </c>
      <c r="AI17" s="50" t="str">
        <f t="shared" si="0"/>
        <v/>
      </c>
      <c r="AJ17" s="50" t="str">
        <f t="shared" si="0"/>
        <v/>
      </c>
      <c r="AK17" s="50" t="str">
        <f t="shared" si="0"/>
        <v/>
      </c>
      <c r="AL17" s="50" t="str">
        <f t="shared" si="0"/>
        <v/>
      </c>
      <c r="AM17" s="50" t="str">
        <f t="shared" si="0"/>
        <v/>
      </c>
      <c r="AN17" s="50" t="str">
        <f t="shared" si="0"/>
        <v/>
      </c>
      <c r="AO17" s="50" t="str">
        <f t="shared" si="0"/>
        <v/>
      </c>
      <c r="AP17" s="50" t="str">
        <f t="shared" si="0"/>
        <v/>
      </c>
      <c r="AQ17" s="50" t="str">
        <f t="shared" si="0"/>
        <v/>
      </c>
      <c r="AR17" s="50" t="str">
        <f t="shared" si="0"/>
        <v/>
      </c>
      <c r="AS17" s="50" t="str">
        <f t="shared" si="0"/>
        <v/>
      </c>
      <c r="AT17" s="50" t="str">
        <f t="shared" si="0"/>
        <v/>
      </c>
      <c r="AU17" s="50" t="str">
        <f t="shared" si="0"/>
        <v/>
      </c>
      <c r="AV17" s="50" t="str">
        <f t="shared" si="0"/>
        <v/>
      </c>
      <c r="AW17" s="50" t="str">
        <f t="shared" si="0"/>
        <v/>
      </c>
      <c r="AX17" s="50" t="str">
        <f t="shared" si="0"/>
        <v/>
      </c>
      <c r="AY17" s="50" t="str">
        <f t="shared" si="0"/>
        <v/>
      </c>
      <c r="AZ17" s="50" t="str">
        <f t="shared" si="0"/>
        <v/>
      </c>
      <c r="BA17" s="50" t="str">
        <f t="shared" si="0"/>
        <v/>
      </c>
      <c r="BB17" s="50" t="str">
        <f t="shared" si="0"/>
        <v/>
      </c>
      <c r="BC17" s="50" t="str">
        <f t="shared" si="0"/>
        <v/>
      </c>
      <c r="BD17" s="50" t="str">
        <f t="shared" si="0"/>
        <v/>
      </c>
      <c r="BE17" s="50" t="str">
        <f t="shared" si="0"/>
        <v/>
      </c>
      <c r="BF17" s="50" t="str">
        <f t="shared" si="0"/>
        <v/>
      </c>
      <c r="BG17" s="50" t="str">
        <f t="shared" si="0"/>
        <v/>
      </c>
      <c r="BH17" s="50" t="str">
        <f t="shared" si="0"/>
        <v/>
      </c>
      <c r="BI17" s="50" t="str">
        <f t="shared" si="0"/>
        <v/>
      </c>
      <c r="BJ17" s="50" t="str">
        <f t="shared" si="0"/>
        <v/>
      </c>
      <c r="BK17" s="50" t="str">
        <f t="shared" si="0"/>
        <v/>
      </c>
    </row>
    <row r="18" spans="1:63" ht="30">
      <c r="A18" s="295" t="str">
        <f>Language!$B$1323</f>
        <v>Total average by sector for all sessions</v>
      </c>
      <c r="B18" s="296"/>
      <c r="C18" s="297"/>
      <c r="D18" s="10" t="str">
        <f>Language!$B$100</f>
        <v>Human health</v>
      </c>
      <c r="E18" s="10" t="str">
        <f>Language!$B$101</f>
        <v>Animal health</v>
      </c>
      <c r="F18" s="10" t="str">
        <f>Language!$B$102</f>
        <v>Environmental health</v>
      </c>
      <c r="G18" s="10" t="str">
        <f>Language!$B$103</f>
        <v>Other</v>
      </c>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row>
    <row r="19" spans="1:63">
      <c r="A19" s="298"/>
      <c r="B19" s="299"/>
      <c r="C19" s="300"/>
      <c r="D19" s="50" t="str">
        <f>IFERROR(AVERAGEIF(D7:FS7, D18, D17:FS17), "")</f>
        <v/>
      </c>
      <c r="E19" s="50" t="str">
        <f>IFERROR(AVERAGEIF(D7:FS7, E18, D17:FS17), "")</f>
        <v/>
      </c>
      <c r="F19" s="50" t="str">
        <f>IFERROR(AVERAGEIF(D7:FS7, F18, D17:FS17), "")</f>
        <v/>
      </c>
      <c r="G19" s="50" t="str">
        <f>IFERROR(AVERAGEIF(D7:FS7, G18, D17:FS17), "")</f>
        <v/>
      </c>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row>
    <row r="20" spans="1:63" ht="60">
      <c r="A20" s="295" t="str">
        <f>Language!$B$1324</f>
        <v>Total average by mode for all sessions</v>
      </c>
      <c r="B20" s="296"/>
      <c r="C20" s="297"/>
      <c r="D20" s="10" t="str">
        <f>'Drop-downs'!F25</f>
        <v>In-person</v>
      </c>
      <c r="E20" s="10" t="str">
        <f>'Drop-downs'!F26</f>
        <v>Online, instructor-led</v>
      </c>
      <c r="F20" s="10" t="str">
        <f>'Drop-downs'!F27</f>
        <v>Online, self-learning</v>
      </c>
      <c r="G20" s="10" t="str">
        <f>'Drop-downs'!F28</f>
        <v>Hybrid (online and in-person components)</v>
      </c>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row>
    <row r="21" spans="1:63">
      <c r="A21" s="298"/>
      <c r="B21" s="299"/>
      <c r="C21" s="300"/>
      <c r="D21" s="50" t="str">
        <f>IFERROR(AVERAGEIF(D6:FS6, D20, D17:FS17), "")</f>
        <v/>
      </c>
      <c r="E21" s="50" t="str">
        <f>IFERROR(AVERAGEIF(D6:FS6, E20, D17:FS17), "")</f>
        <v/>
      </c>
      <c r="F21" s="50" t="str">
        <f>IFERROR(AVERAGEIF(D6:FS6, F20, D17:FS17), "")</f>
        <v/>
      </c>
      <c r="G21" s="50" t="str">
        <f>IFERROR(AVERAGEIF(D6:FS6, G20, D17:FS17), "")</f>
        <v/>
      </c>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row>
    <row r="22" spans="1:63">
      <c r="A22" s="305" t="str">
        <f>Language!$B$1325</f>
        <v>By session</v>
      </c>
      <c r="B22" s="306"/>
      <c r="C22" s="307"/>
      <c r="D22" s="287" t="str">
        <f>IFERROR(
(
IF(AND(D17&lt;&gt;"",D8&lt;&gt;""),D17*D8,0)+
IF(AND(E17&lt;&gt;"",E8&lt;&gt;""),E17*E8,0)+
IF(AND(F17&lt;&gt;"",F8&lt;&gt;""),F17*F8,0)+
IF(AND(G17&lt;&gt;"",G8&lt;&gt;""),G17*G8,0)
)
/
(
(
IF(AND(D17&lt;&gt;"",D8&lt;&gt;""),D8,0)+
IF(AND(E17&lt;&gt;"",E8&lt;&gt;""),E8,0)+
IF(AND(F17&lt;&gt;"",F8&lt;&gt;""),F8,0)+
IF(AND(G17&lt;&gt;"",G8&lt;&gt;""),G8,0)
)
),
"")</f>
        <v/>
      </c>
      <c r="E22" s="288"/>
      <c r="F22" s="288"/>
      <c r="G22" s="289"/>
      <c r="H22" s="287" t="str">
        <f t="shared" ref="H22" si="1">IFERROR(
(
IF(AND(H17&lt;&gt;"",H8&lt;&gt;""),H17*H8,0)+
IF(AND(I17&lt;&gt;"",I8&lt;&gt;""),I17*I8,0)+
IF(AND(J17&lt;&gt;"",J8&lt;&gt;""),J17*J8,0)+
IF(AND(K17&lt;&gt;"",K8&lt;&gt;""),K17*K8,0)
)
/
(
(
IF(AND(H17&lt;&gt;"",H8&lt;&gt;""),H8,0)+
IF(AND(I17&lt;&gt;"",I8&lt;&gt;""),I8,0)+
IF(AND(J17&lt;&gt;"",J8&lt;&gt;""),J8,0)+
IF(AND(K17&lt;&gt;"",K8&lt;&gt;""),K8,0)
)
),
"")</f>
        <v/>
      </c>
      <c r="I22" s="288"/>
      <c r="J22" s="288"/>
      <c r="K22" s="289"/>
      <c r="L22" s="287" t="str">
        <f t="shared" ref="L22" si="2">IFERROR(
(
IF(AND(L17&lt;&gt;"",L8&lt;&gt;""),L17*L8,0)+
IF(AND(M17&lt;&gt;"",M8&lt;&gt;""),M17*M8,0)+
IF(AND(N17&lt;&gt;"",N8&lt;&gt;""),N17*N8,0)+
IF(AND(O17&lt;&gt;"",O8&lt;&gt;""),O17*O8,0)
)
/
(
(
IF(AND(L17&lt;&gt;"",L8&lt;&gt;""),L8,0)+
IF(AND(M17&lt;&gt;"",M8&lt;&gt;""),M8,0)+
IF(AND(N17&lt;&gt;"",N8&lt;&gt;""),N8,0)+
IF(AND(O17&lt;&gt;"",O8&lt;&gt;""),O8,0)
)
),
"")</f>
        <v/>
      </c>
      <c r="M22" s="288"/>
      <c r="N22" s="288"/>
      <c r="O22" s="289"/>
      <c r="P22" s="287" t="str">
        <f t="shared" ref="P22" si="3">IFERROR(
(
IF(AND(P17&lt;&gt;"",P8&lt;&gt;""),P17*P8,0)+
IF(AND(Q17&lt;&gt;"",Q8&lt;&gt;""),Q17*Q8,0)+
IF(AND(R17&lt;&gt;"",R8&lt;&gt;""),R17*R8,0)+
IF(AND(S17&lt;&gt;"",S8&lt;&gt;""),S17*S8,0)
)
/
(
(
IF(AND(P17&lt;&gt;"",P8&lt;&gt;""),P8,0)+
IF(AND(Q17&lt;&gt;"",Q8&lt;&gt;""),Q8,0)+
IF(AND(R17&lt;&gt;"",R8&lt;&gt;""),R8,0)+
IF(AND(S17&lt;&gt;"",S8&lt;&gt;""),S8,0)
)
),
"")</f>
        <v/>
      </c>
      <c r="Q22" s="288"/>
      <c r="R22" s="288"/>
      <c r="S22" s="289"/>
      <c r="T22" s="287" t="str">
        <f t="shared" ref="T22" si="4">IFERROR(
(
IF(AND(T17&lt;&gt;"",T8&lt;&gt;""),T17*T8,0)+
IF(AND(U17&lt;&gt;"",U8&lt;&gt;""),U17*U8,0)+
IF(AND(V17&lt;&gt;"",V8&lt;&gt;""),V17*V8,0)+
IF(AND(W17&lt;&gt;"",W8&lt;&gt;""),W17*W8,0)
)
/
(
(
IF(AND(T17&lt;&gt;"",T8&lt;&gt;""),T8,0)+
IF(AND(U17&lt;&gt;"",U8&lt;&gt;""),U8,0)+
IF(AND(V17&lt;&gt;"",V8&lt;&gt;""),V8,0)+
IF(AND(W17&lt;&gt;"",W8&lt;&gt;""),W8,0)
)
),
"")</f>
        <v/>
      </c>
      <c r="U22" s="288"/>
      <c r="V22" s="288"/>
      <c r="W22" s="289"/>
      <c r="X22" s="287" t="str">
        <f t="shared" ref="X22" si="5">IFERROR(
(
IF(AND(X17&lt;&gt;"",X8&lt;&gt;""),X17*X8,0)+
IF(AND(Y17&lt;&gt;"",Y8&lt;&gt;""),Y17*Y8,0)+
IF(AND(Z17&lt;&gt;"",Z8&lt;&gt;""),Z17*Z8,0)+
IF(AND(AA17&lt;&gt;"",AA8&lt;&gt;""),AA17*AA8,0)
)
/
(
(
IF(AND(X17&lt;&gt;"",X8&lt;&gt;""),X8,0)+
IF(AND(Y17&lt;&gt;"",Y8&lt;&gt;""),Y8,0)+
IF(AND(Z17&lt;&gt;"",Z8&lt;&gt;""),Z8,0)+
IF(AND(AA17&lt;&gt;"",AA8&lt;&gt;""),AA8,0)
)
),
"")</f>
        <v/>
      </c>
      <c r="Y22" s="288"/>
      <c r="Z22" s="288"/>
      <c r="AA22" s="289"/>
      <c r="AB22" s="287" t="str">
        <f t="shared" ref="AB22" si="6">IFERROR(
(
IF(AND(AB17&lt;&gt;"",AB8&lt;&gt;""),AB17*AB8,0)+
IF(AND(AC17&lt;&gt;"",AC8&lt;&gt;""),AC17*AC8,0)+
IF(AND(AD17&lt;&gt;"",AD8&lt;&gt;""),AD17*AD8,0)+
IF(AND(AE17&lt;&gt;"",AE8&lt;&gt;""),AE17*AE8,0)
)
/
(
(
IF(AND(AB17&lt;&gt;"",AB8&lt;&gt;""),AB8,0)+
IF(AND(AC17&lt;&gt;"",AC8&lt;&gt;""),AC8,0)+
IF(AND(AD17&lt;&gt;"",AD8&lt;&gt;""),AD8,0)+
IF(AND(AE17&lt;&gt;"",AE8&lt;&gt;""),AE8,0)
)
),
"")</f>
        <v/>
      </c>
      <c r="AC22" s="288"/>
      <c r="AD22" s="288"/>
      <c r="AE22" s="289"/>
      <c r="AF22" s="287" t="str">
        <f t="shared" ref="AF22" si="7">IFERROR(
(
IF(AND(AF17&lt;&gt;"",AF8&lt;&gt;""),AF17*AF8,0)+
IF(AND(AG17&lt;&gt;"",AG8&lt;&gt;""),AG17*AG8,0)+
IF(AND(AH17&lt;&gt;"",AH8&lt;&gt;""),AH17*AH8,0)+
IF(AND(AI17&lt;&gt;"",AI8&lt;&gt;""),AI17*AI8,0)
)
/
(
(
IF(AND(AF17&lt;&gt;"",AF8&lt;&gt;""),AF8,0)+
IF(AND(AG17&lt;&gt;"",AG8&lt;&gt;""),AG8,0)+
IF(AND(AH17&lt;&gt;"",AH8&lt;&gt;""),AH8,0)+
IF(AND(AI17&lt;&gt;"",AI8&lt;&gt;""),AI8,0)
)
),
"")</f>
        <v/>
      </c>
      <c r="AG22" s="288"/>
      <c r="AH22" s="288"/>
      <c r="AI22" s="289"/>
      <c r="AJ22" s="287" t="str">
        <f t="shared" ref="AJ22" si="8">IFERROR(
(
IF(AND(AJ17&lt;&gt;"",AJ8&lt;&gt;""),AJ17*AJ8,0)+
IF(AND(AK17&lt;&gt;"",AK8&lt;&gt;""),AK17*AK8,0)+
IF(AND(AL17&lt;&gt;"",AL8&lt;&gt;""),AL17*AL8,0)+
IF(AND(AM17&lt;&gt;"",AM8&lt;&gt;""),AM17*AM8,0)
)
/
(
(
IF(AND(AJ17&lt;&gt;"",AJ8&lt;&gt;""),AJ8,0)+
IF(AND(AK17&lt;&gt;"",AK8&lt;&gt;""),AK8,0)+
IF(AND(AL17&lt;&gt;"",AL8&lt;&gt;""),AL8,0)+
IF(AND(AM17&lt;&gt;"",AM8&lt;&gt;""),AM8,0)
)
),
"")</f>
        <v/>
      </c>
      <c r="AK22" s="288"/>
      <c r="AL22" s="288"/>
      <c r="AM22" s="289"/>
      <c r="AN22" s="287" t="str">
        <f t="shared" ref="AN22" si="9">IFERROR(
(
IF(AND(AN17&lt;&gt;"",AN8&lt;&gt;""),AN17*AN8,0)+
IF(AND(AO17&lt;&gt;"",AO8&lt;&gt;""),AO17*AO8,0)+
IF(AND(AP17&lt;&gt;"",AP8&lt;&gt;""),AP17*AP8,0)+
IF(AND(AQ17&lt;&gt;"",AQ8&lt;&gt;""),AQ17*AQ8,0)
)
/
(
(
IF(AND(AN17&lt;&gt;"",AN8&lt;&gt;""),AN8,0)+
IF(AND(AO17&lt;&gt;"",AO8&lt;&gt;""),AO8,0)+
IF(AND(AP17&lt;&gt;"",AP8&lt;&gt;""),AP8,0)+
IF(AND(AQ17&lt;&gt;"",AQ8&lt;&gt;""),AQ8,0)
)
),
"")</f>
        <v/>
      </c>
      <c r="AO22" s="288"/>
      <c r="AP22" s="288"/>
      <c r="AQ22" s="289"/>
      <c r="AR22" s="287" t="str">
        <f t="shared" ref="AR22" si="10">IFERROR(
(
IF(AND(AR17&lt;&gt;"",AR8&lt;&gt;""),AR17*AR8,0)+
IF(AND(AS17&lt;&gt;"",AS8&lt;&gt;""),AS17*AS8,0)+
IF(AND(AT17&lt;&gt;"",AT8&lt;&gt;""),AT17*AT8,0)+
IF(AND(AU17&lt;&gt;"",AU8&lt;&gt;""),AU17*AU8,0)
)
/
(
(
IF(AND(AR17&lt;&gt;"",AR8&lt;&gt;""),AR8,0)+
IF(AND(AS17&lt;&gt;"",AS8&lt;&gt;""),AS8,0)+
IF(AND(AT17&lt;&gt;"",AT8&lt;&gt;""),AT8,0)+
IF(AND(AU17&lt;&gt;"",AU8&lt;&gt;""),AU8,0)
)
),
"")</f>
        <v/>
      </c>
      <c r="AS22" s="288"/>
      <c r="AT22" s="288"/>
      <c r="AU22" s="289"/>
      <c r="AV22" s="287" t="str">
        <f t="shared" ref="AV22" si="11">IFERROR(
(
IF(AND(AV17&lt;&gt;"",AV8&lt;&gt;""),AV17*AV8,0)+
IF(AND(AW17&lt;&gt;"",AW8&lt;&gt;""),AW17*AW8,0)+
IF(AND(AX17&lt;&gt;"",AX8&lt;&gt;""),AX17*AX8,0)+
IF(AND(AY17&lt;&gt;"",AY8&lt;&gt;""),AY17*AY8,0)
)
/
(
(
IF(AND(AV17&lt;&gt;"",AV8&lt;&gt;""),AV8,0)+
IF(AND(AW17&lt;&gt;"",AW8&lt;&gt;""),AW8,0)+
IF(AND(AX17&lt;&gt;"",AX8&lt;&gt;""),AX8,0)+
IF(AND(AY17&lt;&gt;"",AY8&lt;&gt;""),AY8,0)
)
),
"")</f>
        <v/>
      </c>
      <c r="AW22" s="288"/>
      <c r="AX22" s="288"/>
      <c r="AY22" s="289"/>
      <c r="AZ22" s="287" t="str">
        <f t="shared" ref="AZ22" si="12">IFERROR(
(
IF(AND(AZ17&lt;&gt;"",AZ8&lt;&gt;""),AZ17*AZ8,0)+
IF(AND(BA17&lt;&gt;"",BA8&lt;&gt;""),BA17*BA8,0)+
IF(AND(BB17&lt;&gt;"",BB8&lt;&gt;""),BB17*BB8,0)+
IF(AND(BC17&lt;&gt;"",BC8&lt;&gt;""),BC17*BC8,0)
)
/
(
(
IF(AND(AZ17&lt;&gt;"",AZ8&lt;&gt;""),AZ8,0)+
IF(AND(BA17&lt;&gt;"",BA8&lt;&gt;""),BA8,0)+
IF(AND(BB17&lt;&gt;"",BB8&lt;&gt;""),BB8,0)+
IF(AND(BC17&lt;&gt;"",BC8&lt;&gt;""),BC8,0)
)
),
"")</f>
        <v/>
      </c>
      <c r="BA22" s="288"/>
      <c r="BB22" s="288"/>
      <c r="BC22" s="289"/>
      <c r="BD22" s="287" t="str">
        <f t="shared" ref="BD22" si="13">IFERROR(
(
IF(AND(BD17&lt;&gt;"",BD8&lt;&gt;""),BD17*BD8,0)+
IF(AND(BE17&lt;&gt;"",BE8&lt;&gt;""),BE17*BE8,0)+
IF(AND(BF17&lt;&gt;"",BF8&lt;&gt;""),BF17*BF8,0)+
IF(AND(BG17&lt;&gt;"",BG8&lt;&gt;""),BG17*BG8,0)
)
/
(
(
IF(AND(BD17&lt;&gt;"",BD8&lt;&gt;""),BD8,0)+
IF(AND(BE17&lt;&gt;"",BE8&lt;&gt;""),BE8,0)+
IF(AND(BF17&lt;&gt;"",BF8&lt;&gt;""),BF8,0)+
IF(AND(BG17&lt;&gt;"",BG8&lt;&gt;""),BG8,0)
)
),
"")</f>
        <v/>
      </c>
      <c r="BE22" s="288"/>
      <c r="BF22" s="288"/>
      <c r="BG22" s="289"/>
      <c r="BH22" s="287" t="str">
        <f t="shared" ref="BH22" si="14">IFERROR(
(
IF(AND(BH17&lt;&gt;"",BH8&lt;&gt;""),BH17*BH8,0)+
IF(AND(BI17&lt;&gt;"",BI8&lt;&gt;""),BI17*BI8,0)+
IF(AND(BJ17&lt;&gt;"",BJ8&lt;&gt;""),BJ17*BJ8,0)+
IF(AND(BK17&lt;&gt;"",BK8&lt;&gt;""),BK17*BK8,0)
)
/
(
(
IF(AND(BH17&lt;&gt;"",BH8&lt;&gt;""),BH8,0)+
IF(AND(BI17&lt;&gt;"",BI8&lt;&gt;""),BI8,0)+
IF(AND(BJ17&lt;&gt;"",BJ8&lt;&gt;""),BJ8,0)+
IF(AND(BK17&lt;&gt;"",BK8&lt;&gt;""),BK8,0)
)
),
"")</f>
        <v/>
      </c>
      <c r="BI22" s="288"/>
      <c r="BJ22" s="288"/>
      <c r="BK22" s="289"/>
    </row>
    <row r="23" spans="1:63">
      <c r="A23" s="305" t="str">
        <f>Language!$B$1326</f>
        <v>Total average for all sessions</v>
      </c>
      <c r="B23" s="306"/>
      <c r="C23" s="307"/>
      <c r="D23" s="50" t="str">
        <f>IFERROR(AVERAGE(D22:BK22),"")</f>
        <v/>
      </c>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c r="AT23" s="293"/>
      <c r="AU23" s="293"/>
      <c r="AV23" s="293"/>
      <c r="AW23" s="293"/>
      <c r="AX23" s="293"/>
      <c r="AY23" s="293"/>
      <c r="AZ23" s="293"/>
      <c r="BA23" s="293"/>
      <c r="BB23" s="293"/>
      <c r="BC23" s="293"/>
      <c r="BD23" s="293"/>
      <c r="BE23" s="293"/>
      <c r="BF23" s="293"/>
      <c r="BG23" s="293"/>
      <c r="BH23" s="293"/>
      <c r="BI23" s="293"/>
      <c r="BJ23" s="293"/>
      <c r="BK23" s="293"/>
    </row>
    <row r="24" spans="1:63" ht="15" customHeight="1">
      <c r="A24" s="318" t="str">
        <f>Language!B1327</f>
        <v>B. Communication from the implementer </v>
      </c>
      <c r="B24" s="319"/>
      <c r="C24" s="5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G24" s="293"/>
      <c r="AH24" s="293"/>
      <c r="AI24" s="293"/>
      <c r="AJ24" s="293"/>
      <c r="AK24" s="293"/>
      <c r="AL24" s="293"/>
      <c r="AM24" s="293"/>
      <c r="AN24" s="293"/>
      <c r="AO24" s="293"/>
      <c r="AP24" s="293"/>
      <c r="AQ24" s="293"/>
      <c r="AR24" s="293"/>
      <c r="AS24" s="293"/>
      <c r="AT24" s="293"/>
      <c r="AU24" s="293"/>
      <c r="AV24" s="293"/>
      <c r="AW24" s="293"/>
      <c r="AX24" s="293"/>
      <c r="AY24" s="293"/>
      <c r="AZ24" s="293"/>
      <c r="BA24" s="293"/>
      <c r="BB24" s="293"/>
      <c r="BC24" s="293"/>
      <c r="BD24" s="293"/>
      <c r="BE24" s="293"/>
      <c r="BF24" s="293"/>
      <c r="BG24" s="293"/>
      <c r="BH24" s="293"/>
      <c r="BI24" s="293"/>
      <c r="BJ24" s="293"/>
      <c r="BK24" s="293"/>
    </row>
    <row r="25" spans="1:63">
      <c r="A25" s="6" t="s">
        <v>137</v>
      </c>
      <c r="B25" s="303" t="str">
        <f>Language!B1328</f>
        <v>Communication from organizers was clear and timely</v>
      </c>
      <c r="C25" s="304"/>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row>
    <row r="26" spans="1:63" ht="15" customHeight="1">
      <c r="A26" s="6" t="s">
        <v>138</v>
      </c>
      <c r="B26" s="303" t="str">
        <f>Language!B1329</f>
        <v>All necessary information, updates and changes to the session were communicated effectively</v>
      </c>
      <c r="C26" s="304"/>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row>
    <row r="27" spans="1:63">
      <c r="A27" s="6" t="s">
        <v>139</v>
      </c>
      <c r="B27" s="303" t="str">
        <f>Language!B1330</f>
        <v>The organizers were responsive to my inquiries and concerns</v>
      </c>
      <c r="C27" s="304"/>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row>
    <row r="28" spans="1:63">
      <c r="A28" s="6" t="s">
        <v>128</v>
      </c>
      <c r="B28" s="303" t="str">
        <f>Language!B1331</f>
        <v>My role and responsibilities as an instructor were clearly communicated to me</v>
      </c>
      <c r="C28" s="304"/>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row>
    <row r="29" spans="1:63">
      <c r="A29" s="305" t="str">
        <f>Language!$B$1322</f>
        <v>Total</v>
      </c>
      <c r="B29" s="306"/>
      <c r="C29" s="307"/>
      <c r="D29" s="50" t="str">
        <f>IF(
  AND(D8&lt;&gt;"",COUNTA(D25:D28)&gt;0),
  AVERAGE(D25:D28)/5,
  ""
)</f>
        <v/>
      </c>
      <c r="E29" s="50" t="str">
        <f t="shared" ref="E29:BK29" si="15">IF(
  AND(E8&lt;&gt;"",COUNTA(E25:E28)&gt;0),
  AVERAGE(E25:E28)/5,
  ""
)</f>
        <v/>
      </c>
      <c r="F29" s="50" t="str">
        <f t="shared" si="15"/>
        <v/>
      </c>
      <c r="G29" s="50" t="str">
        <f t="shared" si="15"/>
        <v/>
      </c>
      <c r="H29" s="50" t="str">
        <f t="shared" si="15"/>
        <v/>
      </c>
      <c r="I29" s="50" t="str">
        <f t="shared" si="15"/>
        <v/>
      </c>
      <c r="J29" s="50" t="str">
        <f t="shared" si="15"/>
        <v/>
      </c>
      <c r="K29" s="50" t="str">
        <f t="shared" si="15"/>
        <v/>
      </c>
      <c r="L29" s="50" t="str">
        <f t="shared" si="15"/>
        <v/>
      </c>
      <c r="M29" s="50" t="str">
        <f t="shared" si="15"/>
        <v/>
      </c>
      <c r="N29" s="50" t="str">
        <f t="shared" si="15"/>
        <v/>
      </c>
      <c r="O29" s="50" t="str">
        <f t="shared" si="15"/>
        <v/>
      </c>
      <c r="P29" s="50" t="str">
        <f t="shared" si="15"/>
        <v/>
      </c>
      <c r="Q29" s="50" t="str">
        <f t="shared" si="15"/>
        <v/>
      </c>
      <c r="R29" s="50" t="str">
        <f t="shared" si="15"/>
        <v/>
      </c>
      <c r="S29" s="50" t="str">
        <f t="shared" si="15"/>
        <v/>
      </c>
      <c r="T29" s="50" t="str">
        <f t="shared" si="15"/>
        <v/>
      </c>
      <c r="U29" s="50" t="str">
        <f t="shared" si="15"/>
        <v/>
      </c>
      <c r="V29" s="50" t="str">
        <f t="shared" si="15"/>
        <v/>
      </c>
      <c r="W29" s="50" t="str">
        <f t="shared" si="15"/>
        <v/>
      </c>
      <c r="X29" s="50" t="str">
        <f t="shared" si="15"/>
        <v/>
      </c>
      <c r="Y29" s="50" t="str">
        <f t="shared" si="15"/>
        <v/>
      </c>
      <c r="Z29" s="50" t="str">
        <f t="shared" si="15"/>
        <v/>
      </c>
      <c r="AA29" s="50" t="str">
        <f t="shared" si="15"/>
        <v/>
      </c>
      <c r="AB29" s="50" t="str">
        <f t="shared" si="15"/>
        <v/>
      </c>
      <c r="AC29" s="50" t="str">
        <f t="shared" si="15"/>
        <v/>
      </c>
      <c r="AD29" s="50" t="str">
        <f t="shared" si="15"/>
        <v/>
      </c>
      <c r="AE29" s="50" t="str">
        <f t="shared" si="15"/>
        <v/>
      </c>
      <c r="AF29" s="50" t="str">
        <f t="shared" si="15"/>
        <v/>
      </c>
      <c r="AG29" s="50" t="str">
        <f t="shared" si="15"/>
        <v/>
      </c>
      <c r="AH29" s="50" t="str">
        <f t="shared" si="15"/>
        <v/>
      </c>
      <c r="AI29" s="50" t="str">
        <f t="shared" si="15"/>
        <v/>
      </c>
      <c r="AJ29" s="50" t="str">
        <f t="shared" si="15"/>
        <v/>
      </c>
      <c r="AK29" s="50" t="str">
        <f t="shared" si="15"/>
        <v/>
      </c>
      <c r="AL29" s="50" t="str">
        <f t="shared" si="15"/>
        <v/>
      </c>
      <c r="AM29" s="50" t="str">
        <f t="shared" si="15"/>
        <v/>
      </c>
      <c r="AN29" s="50" t="str">
        <f t="shared" si="15"/>
        <v/>
      </c>
      <c r="AO29" s="50" t="str">
        <f t="shared" si="15"/>
        <v/>
      </c>
      <c r="AP29" s="50" t="str">
        <f t="shared" si="15"/>
        <v/>
      </c>
      <c r="AQ29" s="50" t="str">
        <f t="shared" si="15"/>
        <v/>
      </c>
      <c r="AR29" s="50" t="str">
        <f t="shared" si="15"/>
        <v/>
      </c>
      <c r="AS29" s="50" t="str">
        <f t="shared" si="15"/>
        <v/>
      </c>
      <c r="AT29" s="50" t="str">
        <f t="shared" si="15"/>
        <v/>
      </c>
      <c r="AU29" s="50" t="str">
        <f t="shared" si="15"/>
        <v/>
      </c>
      <c r="AV29" s="50" t="str">
        <f t="shared" si="15"/>
        <v/>
      </c>
      <c r="AW29" s="50" t="str">
        <f t="shared" si="15"/>
        <v/>
      </c>
      <c r="AX29" s="50" t="str">
        <f t="shared" si="15"/>
        <v/>
      </c>
      <c r="AY29" s="50" t="str">
        <f t="shared" si="15"/>
        <v/>
      </c>
      <c r="AZ29" s="50" t="str">
        <f t="shared" si="15"/>
        <v/>
      </c>
      <c r="BA29" s="50" t="str">
        <f t="shared" si="15"/>
        <v/>
      </c>
      <c r="BB29" s="50" t="str">
        <f t="shared" si="15"/>
        <v/>
      </c>
      <c r="BC29" s="50" t="str">
        <f t="shared" si="15"/>
        <v/>
      </c>
      <c r="BD29" s="50" t="str">
        <f t="shared" si="15"/>
        <v/>
      </c>
      <c r="BE29" s="50" t="str">
        <f t="shared" si="15"/>
        <v/>
      </c>
      <c r="BF29" s="50" t="str">
        <f t="shared" si="15"/>
        <v/>
      </c>
      <c r="BG29" s="50" t="str">
        <f t="shared" si="15"/>
        <v/>
      </c>
      <c r="BH29" s="50" t="str">
        <f t="shared" si="15"/>
        <v/>
      </c>
      <c r="BI29" s="50" t="str">
        <f t="shared" si="15"/>
        <v/>
      </c>
      <c r="BJ29" s="50" t="str">
        <f t="shared" si="15"/>
        <v/>
      </c>
      <c r="BK29" s="50" t="str">
        <f t="shared" si="15"/>
        <v/>
      </c>
    </row>
    <row r="30" spans="1:63" ht="30">
      <c r="A30" s="295" t="str">
        <f>Language!$B$1323</f>
        <v>Total average by sector for all sessions</v>
      </c>
      <c r="B30" s="296"/>
      <c r="C30" s="297"/>
      <c r="D30" s="10" t="str">
        <f>Language!$B$100</f>
        <v>Human health</v>
      </c>
      <c r="E30" s="10" t="str">
        <f>Language!$B$101</f>
        <v>Animal health</v>
      </c>
      <c r="F30" s="10" t="str">
        <f>Language!$B$102</f>
        <v>Environmental health</v>
      </c>
      <c r="G30" s="10" t="str">
        <f>Language!$B$103</f>
        <v>Other</v>
      </c>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row>
    <row r="31" spans="1:63">
      <c r="A31" s="298"/>
      <c r="B31" s="299"/>
      <c r="C31" s="300"/>
      <c r="D31" s="50" t="str">
        <f>IFERROR(AVERAGEIF(D7:FS7, D30, D29:FS29), "")</f>
        <v/>
      </c>
      <c r="E31" s="50" t="str">
        <f>IFERROR(AVERAGEIF(D7:FS7, E30, D29:FS29), "")</f>
        <v/>
      </c>
      <c r="F31" s="50" t="str">
        <f>IFERROR(AVERAGEIF(D7:FS7, F30, D29:FS29), "")</f>
        <v/>
      </c>
      <c r="G31" s="50" t="str">
        <f>IFERROR(AVERAGEIF(D7:FS7, G30, D29:FS29), "")</f>
        <v/>
      </c>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row>
    <row r="32" spans="1:63" ht="60">
      <c r="A32" s="295" t="str">
        <f>Language!$B$1324</f>
        <v>Total average by mode for all sessions</v>
      </c>
      <c r="B32" s="296"/>
      <c r="C32" s="297"/>
      <c r="D32" s="10" t="str">
        <f>'Drop-downs'!F25</f>
        <v>In-person</v>
      </c>
      <c r="E32" s="10" t="str">
        <f>'Drop-downs'!F26</f>
        <v>Online, instructor-led</v>
      </c>
      <c r="F32" s="10" t="str">
        <f>'Drop-downs'!F27</f>
        <v>Online, self-learning</v>
      </c>
      <c r="G32" s="10" t="str">
        <f>'Drop-downs'!F28</f>
        <v>Hybrid (online and in-person components)</v>
      </c>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row>
    <row r="33" spans="1:63">
      <c r="A33" s="298"/>
      <c r="B33" s="299"/>
      <c r="C33" s="300"/>
      <c r="D33" s="50" t="str">
        <f>IFERROR(AVERAGEIF(D6:FS6, D32, D29:FS29), "")</f>
        <v/>
      </c>
      <c r="E33" s="50" t="str">
        <f>IFERROR(AVERAGEIF(D6:FS6, E32, D29:FS29), "")</f>
        <v/>
      </c>
      <c r="F33" s="50" t="str">
        <f>IFERROR(AVERAGEIF(D6:FS6, F32, D29:FS29), "")</f>
        <v/>
      </c>
      <c r="G33" s="50" t="str">
        <f>IFERROR(AVERAGEIF(D6:FS6, G32, D29:FS29), "")</f>
        <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row>
    <row r="34" spans="1:63">
      <c r="A34" s="305" t="str">
        <f>Language!$B$1325</f>
        <v>By session</v>
      </c>
      <c r="B34" s="306"/>
      <c r="C34" s="307"/>
      <c r="D34" s="287" t="str">
        <f>IFERROR(
(
IF(AND(D29&lt;&gt;"",D8&lt;&gt;""),D29*D8,0)+
IF(AND(E29&lt;&gt;"",E8&lt;&gt;""),E29*E8,0)+
IF(AND(F29&lt;&gt;"",F8&lt;&gt;""),F29*F8,0)+
IF(AND(G29&lt;&gt;"",G8&lt;&gt;""),G29*G8,0)
)
/
(
(
IF(AND(D29&lt;&gt;"",D8&lt;&gt;""),D8,0)+
IF(AND(E29&lt;&gt;"",E8&lt;&gt;""),E8,0)+
IF(AND(F29&lt;&gt;"",F8&lt;&gt;""),F8,0)+
IF(AND(G29&lt;&gt;"",G8&lt;&gt;""),G8,0)
)
),
"")</f>
        <v/>
      </c>
      <c r="E34" s="288"/>
      <c r="F34" s="288"/>
      <c r="G34" s="289"/>
      <c r="H34" s="287" t="str">
        <f t="shared" ref="H34" si="16">IFERROR(
(
IF(AND(H29&lt;&gt;"",H8&lt;&gt;""),H29*H8,0)+
IF(AND(I29&lt;&gt;"",I8&lt;&gt;""),I29*I8,0)+
IF(AND(J29&lt;&gt;"",J8&lt;&gt;""),J29*J8,0)+
IF(AND(K29&lt;&gt;"",K8&lt;&gt;""),K29*K8,0)
)
/
(
(
IF(AND(H29&lt;&gt;"",H8&lt;&gt;""),H8,0)+
IF(AND(I29&lt;&gt;"",I8&lt;&gt;""),I8,0)+
IF(AND(J29&lt;&gt;"",J8&lt;&gt;""),J8,0)+
IF(AND(K29&lt;&gt;"",K8&lt;&gt;""),K8,0)
)
),
"")</f>
        <v/>
      </c>
      <c r="I34" s="288"/>
      <c r="J34" s="288"/>
      <c r="K34" s="289"/>
      <c r="L34" s="287" t="str">
        <f t="shared" ref="L34" si="17">IFERROR(
(
IF(AND(L29&lt;&gt;"",L8&lt;&gt;""),L29*L8,0)+
IF(AND(M29&lt;&gt;"",M8&lt;&gt;""),M29*M8,0)+
IF(AND(N29&lt;&gt;"",N8&lt;&gt;""),N29*N8,0)+
IF(AND(O29&lt;&gt;"",O8&lt;&gt;""),O29*O8,0)
)
/
(
(
IF(AND(L29&lt;&gt;"",L8&lt;&gt;""),L8,0)+
IF(AND(M29&lt;&gt;"",M8&lt;&gt;""),M8,0)+
IF(AND(N29&lt;&gt;"",N8&lt;&gt;""),N8,0)+
IF(AND(O29&lt;&gt;"",O8&lt;&gt;""),O8,0)
)
),
"")</f>
        <v/>
      </c>
      <c r="M34" s="288"/>
      <c r="N34" s="288"/>
      <c r="O34" s="289"/>
      <c r="P34" s="287" t="str">
        <f t="shared" ref="P34" si="18">IFERROR(
(
IF(AND(P29&lt;&gt;"",P8&lt;&gt;""),P29*P8,0)+
IF(AND(Q29&lt;&gt;"",Q8&lt;&gt;""),Q29*Q8,0)+
IF(AND(R29&lt;&gt;"",R8&lt;&gt;""),R29*R8,0)+
IF(AND(S29&lt;&gt;"",S8&lt;&gt;""),S29*S8,0)
)
/
(
(
IF(AND(P29&lt;&gt;"",P8&lt;&gt;""),P8,0)+
IF(AND(Q29&lt;&gt;"",Q8&lt;&gt;""),Q8,0)+
IF(AND(R29&lt;&gt;"",R8&lt;&gt;""),R8,0)+
IF(AND(S29&lt;&gt;"",S8&lt;&gt;""),S8,0)
)
),
"")</f>
        <v/>
      </c>
      <c r="Q34" s="288"/>
      <c r="R34" s="288"/>
      <c r="S34" s="289"/>
      <c r="T34" s="287" t="str">
        <f t="shared" ref="T34" si="19">IFERROR(
(
IF(AND(T29&lt;&gt;"",T8&lt;&gt;""),T29*T8,0)+
IF(AND(U29&lt;&gt;"",U8&lt;&gt;""),U29*U8,0)+
IF(AND(V29&lt;&gt;"",V8&lt;&gt;""),V29*V8,0)+
IF(AND(W29&lt;&gt;"",W8&lt;&gt;""),W29*W8,0)
)
/
(
(
IF(AND(T29&lt;&gt;"",T8&lt;&gt;""),T8,0)+
IF(AND(U29&lt;&gt;"",U8&lt;&gt;""),U8,0)+
IF(AND(V29&lt;&gt;"",V8&lt;&gt;""),V8,0)+
IF(AND(W29&lt;&gt;"",W8&lt;&gt;""),W8,0)
)
),
"")</f>
        <v/>
      </c>
      <c r="U34" s="288"/>
      <c r="V34" s="288"/>
      <c r="W34" s="289"/>
      <c r="X34" s="287" t="str">
        <f t="shared" ref="X34" si="20">IFERROR(
(
IF(AND(X29&lt;&gt;"",X8&lt;&gt;""),X29*X8,0)+
IF(AND(Y29&lt;&gt;"",Y8&lt;&gt;""),Y29*Y8,0)+
IF(AND(Z29&lt;&gt;"",Z8&lt;&gt;""),Z29*Z8,0)+
IF(AND(AA29&lt;&gt;"",AA8&lt;&gt;""),AA29*AA8,0)
)
/
(
(
IF(AND(X29&lt;&gt;"",X8&lt;&gt;""),X8,0)+
IF(AND(Y29&lt;&gt;"",Y8&lt;&gt;""),Y8,0)+
IF(AND(Z29&lt;&gt;"",Z8&lt;&gt;""),Z8,0)+
IF(AND(AA29&lt;&gt;"",AA8&lt;&gt;""),AA8,0)
)
),
"")</f>
        <v/>
      </c>
      <c r="Y34" s="288"/>
      <c r="Z34" s="288"/>
      <c r="AA34" s="289"/>
      <c r="AB34" s="287" t="str">
        <f t="shared" ref="AB34" si="21">IFERROR(
(
IF(AND(AB29&lt;&gt;"",AB8&lt;&gt;""),AB29*AB8,0)+
IF(AND(AC29&lt;&gt;"",AC8&lt;&gt;""),AC29*AC8,0)+
IF(AND(AD29&lt;&gt;"",AD8&lt;&gt;""),AD29*AD8,0)+
IF(AND(AE29&lt;&gt;"",AE8&lt;&gt;""),AE29*AE8,0)
)
/
(
(
IF(AND(AB29&lt;&gt;"",AB8&lt;&gt;""),AB8,0)+
IF(AND(AC29&lt;&gt;"",AC8&lt;&gt;""),AC8,0)+
IF(AND(AD29&lt;&gt;"",AD8&lt;&gt;""),AD8,0)+
IF(AND(AE29&lt;&gt;"",AE8&lt;&gt;""),AE8,0)
)
),
"")</f>
        <v/>
      </c>
      <c r="AC34" s="288"/>
      <c r="AD34" s="288"/>
      <c r="AE34" s="289"/>
      <c r="AF34" s="287" t="str">
        <f t="shared" ref="AF34" si="22">IFERROR(
(
IF(AND(AF29&lt;&gt;"",AF8&lt;&gt;""),AF29*AF8,0)+
IF(AND(AG29&lt;&gt;"",AG8&lt;&gt;""),AG29*AG8,0)+
IF(AND(AH29&lt;&gt;"",AH8&lt;&gt;""),AH29*AH8,0)+
IF(AND(AI29&lt;&gt;"",AI8&lt;&gt;""),AI29*AI8,0)
)
/
(
(
IF(AND(AF29&lt;&gt;"",AF8&lt;&gt;""),AF8,0)+
IF(AND(AG29&lt;&gt;"",AG8&lt;&gt;""),AG8,0)+
IF(AND(AH29&lt;&gt;"",AH8&lt;&gt;""),AH8,0)+
IF(AND(AI29&lt;&gt;"",AI8&lt;&gt;""),AI8,0)
)
),
"")</f>
        <v/>
      </c>
      <c r="AG34" s="288"/>
      <c r="AH34" s="288"/>
      <c r="AI34" s="289"/>
      <c r="AJ34" s="287" t="str">
        <f t="shared" ref="AJ34" si="23">IFERROR(
(
IF(AND(AJ29&lt;&gt;"",AJ8&lt;&gt;""),AJ29*AJ8,0)+
IF(AND(AK29&lt;&gt;"",AK8&lt;&gt;""),AK29*AK8,0)+
IF(AND(AL29&lt;&gt;"",AL8&lt;&gt;""),AL29*AL8,0)+
IF(AND(AM29&lt;&gt;"",AM8&lt;&gt;""),AM29*AM8,0)
)
/
(
(
IF(AND(AJ29&lt;&gt;"",AJ8&lt;&gt;""),AJ8,0)+
IF(AND(AK29&lt;&gt;"",AK8&lt;&gt;""),AK8,0)+
IF(AND(AL29&lt;&gt;"",AL8&lt;&gt;""),AL8,0)+
IF(AND(AM29&lt;&gt;"",AM8&lt;&gt;""),AM8,0)
)
),
"")</f>
        <v/>
      </c>
      <c r="AK34" s="288"/>
      <c r="AL34" s="288"/>
      <c r="AM34" s="289"/>
      <c r="AN34" s="287" t="str">
        <f t="shared" ref="AN34" si="24">IFERROR(
(
IF(AND(AN29&lt;&gt;"",AN8&lt;&gt;""),AN29*AN8,0)+
IF(AND(AO29&lt;&gt;"",AO8&lt;&gt;""),AO29*AO8,0)+
IF(AND(AP29&lt;&gt;"",AP8&lt;&gt;""),AP29*AP8,0)+
IF(AND(AQ29&lt;&gt;"",AQ8&lt;&gt;""),AQ29*AQ8,0)
)
/
(
(
IF(AND(AN29&lt;&gt;"",AN8&lt;&gt;""),AN8,0)+
IF(AND(AO29&lt;&gt;"",AO8&lt;&gt;""),AO8,0)+
IF(AND(AP29&lt;&gt;"",AP8&lt;&gt;""),AP8,0)+
IF(AND(AQ29&lt;&gt;"",AQ8&lt;&gt;""),AQ8,0)
)
),
"")</f>
        <v/>
      </c>
      <c r="AO34" s="288"/>
      <c r="AP34" s="288"/>
      <c r="AQ34" s="289"/>
      <c r="AR34" s="287" t="str">
        <f t="shared" ref="AR34" si="25">IFERROR(
(
IF(AND(AR29&lt;&gt;"",AR8&lt;&gt;""),AR29*AR8,0)+
IF(AND(AS29&lt;&gt;"",AS8&lt;&gt;""),AS29*AS8,0)+
IF(AND(AT29&lt;&gt;"",AT8&lt;&gt;""),AT29*AT8,0)+
IF(AND(AU29&lt;&gt;"",AU8&lt;&gt;""),AU29*AU8,0)
)
/
(
(
IF(AND(AR29&lt;&gt;"",AR8&lt;&gt;""),AR8,0)+
IF(AND(AS29&lt;&gt;"",AS8&lt;&gt;""),AS8,0)+
IF(AND(AT29&lt;&gt;"",AT8&lt;&gt;""),AT8,0)+
IF(AND(AU29&lt;&gt;"",AU8&lt;&gt;""),AU8,0)
)
),
"")</f>
        <v/>
      </c>
      <c r="AS34" s="288"/>
      <c r="AT34" s="288"/>
      <c r="AU34" s="289"/>
      <c r="AV34" s="287" t="str">
        <f t="shared" ref="AV34" si="26">IFERROR(
(
IF(AND(AV29&lt;&gt;"",AV8&lt;&gt;""),AV29*AV8,0)+
IF(AND(AW29&lt;&gt;"",AW8&lt;&gt;""),AW29*AW8,0)+
IF(AND(AX29&lt;&gt;"",AX8&lt;&gt;""),AX29*AX8,0)+
IF(AND(AY29&lt;&gt;"",AY8&lt;&gt;""),AY29*AY8,0)
)
/
(
(
IF(AND(AV29&lt;&gt;"",AV8&lt;&gt;""),AV8,0)+
IF(AND(AW29&lt;&gt;"",AW8&lt;&gt;""),AW8,0)+
IF(AND(AX29&lt;&gt;"",AX8&lt;&gt;""),AX8,0)+
IF(AND(AY29&lt;&gt;"",AY8&lt;&gt;""),AY8,0)
)
),
"")</f>
        <v/>
      </c>
      <c r="AW34" s="288"/>
      <c r="AX34" s="288"/>
      <c r="AY34" s="289"/>
      <c r="AZ34" s="287" t="str">
        <f t="shared" ref="AZ34" si="27">IFERROR(
(
IF(AND(AZ29&lt;&gt;"",AZ8&lt;&gt;""),AZ29*AZ8,0)+
IF(AND(BA29&lt;&gt;"",BA8&lt;&gt;""),BA29*BA8,0)+
IF(AND(BB29&lt;&gt;"",BB8&lt;&gt;""),BB29*BB8,0)+
IF(AND(BC29&lt;&gt;"",BC8&lt;&gt;""),BC29*BC8,0)
)
/
(
(
IF(AND(AZ29&lt;&gt;"",AZ8&lt;&gt;""),AZ8,0)+
IF(AND(BA29&lt;&gt;"",BA8&lt;&gt;""),BA8,0)+
IF(AND(BB29&lt;&gt;"",BB8&lt;&gt;""),BB8,0)+
IF(AND(BC29&lt;&gt;"",BC8&lt;&gt;""),BC8,0)
)
),
"")</f>
        <v/>
      </c>
      <c r="BA34" s="288"/>
      <c r="BB34" s="288"/>
      <c r="BC34" s="289"/>
      <c r="BD34" s="287" t="str">
        <f t="shared" ref="BD34" si="28">IFERROR(
(
IF(AND(BD29&lt;&gt;"",BD8&lt;&gt;""),BD29*BD8,0)+
IF(AND(BE29&lt;&gt;"",BE8&lt;&gt;""),BE29*BE8,0)+
IF(AND(BF29&lt;&gt;"",BF8&lt;&gt;""),BF29*BF8,0)+
IF(AND(BG29&lt;&gt;"",BG8&lt;&gt;""),BG29*BG8,0)
)
/
(
(
IF(AND(BD29&lt;&gt;"",BD8&lt;&gt;""),BD8,0)+
IF(AND(BE29&lt;&gt;"",BE8&lt;&gt;""),BE8,0)+
IF(AND(BF29&lt;&gt;"",BF8&lt;&gt;""),BF8,0)+
IF(AND(BG29&lt;&gt;"",BG8&lt;&gt;""),BG8,0)
)
),
"")</f>
        <v/>
      </c>
      <c r="BE34" s="288"/>
      <c r="BF34" s="288"/>
      <c r="BG34" s="289"/>
      <c r="BH34" s="287" t="str">
        <f t="shared" ref="BH34" si="29">IFERROR(
(
IF(AND(BH29&lt;&gt;"",BH8&lt;&gt;""),BH29*BH8,0)+
IF(AND(BI29&lt;&gt;"",BI8&lt;&gt;""),BI29*BI8,0)+
IF(AND(BJ29&lt;&gt;"",BJ8&lt;&gt;""),BJ29*BJ8,0)+
IF(AND(BK29&lt;&gt;"",BK8&lt;&gt;""),BK29*BK8,0)
)
/
(
(
IF(AND(BH29&lt;&gt;"",BH8&lt;&gt;""),BH8,0)+
IF(AND(BI29&lt;&gt;"",BI8&lt;&gt;""),BI8,0)+
IF(AND(BJ29&lt;&gt;"",BJ8&lt;&gt;""),BJ8,0)+
IF(AND(BK29&lt;&gt;"",BK8&lt;&gt;""),BK8,0)
)
),
"")</f>
        <v/>
      </c>
      <c r="BI34" s="288"/>
      <c r="BJ34" s="288"/>
      <c r="BK34" s="289"/>
    </row>
    <row r="35" spans="1:63">
      <c r="A35" s="305" t="str">
        <f>Language!$B$1326</f>
        <v>Total average for all sessions</v>
      </c>
      <c r="B35" s="306"/>
      <c r="C35" s="307"/>
      <c r="D35" s="50" t="str">
        <f>IFERROR(AVERAGE(D34:BK34),"")</f>
        <v/>
      </c>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3"/>
      <c r="AL35" s="293"/>
      <c r="AM35" s="293"/>
      <c r="AN35" s="293"/>
      <c r="AO35" s="293"/>
      <c r="AP35" s="293"/>
      <c r="AQ35" s="293"/>
      <c r="AR35" s="293"/>
      <c r="AS35" s="293"/>
      <c r="AT35" s="293"/>
      <c r="AU35" s="293"/>
      <c r="AV35" s="293"/>
      <c r="AW35" s="293"/>
      <c r="AX35" s="293"/>
      <c r="AY35" s="293"/>
      <c r="AZ35" s="293"/>
      <c r="BA35" s="293"/>
      <c r="BB35" s="293"/>
      <c r="BC35" s="293"/>
      <c r="BD35" s="293"/>
      <c r="BE35" s="293"/>
      <c r="BF35" s="293"/>
      <c r="BG35" s="293"/>
      <c r="BH35" s="293"/>
      <c r="BI35" s="293"/>
      <c r="BJ35" s="293"/>
      <c r="BK35" s="293"/>
    </row>
    <row r="36" spans="1:63" ht="15" customHeight="1">
      <c r="A36" s="318" t="str">
        <f>Language!B1332</f>
        <v>C. Length/format </v>
      </c>
      <c r="B36" s="319"/>
      <c r="C36" s="5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293"/>
      <c r="AL36" s="293"/>
      <c r="AM36" s="293"/>
      <c r="AN36" s="293"/>
      <c r="AO36" s="293"/>
      <c r="AP36" s="293"/>
      <c r="AQ36" s="293"/>
      <c r="AR36" s="293"/>
      <c r="AS36" s="293"/>
      <c r="AT36" s="293"/>
      <c r="AU36" s="293"/>
      <c r="AV36" s="293"/>
      <c r="AW36" s="293"/>
      <c r="AX36" s="293"/>
      <c r="AY36" s="293"/>
      <c r="AZ36" s="293"/>
      <c r="BA36" s="293"/>
      <c r="BB36" s="293"/>
      <c r="BC36" s="293"/>
      <c r="BD36" s="293"/>
      <c r="BE36" s="293"/>
      <c r="BF36" s="293"/>
      <c r="BG36" s="293"/>
      <c r="BH36" s="293"/>
      <c r="BI36" s="293"/>
      <c r="BJ36" s="293"/>
      <c r="BK36" s="293"/>
    </row>
    <row r="37" spans="1:63">
      <c r="A37" s="6" t="s">
        <v>133</v>
      </c>
      <c r="B37" s="303" t="str">
        <f>Language!B1333</f>
        <v>The length of the session was appropriate for the content covered</v>
      </c>
      <c r="C37" s="304"/>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row>
    <row r="38" spans="1:63">
      <c r="A38" s="6" t="s">
        <v>134</v>
      </c>
      <c r="B38" s="303" t="str">
        <f>Language!B1334</f>
        <v>The modality of the session (in person, online) was appropriate</v>
      </c>
      <c r="C38" s="304"/>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row>
    <row r="39" spans="1:63">
      <c r="A39" s="305" t="str">
        <f>Language!$B$1322</f>
        <v>Total</v>
      </c>
      <c r="B39" s="306"/>
      <c r="C39" s="307"/>
      <c r="D39" s="50" t="str">
        <f>IF(
  AND(D8&lt;&gt;"",COUNTA(D37:D38)&gt;0),
  AVERAGE(D37:D38)/5,
  ""
)</f>
        <v/>
      </c>
      <c r="E39" s="50" t="str">
        <f t="shared" ref="E39:BK39" si="30">IF(
  AND(E8&lt;&gt;"",COUNTA(E37:E38)&gt;0),
  AVERAGE(E37:E38)/5,
  ""
)</f>
        <v/>
      </c>
      <c r="F39" s="50" t="str">
        <f t="shared" si="30"/>
        <v/>
      </c>
      <c r="G39" s="50" t="str">
        <f t="shared" si="30"/>
        <v/>
      </c>
      <c r="H39" s="50" t="str">
        <f t="shared" si="30"/>
        <v/>
      </c>
      <c r="I39" s="50" t="str">
        <f t="shared" si="30"/>
        <v/>
      </c>
      <c r="J39" s="50" t="str">
        <f t="shared" si="30"/>
        <v/>
      </c>
      <c r="K39" s="50" t="str">
        <f t="shared" si="30"/>
        <v/>
      </c>
      <c r="L39" s="50" t="str">
        <f t="shared" si="30"/>
        <v/>
      </c>
      <c r="M39" s="50" t="str">
        <f t="shared" si="30"/>
        <v/>
      </c>
      <c r="N39" s="50" t="str">
        <f t="shared" si="30"/>
        <v/>
      </c>
      <c r="O39" s="50" t="str">
        <f t="shared" si="30"/>
        <v/>
      </c>
      <c r="P39" s="50" t="str">
        <f t="shared" si="30"/>
        <v/>
      </c>
      <c r="Q39" s="50" t="str">
        <f t="shared" si="30"/>
        <v/>
      </c>
      <c r="R39" s="50" t="str">
        <f t="shared" si="30"/>
        <v/>
      </c>
      <c r="S39" s="50" t="str">
        <f t="shared" si="30"/>
        <v/>
      </c>
      <c r="T39" s="50" t="str">
        <f t="shared" si="30"/>
        <v/>
      </c>
      <c r="U39" s="50" t="str">
        <f t="shared" si="30"/>
        <v/>
      </c>
      <c r="V39" s="50" t="str">
        <f t="shared" si="30"/>
        <v/>
      </c>
      <c r="W39" s="50" t="str">
        <f t="shared" si="30"/>
        <v/>
      </c>
      <c r="X39" s="50" t="str">
        <f t="shared" si="30"/>
        <v/>
      </c>
      <c r="Y39" s="50" t="str">
        <f t="shared" si="30"/>
        <v/>
      </c>
      <c r="Z39" s="50" t="str">
        <f t="shared" si="30"/>
        <v/>
      </c>
      <c r="AA39" s="50" t="str">
        <f t="shared" si="30"/>
        <v/>
      </c>
      <c r="AB39" s="50" t="str">
        <f t="shared" si="30"/>
        <v/>
      </c>
      <c r="AC39" s="50" t="str">
        <f t="shared" si="30"/>
        <v/>
      </c>
      <c r="AD39" s="50" t="str">
        <f t="shared" si="30"/>
        <v/>
      </c>
      <c r="AE39" s="50" t="str">
        <f t="shared" si="30"/>
        <v/>
      </c>
      <c r="AF39" s="50" t="str">
        <f t="shared" si="30"/>
        <v/>
      </c>
      <c r="AG39" s="50" t="str">
        <f t="shared" si="30"/>
        <v/>
      </c>
      <c r="AH39" s="50" t="str">
        <f t="shared" si="30"/>
        <v/>
      </c>
      <c r="AI39" s="50" t="str">
        <f t="shared" si="30"/>
        <v/>
      </c>
      <c r="AJ39" s="50" t="str">
        <f t="shared" si="30"/>
        <v/>
      </c>
      <c r="AK39" s="50" t="str">
        <f t="shared" si="30"/>
        <v/>
      </c>
      <c r="AL39" s="50" t="str">
        <f t="shared" si="30"/>
        <v/>
      </c>
      <c r="AM39" s="50" t="str">
        <f t="shared" si="30"/>
        <v/>
      </c>
      <c r="AN39" s="50" t="str">
        <f t="shared" si="30"/>
        <v/>
      </c>
      <c r="AO39" s="50" t="str">
        <f t="shared" si="30"/>
        <v/>
      </c>
      <c r="AP39" s="50" t="str">
        <f t="shared" si="30"/>
        <v/>
      </c>
      <c r="AQ39" s="50" t="str">
        <f t="shared" si="30"/>
        <v/>
      </c>
      <c r="AR39" s="50" t="str">
        <f t="shared" si="30"/>
        <v/>
      </c>
      <c r="AS39" s="50" t="str">
        <f t="shared" si="30"/>
        <v/>
      </c>
      <c r="AT39" s="50" t="str">
        <f t="shared" si="30"/>
        <v/>
      </c>
      <c r="AU39" s="50" t="str">
        <f t="shared" si="30"/>
        <v/>
      </c>
      <c r="AV39" s="50" t="str">
        <f t="shared" si="30"/>
        <v/>
      </c>
      <c r="AW39" s="50" t="str">
        <f t="shared" si="30"/>
        <v/>
      </c>
      <c r="AX39" s="50" t="str">
        <f t="shared" si="30"/>
        <v/>
      </c>
      <c r="AY39" s="50" t="str">
        <f t="shared" si="30"/>
        <v/>
      </c>
      <c r="AZ39" s="50" t="str">
        <f t="shared" si="30"/>
        <v/>
      </c>
      <c r="BA39" s="50" t="str">
        <f t="shared" si="30"/>
        <v/>
      </c>
      <c r="BB39" s="50" t="str">
        <f t="shared" si="30"/>
        <v/>
      </c>
      <c r="BC39" s="50" t="str">
        <f t="shared" si="30"/>
        <v/>
      </c>
      <c r="BD39" s="50" t="str">
        <f t="shared" si="30"/>
        <v/>
      </c>
      <c r="BE39" s="50" t="str">
        <f t="shared" si="30"/>
        <v/>
      </c>
      <c r="BF39" s="50" t="str">
        <f t="shared" si="30"/>
        <v/>
      </c>
      <c r="BG39" s="50" t="str">
        <f t="shared" si="30"/>
        <v/>
      </c>
      <c r="BH39" s="50" t="str">
        <f t="shared" si="30"/>
        <v/>
      </c>
      <c r="BI39" s="50" t="str">
        <f t="shared" si="30"/>
        <v/>
      </c>
      <c r="BJ39" s="50" t="str">
        <f t="shared" si="30"/>
        <v/>
      </c>
      <c r="BK39" s="50" t="str">
        <f t="shared" si="30"/>
        <v/>
      </c>
    </row>
    <row r="40" spans="1:63" ht="30">
      <c r="A40" s="295" t="str">
        <f>Language!$B$1323</f>
        <v>Total average by sector for all sessions</v>
      </c>
      <c r="B40" s="296"/>
      <c r="C40" s="297"/>
      <c r="D40" s="10" t="str">
        <f>Language!$B$100</f>
        <v>Human health</v>
      </c>
      <c r="E40" s="10" t="str">
        <f>Language!$B$101</f>
        <v>Animal health</v>
      </c>
      <c r="F40" s="10" t="str">
        <f>Language!$B$102</f>
        <v>Environmental health</v>
      </c>
      <c r="G40" s="10" t="str">
        <f>Language!$B$103</f>
        <v>Other</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row>
    <row r="41" spans="1:63">
      <c r="A41" s="298"/>
      <c r="B41" s="299"/>
      <c r="C41" s="300"/>
      <c r="D41" s="50" t="str">
        <f>IFERROR(AVERAGEIF(D7:FS7, D40, D39:FS39), "")</f>
        <v/>
      </c>
      <c r="E41" s="50" t="str">
        <f>IFERROR(AVERAGEIF(D7:FS7, E40, D39:FS39), "")</f>
        <v/>
      </c>
      <c r="F41" s="50" t="str">
        <f>IFERROR(AVERAGEIF(D7:FS7, F40, D39:FS39), "")</f>
        <v/>
      </c>
      <c r="G41" s="50" t="str">
        <f>IFERROR(AVERAGEIF(D7:FS7, G40, D39:FS39), "")</f>
        <v/>
      </c>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row>
    <row r="42" spans="1:63" ht="60">
      <c r="A42" s="295" t="str">
        <f>Language!$B$1324</f>
        <v>Total average by mode for all sessions</v>
      </c>
      <c r="B42" s="296"/>
      <c r="C42" s="297"/>
      <c r="D42" s="10" t="str">
        <f>'Drop-downs'!F25</f>
        <v>In-person</v>
      </c>
      <c r="E42" s="10" t="str">
        <f>'Drop-downs'!F26</f>
        <v>Online, instructor-led</v>
      </c>
      <c r="F42" s="10" t="str">
        <f>'Drop-downs'!F27</f>
        <v>Online, self-learning</v>
      </c>
      <c r="G42" s="10" t="str">
        <f>'Drop-downs'!F28</f>
        <v>Hybrid (online and in-person components)</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row>
    <row r="43" spans="1:63">
      <c r="A43" s="298"/>
      <c r="B43" s="299"/>
      <c r="C43" s="300"/>
      <c r="D43" s="50" t="str">
        <f>IFERROR(AVERAGEIF(D6:FS6, D42, D39:FS39), "")</f>
        <v/>
      </c>
      <c r="E43" s="50" t="str">
        <f>IFERROR(AVERAGEIF(D6:FS6, E42, D39:FS39), "")</f>
        <v/>
      </c>
      <c r="F43" s="50" t="str">
        <f>IFERROR(AVERAGEIF(D6:FS6, F42, D39:FS39), "")</f>
        <v/>
      </c>
      <c r="G43" s="50" t="str">
        <f>IFERROR(AVERAGEIF(D6:FS6, G42, D39:FS39), "")</f>
        <v/>
      </c>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row>
    <row r="44" spans="1:63">
      <c r="A44" s="305" t="str">
        <f>Language!$B$1325</f>
        <v>By session</v>
      </c>
      <c r="B44" s="306"/>
      <c r="C44" s="307"/>
      <c r="D44" s="287" t="str">
        <f>IFERROR(
(
IF(AND(D39&lt;&gt;"",D8&lt;&gt;""),D39*D8,0)+
IF(AND(E39&lt;&gt;"",E8&lt;&gt;""),E39*E8,0)+
IF(AND(F39&lt;&gt;"",F8&lt;&gt;""),F39*F8,0)+
IF(AND(G39&lt;&gt;"",G8&lt;&gt;""),G39*G8,0)
)
/
(
(
IF(AND(D39&lt;&gt;"",D8&lt;&gt;""),D8,0)+
IF(AND(E39&lt;&gt;"",E8&lt;&gt;""),E8,0)+
IF(AND(F39&lt;&gt;"",F8&lt;&gt;""),F8,0)+
IF(AND(G39&lt;&gt;"",G8&lt;&gt;""),G8,0)
)
),
"")</f>
        <v/>
      </c>
      <c r="E44" s="288"/>
      <c r="F44" s="288"/>
      <c r="G44" s="289"/>
      <c r="H44" s="287" t="str">
        <f t="shared" ref="H44" si="31">IFERROR(
(
IF(AND(H39&lt;&gt;"",H8&lt;&gt;""),H39*H8,0)+
IF(AND(I39&lt;&gt;"",I8&lt;&gt;""),I39*I8,0)+
IF(AND(J39&lt;&gt;"",J8&lt;&gt;""),J39*J8,0)+
IF(AND(K39&lt;&gt;"",K8&lt;&gt;""),K39*K8,0)
)
/
(
(
IF(AND(H39&lt;&gt;"",H8&lt;&gt;""),H8,0)+
IF(AND(I39&lt;&gt;"",I8&lt;&gt;""),I8,0)+
IF(AND(J39&lt;&gt;"",J8&lt;&gt;""),J8,0)+
IF(AND(K39&lt;&gt;"",K8&lt;&gt;""),K8,0)
)
),
"")</f>
        <v/>
      </c>
      <c r="I44" s="288"/>
      <c r="J44" s="288"/>
      <c r="K44" s="289"/>
      <c r="L44" s="287" t="str">
        <f t="shared" ref="L44" si="32">IFERROR(
(
IF(AND(L39&lt;&gt;"",L8&lt;&gt;""),L39*L8,0)+
IF(AND(M39&lt;&gt;"",M8&lt;&gt;""),M39*M8,0)+
IF(AND(N39&lt;&gt;"",N8&lt;&gt;""),N39*N8,0)+
IF(AND(O39&lt;&gt;"",O8&lt;&gt;""),O39*O8,0)
)
/
(
(
IF(AND(L39&lt;&gt;"",L8&lt;&gt;""),L8,0)+
IF(AND(M39&lt;&gt;"",M8&lt;&gt;""),M8,0)+
IF(AND(N39&lt;&gt;"",N8&lt;&gt;""),N8,0)+
IF(AND(O39&lt;&gt;"",O8&lt;&gt;""),O8,0)
)
),
"")</f>
        <v/>
      </c>
      <c r="M44" s="288"/>
      <c r="N44" s="288"/>
      <c r="O44" s="289"/>
      <c r="P44" s="287" t="str">
        <f t="shared" ref="P44" si="33">IFERROR(
(
IF(AND(P39&lt;&gt;"",P8&lt;&gt;""),P39*P8,0)+
IF(AND(Q39&lt;&gt;"",Q8&lt;&gt;""),Q39*Q8,0)+
IF(AND(R39&lt;&gt;"",R8&lt;&gt;""),R39*R8,0)+
IF(AND(S39&lt;&gt;"",S8&lt;&gt;""),S39*S8,0)
)
/
(
(
IF(AND(P39&lt;&gt;"",P8&lt;&gt;""),P8,0)+
IF(AND(Q39&lt;&gt;"",Q8&lt;&gt;""),Q8,0)+
IF(AND(R39&lt;&gt;"",R8&lt;&gt;""),R8,0)+
IF(AND(S39&lt;&gt;"",S8&lt;&gt;""),S8,0)
)
),
"")</f>
        <v/>
      </c>
      <c r="Q44" s="288"/>
      <c r="R44" s="288"/>
      <c r="S44" s="289"/>
      <c r="T44" s="287" t="str">
        <f t="shared" ref="T44" si="34">IFERROR(
(
IF(AND(T39&lt;&gt;"",T8&lt;&gt;""),T39*T8,0)+
IF(AND(U39&lt;&gt;"",U8&lt;&gt;""),U39*U8,0)+
IF(AND(V39&lt;&gt;"",V8&lt;&gt;""),V39*V8,0)+
IF(AND(W39&lt;&gt;"",W8&lt;&gt;""),W39*W8,0)
)
/
(
(
IF(AND(T39&lt;&gt;"",T8&lt;&gt;""),T8,0)+
IF(AND(U39&lt;&gt;"",U8&lt;&gt;""),U8,0)+
IF(AND(V39&lt;&gt;"",V8&lt;&gt;""),V8,0)+
IF(AND(W39&lt;&gt;"",W8&lt;&gt;""),W8,0)
)
),
"")</f>
        <v/>
      </c>
      <c r="U44" s="288"/>
      <c r="V44" s="288"/>
      <c r="W44" s="289"/>
      <c r="X44" s="287" t="str">
        <f t="shared" ref="X44" si="35">IFERROR(
(
IF(AND(X39&lt;&gt;"",X8&lt;&gt;""),X39*X8,0)+
IF(AND(Y39&lt;&gt;"",Y8&lt;&gt;""),Y39*Y8,0)+
IF(AND(Z39&lt;&gt;"",Z8&lt;&gt;""),Z39*Z8,0)+
IF(AND(AA39&lt;&gt;"",AA8&lt;&gt;""),AA39*AA8,0)
)
/
(
(
IF(AND(X39&lt;&gt;"",X8&lt;&gt;""),X8,0)+
IF(AND(Y39&lt;&gt;"",Y8&lt;&gt;""),Y8,0)+
IF(AND(Z39&lt;&gt;"",Z8&lt;&gt;""),Z8,0)+
IF(AND(AA39&lt;&gt;"",AA8&lt;&gt;""),AA8,0)
)
),
"")</f>
        <v/>
      </c>
      <c r="Y44" s="288"/>
      <c r="Z44" s="288"/>
      <c r="AA44" s="289"/>
      <c r="AB44" s="287" t="str">
        <f t="shared" ref="AB44" si="36">IFERROR(
(
IF(AND(AB39&lt;&gt;"",AB8&lt;&gt;""),AB39*AB8,0)+
IF(AND(AC39&lt;&gt;"",AC8&lt;&gt;""),AC39*AC8,0)+
IF(AND(AD39&lt;&gt;"",AD8&lt;&gt;""),AD39*AD8,0)+
IF(AND(AE39&lt;&gt;"",AE8&lt;&gt;""),AE39*AE8,0)
)
/
(
(
IF(AND(AB39&lt;&gt;"",AB8&lt;&gt;""),AB8,0)+
IF(AND(AC39&lt;&gt;"",AC8&lt;&gt;""),AC8,0)+
IF(AND(AD39&lt;&gt;"",AD8&lt;&gt;""),AD8,0)+
IF(AND(AE39&lt;&gt;"",AE8&lt;&gt;""),AE8,0)
)
),
"")</f>
        <v/>
      </c>
      <c r="AC44" s="288"/>
      <c r="AD44" s="288"/>
      <c r="AE44" s="289"/>
      <c r="AF44" s="287" t="str">
        <f t="shared" ref="AF44" si="37">IFERROR(
(
IF(AND(AF39&lt;&gt;"",AF8&lt;&gt;""),AF39*AF8,0)+
IF(AND(AG39&lt;&gt;"",AG8&lt;&gt;""),AG39*AG8,0)+
IF(AND(AH39&lt;&gt;"",AH8&lt;&gt;""),AH39*AH8,0)+
IF(AND(AI39&lt;&gt;"",AI8&lt;&gt;""),AI39*AI8,0)
)
/
(
(
IF(AND(AF39&lt;&gt;"",AF8&lt;&gt;""),AF8,0)+
IF(AND(AG39&lt;&gt;"",AG8&lt;&gt;""),AG8,0)+
IF(AND(AH39&lt;&gt;"",AH8&lt;&gt;""),AH8,0)+
IF(AND(AI39&lt;&gt;"",AI8&lt;&gt;""),AI8,0)
)
),
"")</f>
        <v/>
      </c>
      <c r="AG44" s="288"/>
      <c r="AH44" s="288"/>
      <c r="AI44" s="289"/>
      <c r="AJ44" s="287" t="str">
        <f t="shared" ref="AJ44" si="38">IFERROR(
(
IF(AND(AJ39&lt;&gt;"",AJ8&lt;&gt;""),AJ39*AJ8,0)+
IF(AND(AK39&lt;&gt;"",AK8&lt;&gt;""),AK39*AK8,0)+
IF(AND(AL39&lt;&gt;"",AL8&lt;&gt;""),AL39*AL8,0)+
IF(AND(AM39&lt;&gt;"",AM8&lt;&gt;""),AM39*AM8,0)
)
/
(
(
IF(AND(AJ39&lt;&gt;"",AJ8&lt;&gt;""),AJ8,0)+
IF(AND(AK39&lt;&gt;"",AK8&lt;&gt;""),AK8,0)+
IF(AND(AL39&lt;&gt;"",AL8&lt;&gt;""),AL8,0)+
IF(AND(AM39&lt;&gt;"",AM8&lt;&gt;""),AM8,0)
)
),
"")</f>
        <v/>
      </c>
      <c r="AK44" s="288"/>
      <c r="AL44" s="288"/>
      <c r="AM44" s="289"/>
      <c r="AN44" s="287" t="str">
        <f t="shared" ref="AN44" si="39">IFERROR(
(
IF(AND(AN39&lt;&gt;"",AN8&lt;&gt;""),AN39*AN8,0)+
IF(AND(AO39&lt;&gt;"",AO8&lt;&gt;""),AO39*AO8,0)+
IF(AND(AP39&lt;&gt;"",AP8&lt;&gt;""),AP39*AP8,0)+
IF(AND(AQ39&lt;&gt;"",AQ8&lt;&gt;""),AQ39*AQ8,0)
)
/
(
(
IF(AND(AN39&lt;&gt;"",AN8&lt;&gt;""),AN8,0)+
IF(AND(AO39&lt;&gt;"",AO8&lt;&gt;""),AO8,0)+
IF(AND(AP39&lt;&gt;"",AP8&lt;&gt;""),AP8,0)+
IF(AND(AQ39&lt;&gt;"",AQ8&lt;&gt;""),AQ8,0)
)
),
"")</f>
        <v/>
      </c>
      <c r="AO44" s="288"/>
      <c r="AP44" s="288"/>
      <c r="AQ44" s="289"/>
      <c r="AR44" s="287" t="str">
        <f t="shared" ref="AR44" si="40">IFERROR(
(
IF(AND(AR39&lt;&gt;"",AR8&lt;&gt;""),AR39*AR8,0)+
IF(AND(AS39&lt;&gt;"",AS8&lt;&gt;""),AS39*AS8,0)+
IF(AND(AT39&lt;&gt;"",AT8&lt;&gt;""),AT39*AT8,0)+
IF(AND(AU39&lt;&gt;"",AU8&lt;&gt;""),AU39*AU8,0)
)
/
(
(
IF(AND(AR39&lt;&gt;"",AR8&lt;&gt;""),AR8,0)+
IF(AND(AS39&lt;&gt;"",AS8&lt;&gt;""),AS8,0)+
IF(AND(AT39&lt;&gt;"",AT8&lt;&gt;""),AT8,0)+
IF(AND(AU39&lt;&gt;"",AU8&lt;&gt;""),AU8,0)
)
),
"")</f>
        <v/>
      </c>
      <c r="AS44" s="288"/>
      <c r="AT44" s="288"/>
      <c r="AU44" s="289"/>
      <c r="AV44" s="287" t="str">
        <f t="shared" ref="AV44" si="41">IFERROR(
(
IF(AND(AV39&lt;&gt;"",AV8&lt;&gt;""),AV39*AV8,0)+
IF(AND(AW39&lt;&gt;"",AW8&lt;&gt;""),AW39*AW8,0)+
IF(AND(AX39&lt;&gt;"",AX8&lt;&gt;""),AX39*AX8,0)+
IF(AND(AY39&lt;&gt;"",AY8&lt;&gt;""),AY39*AY8,0)
)
/
(
(
IF(AND(AV39&lt;&gt;"",AV8&lt;&gt;""),AV8,0)+
IF(AND(AW39&lt;&gt;"",AW8&lt;&gt;""),AW8,0)+
IF(AND(AX39&lt;&gt;"",AX8&lt;&gt;""),AX8,0)+
IF(AND(AY39&lt;&gt;"",AY8&lt;&gt;""),AY8,0)
)
),
"")</f>
        <v/>
      </c>
      <c r="AW44" s="288"/>
      <c r="AX44" s="288"/>
      <c r="AY44" s="289"/>
      <c r="AZ44" s="287" t="str">
        <f t="shared" ref="AZ44" si="42">IFERROR(
(
IF(AND(AZ39&lt;&gt;"",AZ8&lt;&gt;""),AZ39*AZ8,0)+
IF(AND(BA39&lt;&gt;"",BA8&lt;&gt;""),BA39*BA8,0)+
IF(AND(BB39&lt;&gt;"",BB8&lt;&gt;""),BB39*BB8,0)+
IF(AND(BC39&lt;&gt;"",BC8&lt;&gt;""),BC39*BC8,0)
)
/
(
(
IF(AND(AZ39&lt;&gt;"",AZ8&lt;&gt;""),AZ8,0)+
IF(AND(BA39&lt;&gt;"",BA8&lt;&gt;""),BA8,0)+
IF(AND(BB39&lt;&gt;"",BB8&lt;&gt;""),BB8,0)+
IF(AND(BC39&lt;&gt;"",BC8&lt;&gt;""),BC8,0)
)
),
"")</f>
        <v/>
      </c>
      <c r="BA44" s="288"/>
      <c r="BB44" s="288"/>
      <c r="BC44" s="289"/>
      <c r="BD44" s="287" t="str">
        <f t="shared" ref="BD44" si="43">IFERROR(
(
IF(AND(BD39&lt;&gt;"",BD8&lt;&gt;""),BD39*BD8,0)+
IF(AND(BE39&lt;&gt;"",BE8&lt;&gt;""),BE39*BE8,0)+
IF(AND(BF39&lt;&gt;"",BF8&lt;&gt;""),BF39*BF8,0)+
IF(AND(BG39&lt;&gt;"",BG8&lt;&gt;""),BG39*BG8,0)
)
/
(
(
IF(AND(BD39&lt;&gt;"",BD8&lt;&gt;""),BD8,0)+
IF(AND(BE39&lt;&gt;"",BE8&lt;&gt;""),BE8,0)+
IF(AND(BF39&lt;&gt;"",BF8&lt;&gt;""),BF8,0)+
IF(AND(BG39&lt;&gt;"",BG8&lt;&gt;""),BG8,0)
)
),
"")</f>
        <v/>
      </c>
      <c r="BE44" s="288"/>
      <c r="BF44" s="288"/>
      <c r="BG44" s="289"/>
      <c r="BH44" s="287" t="str">
        <f t="shared" ref="BH44" si="44">IFERROR(
(
IF(AND(BH39&lt;&gt;"",BH8&lt;&gt;""),BH39*BH8,0)+
IF(AND(BI39&lt;&gt;"",BI8&lt;&gt;""),BI39*BI8,0)+
IF(AND(BJ39&lt;&gt;"",BJ8&lt;&gt;""),BJ39*BJ8,0)+
IF(AND(BK39&lt;&gt;"",BK8&lt;&gt;""),BK39*BK8,0)
)
/
(
(
IF(AND(BH39&lt;&gt;"",BH8&lt;&gt;""),BH8,0)+
IF(AND(BI39&lt;&gt;"",BI8&lt;&gt;""),BI8,0)+
IF(AND(BJ39&lt;&gt;"",BJ8&lt;&gt;""),BJ8,0)+
IF(AND(BK39&lt;&gt;"",BK8&lt;&gt;""),BK8,0)
)
),
"")</f>
        <v/>
      </c>
      <c r="BI44" s="288"/>
      <c r="BJ44" s="288"/>
      <c r="BK44" s="289"/>
    </row>
    <row r="45" spans="1:63">
      <c r="A45" s="305" t="str">
        <f>Language!$B$1326</f>
        <v>Total average for all sessions</v>
      </c>
      <c r="B45" s="306"/>
      <c r="C45" s="307"/>
      <c r="D45" s="50" t="str">
        <f>IFERROR(AVERAGE(D44:BK44),"")</f>
        <v/>
      </c>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row>
    <row r="46" spans="1:63">
      <c r="A46" s="318" t="str">
        <f>Language!B1335</f>
        <v>Satisfaction of instructors with the implementation of the programme</v>
      </c>
      <c r="B46" s="319"/>
      <c r="C46" s="38"/>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c r="BE46" s="54"/>
      <c r="BF46" s="54"/>
      <c r="BG46" s="54"/>
      <c r="BH46" s="54"/>
      <c r="BI46" s="54"/>
      <c r="BJ46" s="54"/>
      <c r="BK46" s="54"/>
    </row>
    <row r="47" spans="1:63" ht="30">
      <c r="A47" s="295" t="str">
        <f>Language!$B$1323</f>
        <v>Total average by sector for all sessions</v>
      </c>
      <c r="B47" s="296"/>
      <c r="C47" s="297"/>
      <c r="D47" s="10" t="str">
        <f>Language!$B$100</f>
        <v>Human health</v>
      </c>
      <c r="E47" s="10" t="str">
        <f>Language!$B$101</f>
        <v>Animal health</v>
      </c>
      <c r="F47" s="10" t="str">
        <f>Language!$B$102</f>
        <v>Environmental health</v>
      </c>
      <c r="G47" s="10" t="str">
        <f>Language!$B$103</f>
        <v>Other</v>
      </c>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row>
    <row r="48" spans="1:63">
      <c r="A48" s="298"/>
      <c r="B48" s="299"/>
      <c r="C48" s="300"/>
      <c r="D48" s="50" t="str">
        <f>IFERROR(AVERAGE(D19,D31,D41),"")</f>
        <v/>
      </c>
      <c r="E48" s="50" t="str">
        <f t="shared" ref="E48:G48" si="45">IFERROR(AVERAGE(E19,E31,E41),"")</f>
        <v/>
      </c>
      <c r="F48" s="50" t="str">
        <f t="shared" si="45"/>
        <v/>
      </c>
      <c r="G48" s="50" t="str">
        <f t="shared" si="45"/>
        <v/>
      </c>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row>
    <row r="49" spans="1:63" ht="60">
      <c r="A49" s="295" t="str">
        <f>Language!$B$1324</f>
        <v>Total average by mode for all sessions</v>
      </c>
      <c r="B49" s="296"/>
      <c r="C49" s="297"/>
      <c r="D49" s="10" t="str">
        <f>'Drop-downs'!F25</f>
        <v>In-person</v>
      </c>
      <c r="E49" s="10" t="str">
        <f>'Drop-downs'!F26</f>
        <v>Online, instructor-led</v>
      </c>
      <c r="F49" s="10" t="str">
        <f>'Drop-downs'!F27</f>
        <v>Online, self-learning</v>
      </c>
      <c r="G49" s="10" t="str">
        <f>'Drop-downs'!F28</f>
        <v>Hybrid (online and in-person components)</v>
      </c>
      <c r="H49" s="56"/>
      <c r="I49" s="56"/>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row>
    <row r="50" spans="1:63">
      <c r="A50" s="298"/>
      <c r="B50" s="299"/>
      <c r="C50" s="300"/>
      <c r="D50" s="50" t="str">
        <f>IFERROR(AVERAGE(D21,D33,D43),"")</f>
        <v/>
      </c>
      <c r="E50" s="50" t="str">
        <f t="shared" ref="E50:G50" si="46">IFERROR(AVERAGE(E21,E33,E43),"")</f>
        <v/>
      </c>
      <c r="F50" s="50" t="str">
        <f t="shared" si="46"/>
        <v/>
      </c>
      <c r="G50" s="50" t="str">
        <f t="shared" si="46"/>
        <v/>
      </c>
      <c r="H50" s="56"/>
      <c r="I50" s="56"/>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row>
    <row r="51" spans="1:63">
      <c r="A51" s="305" t="str">
        <f>Language!$B$1325</f>
        <v>By session</v>
      </c>
      <c r="B51" s="306"/>
      <c r="C51" s="307"/>
      <c r="D51" s="287" t="str">
        <f>IFERROR(AVERAGE(D22,D34,D44),"")</f>
        <v/>
      </c>
      <c r="E51" s="288"/>
      <c r="F51" s="288"/>
      <c r="G51" s="289"/>
      <c r="H51" s="287" t="str">
        <f t="shared" ref="H51" si="47">IFERROR(AVERAGE(H22,H34,H44),"")</f>
        <v/>
      </c>
      <c r="I51" s="288"/>
      <c r="J51" s="288"/>
      <c r="K51" s="289"/>
      <c r="L51" s="287" t="str">
        <f t="shared" ref="L51" si="48">IFERROR(AVERAGE(L22,L34,L44),"")</f>
        <v/>
      </c>
      <c r="M51" s="288"/>
      <c r="N51" s="288"/>
      <c r="O51" s="289"/>
      <c r="P51" s="287" t="str">
        <f t="shared" ref="P51" si="49">IFERROR(AVERAGE(P22,P34,P44),"")</f>
        <v/>
      </c>
      <c r="Q51" s="288"/>
      <c r="R51" s="288"/>
      <c r="S51" s="289"/>
      <c r="T51" s="287" t="str">
        <f t="shared" ref="T51" si="50">IFERROR(AVERAGE(T22,T34,T44),"")</f>
        <v/>
      </c>
      <c r="U51" s="288"/>
      <c r="V51" s="288"/>
      <c r="W51" s="289"/>
      <c r="X51" s="287" t="str">
        <f t="shared" ref="X51" si="51">IFERROR(AVERAGE(X22,X34,X44),"")</f>
        <v/>
      </c>
      <c r="Y51" s="288"/>
      <c r="Z51" s="288"/>
      <c r="AA51" s="289"/>
      <c r="AB51" s="287" t="str">
        <f t="shared" ref="AB51" si="52">IFERROR(AVERAGE(AB22,AB34,AB44),"")</f>
        <v/>
      </c>
      <c r="AC51" s="288"/>
      <c r="AD51" s="288"/>
      <c r="AE51" s="289"/>
      <c r="AF51" s="287" t="str">
        <f t="shared" ref="AF51" si="53">IFERROR(AVERAGE(AF22,AF34,AF44),"")</f>
        <v/>
      </c>
      <c r="AG51" s="288"/>
      <c r="AH51" s="288"/>
      <c r="AI51" s="289"/>
      <c r="AJ51" s="287" t="str">
        <f t="shared" ref="AJ51" si="54">IFERROR(AVERAGE(AJ22,AJ34,AJ44),"")</f>
        <v/>
      </c>
      <c r="AK51" s="288"/>
      <c r="AL51" s="288"/>
      <c r="AM51" s="289"/>
      <c r="AN51" s="287" t="str">
        <f t="shared" ref="AN51" si="55">IFERROR(AVERAGE(AN22,AN34,AN44),"")</f>
        <v/>
      </c>
      <c r="AO51" s="288"/>
      <c r="AP51" s="288"/>
      <c r="AQ51" s="289"/>
      <c r="AR51" s="287" t="str">
        <f t="shared" ref="AR51" si="56">IFERROR(AVERAGE(AR22,AR34,AR44),"")</f>
        <v/>
      </c>
      <c r="AS51" s="288"/>
      <c r="AT51" s="288"/>
      <c r="AU51" s="289"/>
      <c r="AV51" s="287" t="str">
        <f t="shared" ref="AV51" si="57">IFERROR(AVERAGE(AV22,AV34,AV44),"")</f>
        <v/>
      </c>
      <c r="AW51" s="288"/>
      <c r="AX51" s="288"/>
      <c r="AY51" s="289"/>
      <c r="AZ51" s="287" t="str">
        <f t="shared" ref="AZ51" si="58">IFERROR(AVERAGE(AZ22,AZ34,AZ44),"")</f>
        <v/>
      </c>
      <c r="BA51" s="288"/>
      <c r="BB51" s="288"/>
      <c r="BC51" s="289"/>
      <c r="BD51" s="287" t="str">
        <f t="shared" ref="BD51" si="59">IFERROR(AVERAGE(BD22,BD34,BD44),"")</f>
        <v/>
      </c>
      <c r="BE51" s="288"/>
      <c r="BF51" s="288"/>
      <c r="BG51" s="289"/>
      <c r="BH51" s="287" t="str">
        <f t="shared" ref="BH51" si="60">IFERROR(AVERAGE(BH22,BH34,BH44),"")</f>
        <v/>
      </c>
      <c r="BI51" s="288"/>
      <c r="BJ51" s="288"/>
      <c r="BK51" s="289"/>
    </row>
    <row r="52" spans="1:63">
      <c r="A52" s="305" t="str">
        <f>Language!B1197</f>
        <v>Overall</v>
      </c>
      <c r="B52" s="306"/>
      <c r="C52" s="307"/>
      <c r="D52" s="59" t="str">
        <f>IFERROR(AVERAGE(D51:BK51),"")</f>
        <v/>
      </c>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row>
    <row r="53" spans="1:63" ht="15" customHeight="1">
      <c r="A53" s="318" t="str">
        <f>Language!B1337</f>
        <v>D. Participants</v>
      </c>
      <c r="B53" s="319"/>
      <c r="C53" s="5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293"/>
      <c r="AL53" s="293"/>
      <c r="AM53" s="293"/>
      <c r="AN53" s="293"/>
      <c r="AO53" s="293"/>
      <c r="AP53" s="293"/>
      <c r="AQ53" s="293"/>
      <c r="AR53" s="293"/>
      <c r="AS53" s="293"/>
      <c r="AT53" s="293"/>
      <c r="AU53" s="293"/>
      <c r="AV53" s="293"/>
      <c r="AW53" s="293"/>
      <c r="AX53" s="293"/>
      <c r="AY53" s="293"/>
      <c r="AZ53" s="293"/>
      <c r="BA53" s="293"/>
      <c r="BB53" s="293"/>
      <c r="BC53" s="293"/>
      <c r="BD53" s="293"/>
      <c r="BE53" s="293"/>
      <c r="BF53" s="293"/>
      <c r="BG53" s="293"/>
      <c r="BH53" s="293"/>
      <c r="BI53" s="293"/>
      <c r="BJ53" s="293"/>
      <c r="BK53" s="293"/>
    </row>
    <row r="54" spans="1:63" ht="15" customHeight="1">
      <c r="A54" s="6" t="s">
        <v>143</v>
      </c>
      <c r="B54" s="303" t="str">
        <f>Language!B1338</f>
        <v>The interactions within the participants’ group contributed to the learning process</v>
      </c>
      <c r="C54" s="304"/>
      <c r="D54" s="125"/>
      <c r="E54" s="123"/>
      <c r="F54" s="123"/>
      <c r="G54" s="123"/>
      <c r="H54" s="123"/>
      <c r="I54" s="123"/>
      <c r="J54" s="123"/>
      <c r="K54" s="123"/>
      <c r="L54" s="125"/>
      <c r="M54" s="123"/>
      <c r="N54" s="123"/>
      <c r="O54" s="123"/>
      <c r="P54" s="123"/>
      <c r="Q54" s="123"/>
      <c r="R54" s="123"/>
      <c r="S54" s="123"/>
      <c r="T54" s="125"/>
      <c r="U54" s="123"/>
      <c r="V54" s="123"/>
      <c r="W54" s="123"/>
      <c r="X54" s="123"/>
      <c r="Y54" s="123"/>
      <c r="Z54" s="123"/>
      <c r="AA54" s="123"/>
      <c r="AB54" s="125"/>
      <c r="AC54" s="123"/>
      <c r="AD54" s="123"/>
      <c r="AE54" s="123"/>
      <c r="AF54" s="123"/>
      <c r="AG54" s="123"/>
      <c r="AH54" s="123"/>
      <c r="AI54" s="123"/>
      <c r="AJ54" s="125"/>
      <c r="AK54" s="123"/>
      <c r="AL54" s="123"/>
      <c r="AM54" s="123"/>
      <c r="AN54" s="123"/>
      <c r="AO54" s="123"/>
      <c r="AP54" s="123"/>
      <c r="AQ54" s="123"/>
      <c r="AR54" s="125"/>
      <c r="AS54" s="123"/>
      <c r="AT54" s="123"/>
      <c r="AU54" s="123"/>
      <c r="AV54" s="123"/>
      <c r="AW54" s="123"/>
      <c r="AX54" s="123"/>
      <c r="AY54" s="123"/>
      <c r="AZ54" s="125"/>
      <c r="BA54" s="123"/>
      <c r="BB54" s="123"/>
      <c r="BC54" s="123"/>
      <c r="BD54" s="123"/>
      <c r="BE54" s="123"/>
      <c r="BF54" s="123"/>
      <c r="BG54" s="123"/>
      <c r="BH54" s="125"/>
      <c r="BI54" s="123"/>
      <c r="BJ54" s="123"/>
      <c r="BK54" s="123"/>
    </row>
    <row r="55" spans="1:63">
      <c r="A55" s="6" t="s">
        <v>144</v>
      </c>
      <c r="B55" s="303" t="str">
        <f>Language!B1339</f>
        <v>There was good collaboration in the group</v>
      </c>
      <c r="C55" s="304"/>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row>
    <row r="56" spans="1:63">
      <c r="A56" s="6" t="s">
        <v>145</v>
      </c>
      <c r="B56" s="303" t="str">
        <f>Language!B1340</f>
        <v>Most of the participants were open to new ideas</v>
      </c>
      <c r="C56" s="304"/>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row>
    <row r="57" spans="1:63" ht="33" customHeight="1">
      <c r="A57" s="6" t="s">
        <v>146</v>
      </c>
      <c r="B57" s="303" t="str">
        <f>Language!B1341</f>
        <v>The mix of participants (from different backgrounds, sectors, affiliations) encouraged valuable cross-sectoral discussions</v>
      </c>
      <c r="C57" s="304"/>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row>
    <row r="58" spans="1:63">
      <c r="A58" s="305" t="str">
        <f>Language!$B$1009</f>
        <v>Average by sector by session</v>
      </c>
      <c r="B58" s="306"/>
      <c r="C58" s="307"/>
      <c r="D58" s="50" t="str">
        <f>IF(
  AND(D8&lt;&gt;"",COUNTA(D54:D57)&gt;0),
  AVERAGE(D54:D57)/5,
  ""
)</f>
        <v/>
      </c>
      <c r="E58" s="50" t="str">
        <f t="shared" ref="E58:BK58" si="61">IF(
  AND(E8&lt;&gt;"",COUNTA(E54:E57)&gt;0),
  AVERAGE(E54:E57)/5,
  ""
)</f>
        <v/>
      </c>
      <c r="F58" s="50" t="str">
        <f t="shared" si="61"/>
        <v/>
      </c>
      <c r="G58" s="50" t="str">
        <f t="shared" si="61"/>
        <v/>
      </c>
      <c r="H58" s="50" t="str">
        <f t="shared" si="61"/>
        <v/>
      </c>
      <c r="I58" s="50" t="str">
        <f t="shared" si="61"/>
        <v/>
      </c>
      <c r="J58" s="50" t="str">
        <f t="shared" si="61"/>
        <v/>
      </c>
      <c r="K58" s="50" t="str">
        <f t="shared" si="61"/>
        <v/>
      </c>
      <c r="L58" s="50" t="str">
        <f t="shared" si="61"/>
        <v/>
      </c>
      <c r="M58" s="50" t="str">
        <f t="shared" si="61"/>
        <v/>
      </c>
      <c r="N58" s="50" t="str">
        <f t="shared" si="61"/>
        <v/>
      </c>
      <c r="O58" s="50" t="str">
        <f t="shared" si="61"/>
        <v/>
      </c>
      <c r="P58" s="50" t="str">
        <f t="shared" si="61"/>
        <v/>
      </c>
      <c r="Q58" s="50" t="str">
        <f t="shared" si="61"/>
        <v/>
      </c>
      <c r="R58" s="50" t="str">
        <f t="shared" si="61"/>
        <v/>
      </c>
      <c r="S58" s="50" t="str">
        <f t="shared" si="61"/>
        <v/>
      </c>
      <c r="T58" s="50" t="str">
        <f t="shared" si="61"/>
        <v/>
      </c>
      <c r="U58" s="50" t="str">
        <f t="shared" si="61"/>
        <v/>
      </c>
      <c r="V58" s="50" t="str">
        <f t="shared" si="61"/>
        <v/>
      </c>
      <c r="W58" s="50" t="str">
        <f t="shared" si="61"/>
        <v/>
      </c>
      <c r="X58" s="50" t="str">
        <f t="shared" si="61"/>
        <v/>
      </c>
      <c r="Y58" s="50" t="str">
        <f t="shared" si="61"/>
        <v/>
      </c>
      <c r="Z58" s="50" t="str">
        <f t="shared" si="61"/>
        <v/>
      </c>
      <c r="AA58" s="50" t="str">
        <f t="shared" si="61"/>
        <v/>
      </c>
      <c r="AB58" s="50" t="str">
        <f t="shared" si="61"/>
        <v/>
      </c>
      <c r="AC58" s="50" t="str">
        <f t="shared" si="61"/>
        <v/>
      </c>
      <c r="AD58" s="50" t="str">
        <f t="shared" si="61"/>
        <v/>
      </c>
      <c r="AE58" s="50" t="str">
        <f t="shared" si="61"/>
        <v/>
      </c>
      <c r="AF58" s="50" t="str">
        <f t="shared" si="61"/>
        <v/>
      </c>
      <c r="AG58" s="50" t="str">
        <f t="shared" si="61"/>
        <v/>
      </c>
      <c r="AH58" s="50" t="str">
        <f t="shared" si="61"/>
        <v/>
      </c>
      <c r="AI58" s="50" t="str">
        <f t="shared" si="61"/>
        <v/>
      </c>
      <c r="AJ58" s="50" t="str">
        <f t="shared" si="61"/>
        <v/>
      </c>
      <c r="AK58" s="50" t="str">
        <f t="shared" si="61"/>
        <v/>
      </c>
      <c r="AL58" s="50" t="str">
        <f t="shared" si="61"/>
        <v/>
      </c>
      <c r="AM58" s="50" t="str">
        <f t="shared" si="61"/>
        <v/>
      </c>
      <c r="AN58" s="50" t="str">
        <f t="shared" si="61"/>
        <v/>
      </c>
      <c r="AO58" s="50" t="str">
        <f t="shared" si="61"/>
        <v/>
      </c>
      <c r="AP58" s="50" t="str">
        <f t="shared" si="61"/>
        <v/>
      </c>
      <c r="AQ58" s="50" t="str">
        <f t="shared" si="61"/>
        <v/>
      </c>
      <c r="AR58" s="50" t="str">
        <f t="shared" si="61"/>
        <v/>
      </c>
      <c r="AS58" s="50" t="str">
        <f t="shared" si="61"/>
        <v/>
      </c>
      <c r="AT58" s="50" t="str">
        <f t="shared" si="61"/>
        <v/>
      </c>
      <c r="AU58" s="50" t="str">
        <f t="shared" si="61"/>
        <v/>
      </c>
      <c r="AV58" s="50" t="str">
        <f t="shared" si="61"/>
        <v/>
      </c>
      <c r="AW58" s="50" t="str">
        <f t="shared" si="61"/>
        <v/>
      </c>
      <c r="AX58" s="50" t="str">
        <f t="shared" si="61"/>
        <v/>
      </c>
      <c r="AY58" s="50" t="str">
        <f t="shared" si="61"/>
        <v/>
      </c>
      <c r="AZ58" s="50" t="str">
        <f t="shared" si="61"/>
        <v/>
      </c>
      <c r="BA58" s="50" t="str">
        <f t="shared" si="61"/>
        <v/>
      </c>
      <c r="BB58" s="50" t="str">
        <f t="shared" si="61"/>
        <v/>
      </c>
      <c r="BC58" s="50" t="str">
        <f t="shared" si="61"/>
        <v/>
      </c>
      <c r="BD58" s="50" t="str">
        <f t="shared" si="61"/>
        <v/>
      </c>
      <c r="BE58" s="50" t="str">
        <f t="shared" si="61"/>
        <v/>
      </c>
      <c r="BF58" s="50" t="str">
        <f t="shared" si="61"/>
        <v/>
      </c>
      <c r="BG58" s="50" t="str">
        <f t="shared" si="61"/>
        <v/>
      </c>
      <c r="BH58" s="50" t="str">
        <f t="shared" si="61"/>
        <v/>
      </c>
      <c r="BI58" s="50" t="str">
        <f t="shared" si="61"/>
        <v/>
      </c>
      <c r="BJ58" s="50" t="str">
        <f t="shared" si="61"/>
        <v/>
      </c>
      <c r="BK58" s="50" t="str">
        <f t="shared" si="61"/>
        <v/>
      </c>
    </row>
    <row r="59" spans="1:63" ht="30">
      <c r="A59" s="295" t="str">
        <f>Language!$B$1323</f>
        <v>Total average by sector for all sessions</v>
      </c>
      <c r="B59" s="296"/>
      <c r="C59" s="297"/>
      <c r="D59" s="10" t="str">
        <f>Language!$B$100</f>
        <v>Human health</v>
      </c>
      <c r="E59" s="10" t="str">
        <f>Language!$B$101</f>
        <v>Animal health</v>
      </c>
      <c r="F59" s="10" t="str">
        <f>Language!$B$102</f>
        <v>Environmental health</v>
      </c>
      <c r="G59" s="10" t="str">
        <f>Language!$B$103</f>
        <v>Other</v>
      </c>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row>
    <row r="60" spans="1:63">
      <c r="A60" s="298"/>
      <c r="B60" s="299"/>
      <c r="C60" s="300"/>
      <c r="D60" s="50" t="str">
        <f>IFERROR(AVERAGEIF(D7:FS7, D59, D58:FS58), "")</f>
        <v/>
      </c>
      <c r="E60" s="50" t="str">
        <f>IFERROR(AVERAGEIF(D7:FS7, E59, D58:FS58), "")</f>
        <v/>
      </c>
      <c r="F60" s="50" t="str">
        <f>IFERROR(AVERAGEIF(D7:FS7, F59, D58:FS58), "")</f>
        <v/>
      </c>
      <c r="G60" s="50" t="str">
        <f>IFERROR(AVERAGEIF(D7:FS7, G59, D58:FS58), "")</f>
        <v/>
      </c>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row>
    <row r="61" spans="1:63" ht="60">
      <c r="A61" s="295" t="str">
        <f>Language!$B$1324</f>
        <v>Total average by mode for all sessions</v>
      </c>
      <c r="B61" s="296"/>
      <c r="C61" s="297"/>
      <c r="D61" s="10" t="str">
        <f>'Drop-downs'!F25</f>
        <v>In-person</v>
      </c>
      <c r="E61" s="10" t="str">
        <f>'Drop-downs'!F26</f>
        <v>Online, instructor-led</v>
      </c>
      <c r="F61" s="10" t="str">
        <f>'Drop-downs'!F27</f>
        <v>Online, self-learning</v>
      </c>
      <c r="G61" s="10" t="str">
        <f>'Drop-downs'!F28</f>
        <v>Hybrid (online and in-person components)</v>
      </c>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row>
    <row r="62" spans="1:63">
      <c r="A62" s="298"/>
      <c r="B62" s="299"/>
      <c r="C62" s="300"/>
      <c r="D62" s="50" t="str">
        <f>IFERROR(AVERAGEIF(D6:FS6, D61, D58:FS58), "")</f>
        <v/>
      </c>
      <c r="E62" s="50" t="str">
        <f>IFERROR(AVERAGEIF(D6:FS6, E61, D58:FS58), "")</f>
        <v/>
      </c>
      <c r="F62" s="50" t="str">
        <f>IFERROR(AVERAGEIF(D6:FS6, F61, D58:FS58), "")</f>
        <v/>
      </c>
      <c r="G62" s="50" t="str">
        <f>IFERROR(AVERAGEIF(D6:FS6, G61, D58:FS58), "")</f>
        <v/>
      </c>
      <c r="H62" s="56"/>
      <c r="I62" s="56"/>
      <c r="J62" s="56"/>
      <c r="K62" s="56"/>
      <c r="L62" s="56"/>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row>
    <row r="63" spans="1:63">
      <c r="A63" s="305" t="str">
        <f>Language!$B$1325</f>
        <v>By session</v>
      </c>
      <c r="B63" s="306"/>
      <c r="C63" s="307"/>
      <c r="D63" s="287" t="str">
        <f>IFERROR(
(
IF(AND(D58&lt;&gt;"",D8&lt;&gt;""),D58*D8,0)+
IF(AND(E58&lt;&gt;"",E8&lt;&gt;""),E58*E8,0)+
IF(AND(F58&lt;&gt;"",F8&lt;&gt;""),F58*F8,0)+
IF(AND(G58&lt;&gt;"",G8&lt;&gt;""),G58*G8,0)
)
/
(
(
IF(AND(D58&lt;&gt;"",D8&lt;&gt;""),D8,0)+
IF(AND(E58&lt;&gt;"",E8&lt;&gt;""),E8,0)+
IF(AND(F58&lt;&gt;"",F8&lt;&gt;""),F8,0)+
IF(AND(G58&lt;&gt;"",G8&lt;&gt;""),G8,0)
)
),
"")</f>
        <v/>
      </c>
      <c r="E63" s="288"/>
      <c r="F63" s="288"/>
      <c r="G63" s="289"/>
      <c r="H63" s="287" t="str">
        <f t="shared" ref="H63" si="62">IFERROR(
(
IF(AND(H58&lt;&gt;"",H8&lt;&gt;""),H58*H8,0)+
IF(AND(I58&lt;&gt;"",I8&lt;&gt;""),I58*I8,0)+
IF(AND(J58&lt;&gt;"",J8&lt;&gt;""),J58*J8,0)+
IF(AND(K58&lt;&gt;"",K8&lt;&gt;""),K58*K8,0)
)
/
(
(
IF(AND(H58&lt;&gt;"",H8&lt;&gt;""),H8,0)+
IF(AND(I58&lt;&gt;"",I8&lt;&gt;""),I8,0)+
IF(AND(J58&lt;&gt;"",J8&lt;&gt;""),J8,0)+
IF(AND(K58&lt;&gt;"",K8&lt;&gt;""),K8,0)
)
),
"")</f>
        <v/>
      </c>
      <c r="I63" s="288"/>
      <c r="J63" s="288"/>
      <c r="K63" s="289"/>
      <c r="L63" s="287" t="str">
        <f t="shared" ref="L63" si="63">IFERROR(
(
IF(AND(L58&lt;&gt;"",L8&lt;&gt;""),L58*L8,0)+
IF(AND(M58&lt;&gt;"",M8&lt;&gt;""),M58*M8,0)+
IF(AND(N58&lt;&gt;"",N8&lt;&gt;""),N58*N8,0)+
IF(AND(O58&lt;&gt;"",O8&lt;&gt;""),O58*O8,0)
)
/
(
(
IF(AND(L58&lt;&gt;"",L8&lt;&gt;""),L8,0)+
IF(AND(M58&lt;&gt;"",M8&lt;&gt;""),M8,0)+
IF(AND(N58&lt;&gt;"",N8&lt;&gt;""),N8,0)+
IF(AND(O58&lt;&gt;"",O8&lt;&gt;""),O8,0)
)
),
"")</f>
        <v/>
      </c>
      <c r="M63" s="288"/>
      <c r="N63" s="288"/>
      <c r="O63" s="289"/>
      <c r="P63" s="287" t="str">
        <f t="shared" ref="P63" si="64">IFERROR(
(
IF(AND(P58&lt;&gt;"",P8&lt;&gt;""),P58*P8,0)+
IF(AND(Q58&lt;&gt;"",Q8&lt;&gt;""),Q58*Q8,0)+
IF(AND(R58&lt;&gt;"",R8&lt;&gt;""),R58*R8,0)+
IF(AND(S58&lt;&gt;"",S8&lt;&gt;""),S58*S8,0)
)
/
(
(
IF(AND(P58&lt;&gt;"",P8&lt;&gt;""),P8,0)+
IF(AND(Q58&lt;&gt;"",Q8&lt;&gt;""),Q8,0)+
IF(AND(R58&lt;&gt;"",R8&lt;&gt;""),R8,0)+
IF(AND(S58&lt;&gt;"",S8&lt;&gt;""),S8,0)
)
),
"")</f>
        <v/>
      </c>
      <c r="Q63" s="288"/>
      <c r="R63" s="288"/>
      <c r="S63" s="289"/>
      <c r="T63" s="287" t="str">
        <f t="shared" ref="T63" si="65">IFERROR(
(
IF(AND(T58&lt;&gt;"",T8&lt;&gt;""),T58*T8,0)+
IF(AND(U58&lt;&gt;"",U8&lt;&gt;""),U58*U8,0)+
IF(AND(V58&lt;&gt;"",V8&lt;&gt;""),V58*V8,0)+
IF(AND(W58&lt;&gt;"",W8&lt;&gt;""),W58*W8,0)
)
/
(
(
IF(AND(T58&lt;&gt;"",T8&lt;&gt;""),T8,0)+
IF(AND(U58&lt;&gt;"",U8&lt;&gt;""),U8,0)+
IF(AND(V58&lt;&gt;"",V8&lt;&gt;""),V8,0)+
IF(AND(W58&lt;&gt;"",W8&lt;&gt;""),W8,0)
)
),
"")</f>
        <v/>
      </c>
      <c r="U63" s="288"/>
      <c r="V63" s="288"/>
      <c r="W63" s="289"/>
      <c r="X63" s="287" t="str">
        <f t="shared" ref="X63" si="66">IFERROR(
(
IF(AND(X58&lt;&gt;"",X8&lt;&gt;""),X58*X8,0)+
IF(AND(Y58&lt;&gt;"",Y8&lt;&gt;""),Y58*Y8,0)+
IF(AND(Z58&lt;&gt;"",Z8&lt;&gt;""),Z58*Z8,0)+
IF(AND(AA58&lt;&gt;"",AA8&lt;&gt;""),AA58*AA8,0)
)
/
(
(
IF(AND(X58&lt;&gt;"",X8&lt;&gt;""),X8,0)+
IF(AND(Y58&lt;&gt;"",Y8&lt;&gt;""),Y8,0)+
IF(AND(Z58&lt;&gt;"",Z8&lt;&gt;""),Z8,0)+
IF(AND(AA58&lt;&gt;"",AA8&lt;&gt;""),AA8,0)
)
),
"")</f>
        <v/>
      </c>
      <c r="Y63" s="288"/>
      <c r="Z63" s="288"/>
      <c r="AA63" s="289"/>
      <c r="AB63" s="287" t="str">
        <f t="shared" ref="AB63" si="67">IFERROR(
(
IF(AND(AB58&lt;&gt;"",AB8&lt;&gt;""),AB58*AB8,0)+
IF(AND(AC58&lt;&gt;"",AC8&lt;&gt;""),AC58*AC8,0)+
IF(AND(AD58&lt;&gt;"",AD8&lt;&gt;""),AD58*AD8,0)+
IF(AND(AE58&lt;&gt;"",AE8&lt;&gt;""),AE58*AE8,0)
)
/
(
(
IF(AND(AB58&lt;&gt;"",AB8&lt;&gt;""),AB8,0)+
IF(AND(AC58&lt;&gt;"",AC8&lt;&gt;""),AC8,0)+
IF(AND(AD58&lt;&gt;"",AD8&lt;&gt;""),AD8,0)+
IF(AND(AE58&lt;&gt;"",AE8&lt;&gt;""),AE8,0)
)
),
"")</f>
        <v/>
      </c>
      <c r="AC63" s="288"/>
      <c r="AD63" s="288"/>
      <c r="AE63" s="289"/>
      <c r="AF63" s="287" t="str">
        <f t="shared" ref="AF63" si="68">IFERROR(
(
IF(AND(AF58&lt;&gt;"",AF8&lt;&gt;""),AF58*AF8,0)+
IF(AND(AG58&lt;&gt;"",AG8&lt;&gt;""),AG58*AG8,0)+
IF(AND(AH58&lt;&gt;"",AH8&lt;&gt;""),AH58*AH8,0)+
IF(AND(AI58&lt;&gt;"",AI8&lt;&gt;""),AI58*AI8,0)
)
/
(
(
IF(AND(AF58&lt;&gt;"",AF8&lt;&gt;""),AF8,0)+
IF(AND(AG58&lt;&gt;"",AG8&lt;&gt;""),AG8,0)+
IF(AND(AH58&lt;&gt;"",AH8&lt;&gt;""),AH8,0)+
IF(AND(AI58&lt;&gt;"",AI8&lt;&gt;""),AI8,0)
)
),
"")</f>
        <v/>
      </c>
      <c r="AG63" s="288"/>
      <c r="AH63" s="288"/>
      <c r="AI63" s="289"/>
      <c r="AJ63" s="287" t="str">
        <f t="shared" ref="AJ63" si="69">IFERROR(
(
IF(AND(AJ58&lt;&gt;"",AJ8&lt;&gt;""),AJ58*AJ8,0)+
IF(AND(AK58&lt;&gt;"",AK8&lt;&gt;""),AK58*AK8,0)+
IF(AND(AL58&lt;&gt;"",AL8&lt;&gt;""),AL58*AL8,0)+
IF(AND(AM58&lt;&gt;"",AM8&lt;&gt;""),AM58*AM8,0)
)
/
(
(
IF(AND(AJ58&lt;&gt;"",AJ8&lt;&gt;""),AJ8,0)+
IF(AND(AK58&lt;&gt;"",AK8&lt;&gt;""),AK8,0)+
IF(AND(AL58&lt;&gt;"",AL8&lt;&gt;""),AL8,0)+
IF(AND(AM58&lt;&gt;"",AM8&lt;&gt;""),AM8,0)
)
),
"")</f>
        <v/>
      </c>
      <c r="AK63" s="288"/>
      <c r="AL63" s="288"/>
      <c r="AM63" s="289"/>
      <c r="AN63" s="287" t="str">
        <f t="shared" ref="AN63" si="70">IFERROR(
(
IF(AND(AN58&lt;&gt;"",AN8&lt;&gt;""),AN58*AN8,0)+
IF(AND(AO58&lt;&gt;"",AO8&lt;&gt;""),AO58*AO8,0)+
IF(AND(AP58&lt;&gt;"",AP8&lt;&gt;""),AP58*AP8,0)+
IF(AND(AQ58&lt;&gt;"",AQ8&lt;&gt;""),AQ58*AQ8,0)
)
/
(
(
IF(AND(AN58&lt;&gt;"",AN8&lt;&gt;""),AN8,0)+
IF(AND(AO58&lt;&gt;"",AO8&lt;&gt;""),AO8,0)+
IF(AND(AP58&lt;&gt;"",AP8&lt;&gt;""),AP8,0)+
IF(AND(AQ58&lt;&gt;"",AQ8&lt;&gt;""),AQ8,0)
)
),
"")</f>
        <v/>
      </c>
      <c r="AO63" s="288"/>
      <c r="AP63" s="288"/>
      <c r="AQ63" s="289"/>
      <c r="AR63" s="287" t="str">
        <f t="shared" ref="AR63" si="71">IFERROR(
(
IF(AND(AR58&lt;&gt;"",AR8&lt;&gt;""),AR58*AR8,0)+
IF(AND(AS58&lt;&gt;"",AS8&lt;&gt;""),AS58*AS8,0)+
IF(AND(AT58&lt;&gt;"",AT8&lt;&gt;""),AT58*AT8,0)+
IF(AND(AU58&lt;&gt;"",AU8&lt;&gt;""),AU58*AU8,0)
)
/
(
(
IF(AND(AR58&lt;&gt;"",AR8&lt;&gt;""),AR8,0)+
IF(AND(AS58&lt;&gt;"",AS8&lt;&gt;""),AS8,0)+
IF(AND(AT58&lt;&gt;"",AT8&lt;&gt;""),AT8,0)+
IF(AND(AU58&lt;&gt;"",AU8&lt;&gt;""),AU8,0)
)
),
"")</f>
        <v/>
      </c>
      <c r="AS63" s="288"/>
      <c r="AT63" s="288"/>
      <c r="AU63" s="289"/>
      <c r="AV63" s="287" t="str">
        <f t="shared" ref="AV63" si="72">IFERROR(
(
IF(AND(AV58&lt;&gt;"",AV8&lt;&gt;""),AV58*AV8,0)+
IF(AND(AW58&lt;&gt;"",AW8&lt;&gt;""),AW58*AW8,0)+
IF(AND(AX58&lt;&gt;"",AX8&lt;&gt;""),AX58*AX8,0)+
IF(AND(AY58&lt;&gt;"",AY8&lt;&gt;""),AY58*AY8,0)
)
/
(
(
IF(AND(AV58&lt;&gt;"",AV8&lt;&gt;""),AV8,0)+
IF(AND(AW58&lt;&gt;"",AW8&lt;&gt;""),AW8,0)+
IF(AND(AX58&lt;&gt;"",AX8&lt;&gt;""),AX8,0)+
IF(AND(AY58&lt;&gt;"",AY8&lt;&gt;""),AY8,0)
)
),
"")</f>
        <v/>
      </c>
      <c r="AW63" s="288"/>
      <c r="AX63" s="288"/>
      <c r="AY63" s="289"/>
      <c r="AZ63" s="287" t="str">
        <f t="shared" ref="AZ63" si="73">IFERROR(
(
IF(AND(AZ58&lt;&gt;"",AZ8&lt;&gt;""),AZ58*AZ8,0)+
IF(AND(BA58&lt;&gt;"",BA8&lt;&gt;""),BA58*BA8,0)+
IF(AND(BB58&lt;&gt;"",BB8&lt;&gt;""),BB58*BB8,0)+
IF(AND(BC58&lt;&gt;"",BC8&lt;&gt;""),BC58*BC8,0)
)
/
(
(
IF(AND(AZ58&lt;&gt;"",AZ8&lt;&gt;""),AZ8,0)+
IF(AND(BA58&lt;&gt;"",BA8&lt;&gt;""),BA8,0)+
IF(AND(BB58&lt;&gt;"",BB8&lt;&gt;""),BB8,0)+
IF(AND(BC58&lt;&gt;"",BC8&lt;&gt;""),BC8,0)
)
),
"")</f>
        <v/>
      </c>
      <c r="BA63" s="288"/>
      <c r="BB63" s="288"/>
      <c r="BC63" s="289"/>
      <c r="BD63" s="287" t="str">
        <f t="shared" ref="BD63" si="74">IFERROR(
(
IF(AND(BD58&lt;&gt;"",BD8&lt;&gt;""),BD58*BD8,0)+
IF(AND(BE58&lt;&gt;"",BE8&lt;&gt;""),BE58*BE8,0)+
IF(AND(BF58&lt;&gt;"",BF8&lt;&gt;""),BF58*BF8,0)+
IF(AND(BG58&lt;&gt;"",BG8&lt;&gt;""),BG58*BG8,0)
)
/
(
(
IF(AND(BD58&lt;&gt;"",BD8&lt;&gt;""),BD8,0)+
IF(AND(BE58&lt;&gt;"",BE8&lt;&gt;""),BE8,0)+
IF(AND(BF58&lt;&gt;"",BF8&lt;&gt;""),BF8,0)+
IF(AND(BG58&lt;&gt;"",BG8&lt;&gt;""),BG8,0)
)
),
"")</f>
        <v/>
      </c>
      <c r="BE63" s="288"/>
      <c r="BF63" s="288"/>
      <c r="BG63" s="289"/>
      <c r="BH63" s="287" t="str">
        <f t="shared" ref="BH63" si="75">IFERROR(
(
IF(AND(BH58&lt;&gt;"",BH8&lt;&gt;""),BH58*BH8,0)+
IF(AND(BI58&lt;&gt;"",BI8&lt;&gt;""),BI58*BI8,0)+
IF(AND(BJ58&lt;&gt;"",BJ8&lt;&gt;""),BJ58*BJ8,0)+
IF(AND(BK58&lt;&gt;"",BK8&lt;&gt;""),BK58*BK8,0)
)
/
(
(
IF(AND(BH58&lt;&gt;"",BH8&lt;&gt;""),BH8,0)+
IF(AND(BI58&lt;&gt;"",BI8&lt;&gt;""),BI8,0)+
IF(AND(BJ58&lt;&gt;"",BJ8&lt;&gt;""),BJ8,0)+
IF(AND(BK58&lt;&gt;"",BK8&lt;&gt;""),BK8,0)
)
),
"")</f>
        <v/>
      </c>
      <c r="BI63" s="288"/>
      <c r="BJ63" s="288"/>
      <c r="BK63" s="289"/>
    </row>
    <row r="64" spans="1:63">
      <c r="A64" s="305" t="str">
        <f>Language!$B$1326</f>
        <v>Total average for all sessions</v>
      </c>
      <c r="B64" s="306"/>
      <c r="C64" s="307"/>
      <c r="D64" s="50" t="str">
        <f>IFERROR(AVERAGE(D63:BK63),"")</f>
        <v/>
      </c>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3"/>
      <c r="BJ64" s="293"/>
      <c r="BK64" s="293"/>
    </row>
    <row r="65" spans="1:65">
      <c r="A65" s="57"/>
      <c r="B65" s="57"/>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row>
    <row r="66" spans="1:65">
      <c r="A66" s="57"/>
      <c r="B66" s="57"/>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row>
    <row r="67" spans="1:65" ht="15.75" thickBot="1">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row>
    <row r="68" spans="1:65" ht="31.5" thickTop="1" thickBot="1">
      <c r="C68" s="45" t="str">
        <f>Language!$B$985</f>
        <v>Sector</v>
      </c>
      <c r="D68" s="10" t="str">
        <f>Language!$B$100</f>
        <v>Human health</v>
      </c>
      <c r="E68" s="10" t="str">
        <f>Language!$B$101</f>
        <v>Animal health</v>
      </c>
      <c r="F68" s="10" t="str">
        <f>Language!$B$102</f>
        <v>Environmental health</v>
      </c>
      <c r="G68" s="10" t="str">
        <f>Language!$B$103</f>
        <v>Other</v>
      </c>
    </row>
    <row r="69" spans="1:65" ht="31.5" thickTop="1" thickBot="1">
      <c r="C69" s="45" t="str">
        <f>Language!$B$986</f>
        <v>Number of respondents per sector</v>
      </c>
      <c r="D69" s="120"/>
      <c r="E69" s="120"/>
      <c r="F69" s="120"/>
      <c r="G69" s="120"/>
    </row>
    <row r="70" spans="1:65" ht="19.5" thickTop="1">
      <c r="A70" s="334" t="str">
        <f>Language!B1342</f>
        <v>Instructor final evaluation form</v>
      </c>
      <c r="B70" s="335"/>
      <c r="C70" s="335"/>
      <c r="D70" s="323"/>
      <c r="E70" s="323"/>
      <c r="F70" s="323"/>
      <c r="G70" s="323"/>
    </row>
    <row r="71" spans="1:65" ht="18.75">
      <c r="A71" s="318" t="str">
        <f>Language!B1343</f>
        <v>A. General evaluation</v>
      </c>
      <c r="B71" s="319"/>
      <c r="C71" s="53"/>
      <c r="D71" s="323"/>
      <c r="E71" s="323"/>
      <c r="F71" s="323"/>
      <c r="G71" s="323"/>
    </row>
    <row r="72" spans="1:65">
      <c r="A72" s="6" t="s">
        <v>135</v>
      </c>
      <c r="B72" s="303" t="str">
        <f>Language!B1344</f>
        <v>What is your overall satisfaction with the programme? - Provide average per sector</v>
      </c>
      <c r="C72" s="333"/>
      <c r="D72" s="120"/>
      <c r="E72" s="120"/>
      <c r="F72" s="120"/>
      <c r="G72" s="120"/>
    </row>
    <row r="73" spans="1:65">
      <c r="A73" s="305" t="str">
        <f>Language!B1345</f>
        <v>Total average by sector</v>
      </c>
      <c r="B73" s="306"/>
      <c r="C73" s="307"/>
      <c r="D73" s="50" t="str">
        <f>IF(
  AND(D69&lt;&gt;"",COUNTA(D72)&gt;0),
  AVERAGE(D72)/10,
  ""
)</f>
        <v/>
      </c>
      <c r="E73" s="50" t="str">
        <f t="shared" ref="E73:G73" si="76">IF(
  AND(E69&lt;&gt;"",COUNTA(E72)&gt;0),
  AVERAGE(E72)/10,
  ""
)</f>
        <v/>
      </c>
      <c r="F73" s="50" t="str">
        <f t="shared" si="76"/>
        <v/>
      </c>
      <c r="G73" s="50" t="str">
        <f t="shared" si="76"/>
        <v/>
      </c>
    </row>
    <row r="74" spans="1:65">
      <c r="A74" s="305" t="str">
        <f>Language!B1346</f>
        <v>Total average</v>
      </c>
      <c r="B74" s="306"/>
      <c r="C74" s="307"/>
      <c r="D74" s="287" t="str">
        <f>IFERROR(
(
IF(AND(D73&lt;&gt;"",D69&lt;&gt;""),D73*D69,0)+
IF(AND(E73&lt;&gt;"",E69&lt;&gt;""),E73*E69,0)+
IF(AND(F73&lt;&gt;"",F69&lt;&gt;""),F73*F69,0)+
IF(AND(G73&lt;&gt;"",G69&lt;&gt;""),G73*G69,0)
)
/
(
(
IF(AND(D73&lt;&gt;"",D69&lt;&gt;""),D69,0)+
IF(AND(E73&lt;&gt;"",E69&lt;&gt;""),E69,0)+
IF(AND(F73&lt;&gt;"",F69&lt;&gt;""),F69,0)+
IF(AND(G73&lt;&gt;"",G69&lt;&gt;""),G69,0)
)
),
"")</f>
        <v/>
      </c>
      <c r="E74" s="288"/>
      <c r="F74" s="288"/>
      <c r="G74" s="289"/>
    </row>
    <row r="77" spans="1:65">
      <c r="B77" s="8" t="str">
        <f>Language!$B$56</f>
        <v>Below is the color-coding of the cells in the tool that can help you navigate and quickly find which cells need to be filled out. It can be found at the bottom of every spreadsheet</v>
      </c>
      <c r="C77"/>
    </row>
    <row r="78" spans="1:65" ht="30">
      <c r="B78" s="38" t="str">
        <f>Language!$B$57</f>
        <v>Fixed titles and totals</v>
      </c>
      <c r="C78" s="10" t="str">
        <f>Language!$B$63</f>
        <v>Non-editable - no need for user input.</v>
      </c>
    </row>
    <row r="79" spans="1:65" ht="30">
      <c r="B79" s="25" t="str">
        <f>Language!$B$58</f>
        <v>General information and legends</v>
      </c>
      <c r="C79" s="10" t="str">
        <f>Language!$B$64</f>
        <v>Non-editable - no need for user input.</v>
      </c>
    </row>
    <row r="80" spans="1:65" ht="30">
      <c r="B80" s="80" t="str">
        <f>Language!$B$59</f>
        <v>Fixed or formula</v>
      </c>
      <c r="C80" s="10" t="str">
        <f>Language!$B$65</f>
        <v>Non-editable - no need for user input.</v>
      </c>
    </row>
    <row r="81" spans="2:3" ht="30">
      <c r="B81" s="51" t="str">
        <f>Language!$B$60</f>
        <v>Fillable</v>
      </c>
      <c r="C81" s="10" t="str">
        <f>Language!$B$66</f>
        <v>User input required (free text).</v>
      </c>
    </row>
    <row r="82" spans="2:3" ht="30">
      <c r="B82" s="78" t="str">
        <f>Language!$B$61</f>
        <v>Drop-downs</v>
      </c>
      <c r="C82" s="10" t="str">
        <f>Language!$B$67</f>
        <v>User selection is required.</v>
      </c>
    </row>
    <row r="83" spans="2:3" ht="285">
      <c r="B83" s="81" t="str">
        <f>Language!$B$62</f>
        <v>Prefilled data</v>
      </c>
      <c r="C83"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3NXoDoPiYgf4yUKoWvlBgnYviar4Zzdxw9HsG1HVCnRCkY0B/0+RhwDLidZUpX3ZB5+ZvXC5b3c4jbxCGEgDZQ==" saltValue="mn4ihBO8fiZGJbztRBatyg==" spinCount="100000" sheet="1" objects="1" scenarios="1" formatColumns="0" formatRows="0"/>
  <mergeCells count="158">
    <mergeCell ref="B37:C37"/>
    <mergeCell ref="B38:C38"/>
    <mergeCell ref="BH5:BK5"/>
    <mergeCell ref="T5:W5"/>
    <mergeCell ref="X5:AA5"/>
    <mergeCell ref="AB5:AE5"/>
    <mergeCell ref="AF5:AI5"/>
    <mergeCell ref="AJ5:AM5"/>
    <mergeCell ref="AN5:AQ5"/>
    <mergeCell ref="AJ22:AM22"/>
    <mergeCell ref="AN22:AQ22"/>
    <mergeCell ref="AV34:AY34"/>
    <mergeCell ref="AZ34:BC34"/>
    <mergeCell ref="D9:BK9"/>
    <mergeCell ref="A9:C9"/>
    <mergeCell ref="B25:C25"/>
    <mergeCell ref="B26:C26"/>
    <mergeCell ref="B27:C27"/>
    <mergeCell ref="D5:G5"/>
    <mergeCell ref="A18:C19"/>
    <mergeCell ref="A20:C21"/>
    <mergeCell ref="A22:C22"/>
    <mergeCell ref="D22:G22"/>
    <mergeCell ref="B11:C11"/>
    <mergeCell ref="A17:C17"/>
    <mergeCell ref="A24:B24"/>
    <mergeCell ref="D24:BK24"/>
    <mergeCell ref="H22:K22"/>
    <mergeCell ref="L22:O22"/>
    <mergeCell ref="P22:S22"/>
    <mergeCell ref="AZ22:BC22"/>
    <mergeCell ref="BD22:BG22"/>
    <mergeCell ref="BH22:BK22"/>
    <mergeCell ref="A23:C23"/>
    <mergeCell ref="E23:BK23"/>
    <mergeCell ref="T22:W22"/>
    <mergeCell ref="X22:AA22"/>
    <mergeCell ref="AB22:AE22"/>
    <mergeCell ref="AF22:AI22"/>
    <mergeCell ref="AR22:AU22"/>
    <mergeCell ref="AV22:AY22"/>
    <mergeCell ref="B12:C12"/>
    <mergeCell ref="B13:C13"/>
    <mergeCell ref="B14:C14"/>
    <mergeCell ref="B15:C15"/>
    <mergeCell ref="B16:C16"/>
    <mergeCell ref="A10:B10"/>
    <mergeCell ref="D10:BK10"/>
    <mergeCell ref="AR5:AU5"/>
    <mergeCell ref="AV5:AY5"/>
    <mergeCell ref="AZ5:BC5"/>
    <mergeCell ref="BD5:BG5"/>
    <mergeCell ref="A5:A6"/>
    <mergeCell ref="B5:B6"/>
    <mergeCell ref="L5:O5"/>
    <mergeCell ref="P5:S5"/>
    <mergeCell ref="D70:G70"/>
    <mergeCell ref="D71:G71"/>
    <mergeCell ref="A40:C41"/>
    <mergeCell ref="A42:C43"/>
    <mergeCell ref="A44:C44"/>
    <mergeCell ref="A70:C70"/>
    <mergeCell ref="A71:B71"/>
    <mergeCell ref="AJ34:AM34"/>
    <mergeCell ref="AN34:AQ34"/>
    <mergeCell ref="A47:C48"/>
    <mergeCell ref="A49:C50"/>
    <mergeCell ref="A51:C51"/>
    <mergeCell ref="D51:G51"/>
    <mergeCell ref="H51:K51"/>
    <mergeCell ref="L51:O51"/>
    <mergeCell ref="D63:G63"/>
    <mergeCell ref="H63:K63"/>
    <mergeCell ref="L63:O63"/>
    <mergeCell ref="AN51:AQ51"/>
    <mergeCell ref="AB34:AE34"/>
    <mergeCell ref="AF34:AI34"/>
    <mergeCell ref="A52:C52"/>
    <mergeCell ref="A64:C64"/>
    <mergeCell ref="E64:BK64"/>
    <mergeCell ref="A34:C34"/>
    <mergeCell ref="D34:G34"/>
    <mergeCell ref="B28:C28"/>
    <mergeCell ref="A29:C29"/>
    <mergeCell ref="A36:B36"/>
    <mergeCell ref="BD34:BG34"/>
    <mergeCell ref="BH34:BK34"/>
    <mergeCell ref="A35:C35"/>
    <mergeCell ref="E35:BK35"/>
    <mergeCell ref="X34:AA34"/>
    <mergeCell ref="D36:BK36"/>
    <mergeCell ref="H34:K34"/>
    <mergeCell ref="L34:O34"/>
    <mergeCell ref="P34:S34"/>
    <mergeCell ref="T34:W34"/>
    <mergeCell ref="AR34:AU34"/>
    <mergeCell ref="AZ44:BC44"/>
    <mergeCell ref="BD44:BG44"/>
    <mergeCell ref="BH44:BK44"/>
    <mergeCell ref="A45:C45"/>
    <mergeCell ref="E45:BK45"/>
    <mergeCell ref="A46:B46"/>
    <mergeCell ref="AB44:AE44"/>
    <mergeCell ref="AF44:AI44"/>
    <mergeCell ref="AJ44:AM44"/>
    <mergeCell ref="AN44:AQ44"/>
    <mergeCell ref="AR44:AU44"/>
    <mergeCell ref="AV44:AY44"/>
    <mergeCell ref="D44:G44"/>
    <mergeCell ref="H44:K44"/>
    <mergeCell ref="L44:O44"/>
    <mergeCell ref="P44:S44"/>
    <mergeCell ref="T44:W44"/>
    <mergeCell ref="X44:AA44"/>
    <mergeCell ref="AZ51:BC51"/>
    <mergeCell ref="BD51:BG51"/>
    <mergeCell ref="BH51:BK51"/>
    <mergeCell ref="P51:S51"/>
    <mergeCell ref="T51:W51"/>
    <mergeCell ref="X51:AA51"/>
    <mergeCell ref="AB51:AE51"/>
    <mergeCell ref="AF51:AI51"/>
    <mergeCell ref="AJ51:AM51"/>
    <mergeCell ref="AR51:AU51"/>
    <mergeCell ref="AV51:AY51"/>
    <mergeCell ref="A73:C73"/>
    <mergeCell ref="A74:C74"/>
    <mergeCell ref="D74:G74"/>
    <mergeCell ref="A1:K1"/>
    <mergeCell ref="A2:K2"/>
    <mergeCell ref="A3:K3"/>
    <mergeCell ref="AN63:AQ63"/>
    <mergeCell ref="AR63:AU63"/>
    <mergeCell ref="AV63:AY63"/>
    <mergeCell ref="A59:C60"/>
    <mergeCell ref="A61:C62"/>
    <mergeCell ref="A63:C63"/>
    <mergeCell ref="B72:C72"/>
    <mergeCell ref="H5:K5"/>
    <mergeCell ref="B54:C54"/>
    <mergeCell ref="B55:C55"/>
    <mergeCell ref="B56:C56"/>
    <mergeCell ref="B57:C57"/>
    <mergeCell ref="A58:C58"/>
    <mergeCell ref="A39:C39"/>
    <mergeCell ref="A53:B53"/>
    <mergeCell ref="D53:BK53"/>
    <mergeCell ref="A30:C31"/>
    <mergeCell ref="A32:C33"/>
    <mergeCell ref="AZ63:BC63"/>
    <mergeCell ref="BD63:BG63"/>
    <mergeCell ref="BH63:BK63"/>
    <mergeCell ref="P63:S63"/>
    <mergeCell ref="T63:W63"/>
    <mergeCell ref="X63:AA63"/>
    <mergeCell ref="AB63:AE63"/>
    <mergeCell ref="AF63:AI63"/>
    <mergeCell ref="AJ63:AM6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E06E0DE-89CA-4088-8893-926537FB6AC8}">
          <x14:formula1>
            <xm:f>'Drop-downs'!$F$25:$F$28</xm:f>
          </x14:formula1>
          <xm:sqref>D6 BH6 BD6 AZ6 AV6 AR6 AN6 AJ6 AF6 AB6 X6 T6 P6 H6 L6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F94CD-5960-44B6-954F-41B5B514B6AD}">
  <sheetPr>
    <tabColor rgb="FF00B0F0"/>
  </sheetPr>
  <dimension ref="A1:J106"/>
  <sheetViews>
    <sheetView workbookViewId="0">
      <selection activeCell="D6" sqref="D6"/>
    </sheetView>
  </sheetViews>
  <sheetFormatPr defaultRowHeight="15"/>
  <cols>
    <col min="1" max="1" width="4.42578125" customWidth="1"/>
    <col min="2" max="2" width="73.85546875" style="4" customWidth="1"/>
    <col min="3" max="3" width="28.28515625" style="4" customWidth="1"/>
    <col min="4" max="7" width="14.28515625" customWidth="1"/>
  </cols>
  <sheetData>
    <row r="1" spans="1:10">
      <c r="A1" s="337" t="str">
        <f>Language!B1347</f>
        <v>Mentor evaluation forms (Mentor midway mentoring evaluation form and Mentor final mentoring evaluation form)</v>
      </c>
      <c r="B1" s="337"/>
      <c r="C1" s="337"/>
      <c r="D1" s="337"/>
      <c r="E1" s="337"/>
      <c r="F1" s="337"/>
      <c r="G1" s="337"/>
      <c r="H1" s="337"/>
      <c r="I1" s="337"/>
      <c r="J1" s="337"/>
    </row>
    <row r="2" spans="1:10" ht="124.5" customHeight="1">
      <c r="A2" s="227" t="str">
        <f>Language!B1348</f>
        <v>Spreadsheet description: Mentor midway mentoring evaluation form should be collected by you from each mentor in the middle of the programme. Mentor final mentoring evaluation form should be collected by you from each mentor at the end of the programme. 
If the same experts serve as both instructors and mentors, please still ask them to complete evaluation forms but now in relation to mentoring. This is necessary to ensure accurate statistical representation in the indicators table and graphs.
This spreadsheet is intended for entering summaries of all responses from the mentor evaluation forms and provides totals and feeds into the indicators table and graphs in the Indicators view group 1-3 spreadsheets. Mentor evaluation forms gather information on satisfaction of mentors with implementation of the programme, mentor-mentee relationship as well as on the learning package (mentoring component). Since the tool requires data with specific breakdowns (e.g. by One Health sector), an additional step of data processing is required prior to copy-pasting data into the tool. If support is needed for this process, programmes may contact the GLLP Secretariat at gllp@who.int.</v>
      </c>
      <c r="B2" s="227"/>
      <c r="C2" s="227"/>
      <c r="D2" s="227"/>
      <c r="E2" s="227"/>
      <c r="F2" s="227"/>
      <c r="G2" s="227"/>
      <c r="H2" s="227"/>
      <c r="I2" s="227"/>
      <c r="J2" s="227"/>
    </row>
    <row r="3" spans="1:10" ht="209.25" customHeight="1">
      <c r="A3" s="227" t="str">
        <f>Language!B1349</f>
        <v>When to fill in this tab: 
1) Mentor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Mentor final mentoring evaluation form - at the end of the programme after capstone project is complete and after the final mentoring session has occurred
- In row 6 for midway form and row 58 for final form, input the number of respondents per sector out of all mentors that responded to the evaluation form. For instance, if 3 mentors responded from human health, then you would enter 3 for human health.
- Insert average scores per sector per each question unless stated otherwise. For instance, if 5 mentors from Human health sector scored "5" on a question X, the average score to the question would be 5. However, if 3 mentors scored "4" and the other 2 mentors scored "5", the average score that you would need to enter is 4.4.  If support is needed for this process, programmes may contact the GLLP Secretariat at gllp@who.int. 
You can refer to color-coding of the cells at the bottom of the spreadsheet.</v>
      </c>
      <c r="B3" s="227"/>
      <c r="C3" s="227"/>
      <c r="D3" s="227"/>
      <c r="E3" s="227"/>
      <c r="F3" s="227"/>
      <c r="G3" s="227"/>
      <c r="H3" s="227"/>
      <c r="I3" s="227"/>
      <c r="J3" s="227"/>
    </row>
    <row r="4" spans="1:10" ht="15.75" thickBot="1"/>
    <row r="5" spans="1:10" ht="57.75" customHeight="1" thickTop="1" thickBot="1">
      <c r="A5" s="6"/>
      <c r="B5" s="10"/>
      <c r="C5" s="45" t="str">
        <f>Language!$B$985</f>
        <v>Sector</v>
      </c>
      <c r="D5" s="10" t="str">
        <f>Language!$B$100</f>
        <v>Human health</v>
      </c>
      <c r="E5" s="10" t="str">
        <f>Language!$B$101</f>
        <v>Animal health</v>
      </c>
      <c r="F5" s="10" t="str">
        <f>Language!$B$102</f>
        <v>Environmental health</v>
      </c>
      <c r="G5" s="10" t="str">
        <f>Language!$B$103</f>
        <v>Other</v>
      </c>
    </row>
    <row r="6" spans="1:10" ht="31.5" thickTop="1" thickBot="1">
      <c r="A6" s="6"/>
      <c r="B6" s="10"/>
      <c r="C6" s="45" t="str">
        <f>Language!$B$986</f>
        <v>Number of respondents per sector</v>
      </c>
      <c r="D6" s="120"/>
      <c r="E6" s="120"/>
      <c r="F6" s="120"/>
      <c r="G6" s="120"/>
    </row>
    <row r="7" spans="1:10" ht="19.5" thickTop="1">
      <c r="A7" s="323" t="str">
        <f>Language!B1350</f>
        <v>Mentor midway mentoring evaluation form</v>
      </c>
      <c r="B7" s="323"/>
      <c r="C7" s="323"/>
      <c r="D7" s="323"/>
      <c r="E7" s="323"/>
      <c r="F7" s="323"/>
      <c r="G7" s="323"/>
    </row>
    <row r="8" spans="1:10" ht="15" customHeight="1">
      <c r="A8" s="318" t="str">
        <f>Language!B1351</f>
        <v>A. Organization, infrastructure and logistics</v>
      </c>
      <c r="B8" s="318"/>
      <c r="C8" s="38"/>
      <c r="D8" s="293"/>
      <c r="E8" s="293"/>
      <c r="F8" s="293"/>
      <c r="G8" s="293"/>
    </row>
    <row r="9" spans="1:10">
      <c r="A9" s="6" t="s">
        <v>135</v>
      </c>
      <c r="B9" s="320" t="str">
        <f>Language!B1352</f>
        <v>The mentoring component of the Programme is well-organized and runs smoothly</v>
      </c>
      <c r="C9" s="320"/>
      <c r="D9" s="120"/>
      <c r="E9" s="120"/>
      <c r="F9" s="120"/>
      <c r="G9" s="120"/>
    </row>
    <row r="10" spans="1:10">
      <c r="A10" s="6" t="s">
        <v>136</v>
      </c>
      <c r="B10" s="320" t="str">
        <f>Language!B1353</f>
        <v>The administrative support is helpful and sufficient</v>
      </c>
      <c r="C10" s="320"/>
      <c r="D10" s="120"/>
      <c r="E10" s="120"/>
      <c r="F10" s="120"/>
      <c r="G10" s="120"/>
    </row>
    <row r="11" spans="1:10" ht="34.5" customHeight="1">
      <c r="A11" s="6" t="s">
        <v>118</v>
      </c>
      <c r="B11" s="320" t="str">
        <f>Language!B1354</f>
        <v>The mentoring environment (e.g., venue, distance-learning platform) is appropriate and facilitates the mentoring process </v>
      </c>
      <c r="C11" s="320"/>
      <c r="D11" s="120"/>
      <c r="E11" s="120"/>
      <c r="F11" s="120"/>
      <c r="G11" s="120"/>
    </row>
    <row r="12" spans="1:10" ht="15" customHeight="1">
      <c r="A12" s="6" t="s">
        <v>119</v>
      </c>
      <c r="B12" s="320" t="str">
        <f>Language!B1355</f>
        <v>The logistical arrangements (e.g., scheduling, location/link, materials) are adequate</v>
      </c>
      <c r="C12" s="320"/>
      <c r="D12" s="120"/>
      <c r="E12" s="120"/>
      <c r="F12" s="120"/>
      <c r="G12" s="120"/>
    </row>
    <row r="13" spans="1:10" ht="15" customHeight="1">
      <c r="A13" s="6" t="s">
        <v>120</v>
      </c>
      <c r="B13" s="320" t="str">
        <f>Language!B1356</f>
        <v>The materials and resources needed for mentoring are readily available or access to those is provided in a timely manner</v>
      </c>
      <c r="C13" s="320"/>
      <c r="D13" s="120"/>
      <c r="E13" s="120"/>
      <c r="F13" s="120"/>
      <c r="G13" s="120"/>
    </row>
    <row r="14" spans="1:10">
      <c r="A14" s="6" t="s">
        <v>121</v>
      </c>
      <c r="B14" s="320" t="str">
        <f>Language!B1357</f>
        <v>Enough time was provided to prepare for mentoring</v>
      </c>
      <c r="C14" s="320"/>
      <c r="D14" s="120"/>
      <c r="E14" s="120"/>
      <c r="F14" s="120"/>
      <c r="G14" s="120"/>
    </row>
    <row r="15" spans="1:10">
      <c r="A15" s="294" t="str">
        <f>Language!$B$1358</f>
        <v>Average by sectors</v>
      </c>
      <c r="B15" s="294"/>
      <c r="C15" s="294"/>
      <c r="D15" s="50" t="str">
        <f>IF(
  AND(D6&lt;&gt;"",COUNTA(D9:D14)&gt;0),
  AVERAGE(D9:D14)/5,
  ""
)</f>
        <v/>
      </c>
      <c r="E15" s="50" t="str">
        <f t="shared" ref="E15:G15" si="0">IF(
  AND(E6&lt;&gt;"",COUNTA(E9:E14)&gt;0),
  AVERAGE(E9:E14)/5,
  ""
)</f>
        <v/>
      </c>
      <c r="F15" s="50" t="str">
        <f t="shared" si="0"/>
        <v/>
      </c>
      <c r="G15" s="50" t="str">
        <f t="shared" si="0"/>
        <v/>
      </c>
    </row>
    <row r="16" spans="1:10">
      <c r="A16" s="294" t="str">
        <f>Language!$B$1359</f>
        <v>Total</v>
      </c>
      <c r="B16" s="294"/>
      <c r="C16" s="294"/>
      <c r="D16" s="287" t="str">
        <f>IFERROR(
(
IF(AND(D15&lt;&gt;"",D6&lt;&gt;""),D15*D6,0)+
IF(AND(E15&lt;&gt;"",E6&lt;&gt;""),E15*E6,0)+
IF(AND(F15&lt;&gt;"",F6&lt;&gt;""),F15*F6,0)+
IF(AND(G15&lt;&gt;"",G6&lt;&gt;""),G15*G6,0)
)
/
(
(
IF(AND(D15&lt;&gt;"",D6&lt;&gt;""),D6,0)+
IF(AND(E15&lt;&gt;"",E6&lt;&gt;""),E6,0)+
IF(AND(F15&lt;&gt;"",F6&lt;&gt;""),F6,0)+
IF(AND(G15&lt;&gt;"",G6&lt;&gt;""),G6,0)
)
),
"")</f>
        <v/>
      </c>
      <c r="E16" s="288"/>
      <c r="F16" s="288"/>
      <c r="G16" s="289"/>
    </row>
    <row r="17" spans="1:7" ht="15" customHeight="1">
      <c r="A17" s="318" t="str">
        <f>Language!B1360</f>
        <v>B. Communication from the implementer </v>
      </c>
      <c r="B17" s="318"/>
      <c r="C17" s="38"/>
      <c r="D17" s="293"/>
      <c r="E17" s="293"/>
      <c r="F17" s="293"/>
      <c r="G17" s="293"/>
    </row>
    <row r="18" spans="1:7">
      <c r="A18" s="6" t="s">
        <v>137</v>
      </c>
      <c r="B18" s="320" t="str">
        <f>Language!B1361</f>
        <v>Communication from organizers is clear and timely</v>
      </c>
      <c r="C18" s="320"/>
      <c r="D18" s="120"/>
      <c r="E18" s="120"/>
      <c r="F18" s="120"/>
      <c r="G18" s="120"/>
    </row>
    <row r="19" spans="1:7" ht="15" customHeight="1">
      <c r="A19" s="6" t="s">
        <v>138</v>
      </c>
      <c r="B19" s="320" t="str">
        <f>Language!B1362</f>
        <v>All necessary information, updates and changes to the programme are communicated effectively</v>
      </c>
      <c r="C19" s="320"/>
      <c r="D19" s="120"/>
      <c r="E19" s="120"/>
      <c r="F19" s="120"/>
      <c r="G19" s="120"/>
    </row>
    <row r="20" spans="1:7">
      <c r="A20" s="6" t="s">
        <v>139</v>
      </c>
      <c r="B20" s="320" t="str">
        <f>Language!B1363</f>
        <v>The organizers are responsive to my inquiries and concerns</v>
      </c>
      <c r="C20" s="320"/>
      <c r="D20" s="120"/>
      <c r="E20" s="120"/>
      <c r="F20" s="120"/>
      <c r="G20" s="120"/>
    </row>
    <row r="21" spans="1:7">
      <c r="A21" s="6" t="s">
        <v>128</v>
      </c>
      <c r="B21" s="320" t="str">
        <f>Language!B1364</f>
        <v>My role and responsibilities as a mentor were clearly communicated to me</v>
      </c>
      <c r="C21" s="320"/>
      <c r="D21" s="120"/>
      <c r="E21" s="120"/>
      <c r="F21" s="120"/>
      <c r="G21" s="120"/>
    </row>
    <row r="22" spans="1:7">
      <c r="A22" s="294" t="str">
        <f>Language!$B$1358</f>
        <v>Average by sectors</v>
      </c>
      <c r="B22" s="294"/>
      <c r="C22" s="294"/>
      <c r="D22" s="50" t="str">
        <f>IF(
  AND(D6&lt;&gt;"",COUNTA(D18:D21)&gt;0),
  AVERAGE(D18:D21)/5,
  ""
)</f>
        <v/>
      </c>
      <c r="E22" s="50" t="str">
        <f t="shared" ref="E22:G22" si="1">IF(
  AND(E6&lt;&gt;"",COUNTA(E18:E21)&gt;0),
  AVERAGE(E18:E21)/5,
  ""
)</f>
        <v/>
      </c>
      <c r="F22" s="50" t="str">
        <f t="shared" si="1"/>
        <v/>
      </c>
      <c r="G22" s="50" t="str">
        <f t="shared" si="1"/>
        <v/>
      </c>
    </row>
    <row r="23" spans="1:7">
      <c r="A23" s="294" t="str">
        <f>Language!$B$1359</f>
        <v>Total</v>
      </c>
      <c r="B23" s="294"/>
      <c r="C23" s="294"/>
      <c r="D23" s="287" t="str">
        <f>IFERROR(
(
IF(AND(D22&lt;&gt;"",D6&lt;&gt;""),D22*D6,0)+
IF(AND(E22&lt;&gt;"",E6&lt;&gt;""),E22*E6,0)+
IF(AND(F22&lt;&gt;"",F6&lt;&gt;""),F22*F6,0)+
IF(AND(G22&lt;&gt;"",G6&lt;&gt;""),G22*G6,0)
)
/
(
(
IF(AND(D22&lt;&gt;"",D6&lt;&gt;""),D6,0)+
IF(AND(E22&lt;&gt;"",E6&lt;&gt;""),E6,0)+
IF(AND(F22&lt;&gt;"",F6&lt;&gt;""),F6,0)+
IF(AND(G22&lt;&gt;"",G6&lt;&gt;""),G6,0)
)
),
"")</f>
        <v/>
      </c>
      <c r="E23" s="288"/>
      <c r="F23" s="288"/>
      <c r="G23" s="289"/>
    </row>
    <row r="24" spans="1:7" ht="15" customHeight="1">
      <c r="A24" s="318" t="str">
        <f>Language!B1367</f>
        <v>C. Length/format </v>
      </c>
      <c r="B24" s="318"/>
      <c r="C24" s="38"/>
      <c r="D24" s="293"/>
      <c r="E24" s="293"/>
      <c r="F24" s="293"/>
      <c r="G24" s="293"/>
    </row>
    <row r="25" spans="1:7">
      <c r="A25" s="6" t="s">
        <v>133</v>
      </c>
      <c r="B25" s="320" t="str">
        <f>Language!B1368</f>
        <v>The duration of mentoring support is acceptable</v>
      </c>
      <c r="C25" s="320"/>
      <c r="D25" s="120"/>
      <c r="E25" s="120"/>
      <c r="F25" s="120"/>
      <c r="G25" s="120"/>
    </row>
    <row r="26" spans="1:7">
      <c r="A26" s="6" t="s">
        <v>134</v>
      </c>
      <c r="B26" s="320" t="str">
        <f>Language!B1369</f>
        <v>The pacing of the programme is manageable</v>
      </c>
      <c r="C26" s="320"/>
      <c r="D26" s="120"/>
      <c r="E26" s="120"/>
      <c r="F26" s="120"/>
      <c r="G26" s="120"/>
    </row>
    <row r="27" spans="1:7" ht="15" customHeight="1">
      <c r="A27" s="6" t="s">
        <v>140</v>
      </c>
      <c r="B27" s="320" t="str">
        <f>Language!B1370</f>
        <v>The modality of the mentoring sessions (e.g. in person, online) is effective for mentoring</v>
      </c>
      <c r="C27" s="320"/>
      <c r="D27" s="120"/>
      <c r="E27" s="120"/>
      <c r="F27" s="120"/>
      <c r="G27" s="120"/>
    </row>
    <row r="28" spans="1:7">
      <c r="A28" s="294" t="str">
        <f>Language!$B$1358</f>
        <v>Average by sectors</v>
      </c>
      <c r="B28" s="294"/>
      <c r="C28" s="294"/>
      <c r="D28" s="50" t="str">
        <f>IF(
  AND(D6&lt;&gt;"",COUNTA(D25:D27)&gt;0),
  AVERAGE(D25:D27)/5,
  ""
)</f>
        <v/>
      </c>
      <c r="E28" s="50" t="str">
        <f t="shared" ref="E28:G28" si="2">IF(
  AND(E6&lt;&gt;"",COUNTA(E25:E27)&gt;0),
  AVERAGE(E25:E27)/5,
  ""
)</f>
        <v/>
      </c>
      <c r="F28" s="50" t="str">
        <f t="shared" si="2"/>
        <v/>
      </c>
      <c r="G28" s="50" t="str">
        <f t="shared" si="2"/>
        <v/>
      </c>
    </row>
    <row r="29" spans="1:7">
      <c r="A29" s="294" t="str">
        <f>Language!$B$1359</f>
        <v>Total</v>
      </c>
      <c r="B29" s="294"/>
      <c r="C29" s="294"/>
      <c r="D29" s="287" t="str">
        <f>IFERROR(
(
IF(AND(D28&lt;&gt;"",D6&lt;&gt;""),D28*D6,0)+
IF(AND(E28&lt;&gt;"",E6&lt;&gt;""),E28*E6,0)+
IF(AND(F28&lt;&gt;"",F6&lt;&gt;""),F28*F6,0)+
IF(AND(G28&lt;&gt;"",G6&lt;&gt;""),G28*G6,0)
)
/
(
(
IF(AND(D28&lt;&gt;"",D6&lt;&gt;""),D6,0)+
IF(AND(E28&lt;&gt;"",E6&lt;&gt;""),E6,0)+
IF(AND(F28&lt;&gt;"",F6&lt;&gt;""),F6,0)+
IF(AND(G28&lt;&gt;"",G6&lt;&gt;""),G6,0)
)
),
"")</f>
        <v/>
      </c>
      <c r="E29" s="288"/>
      <c r="F29" s="288"/>
      <c r="G29" s="289"/>
    </row>
    <row r="30" spans="1:7" ht="15" customHeight="1">
      <c r="A30" s="318" t="str">
        <f>Language!B1373</f>
        <v>D. Mentor-mentee relationship</v>
      </c>
      <c r="B30" s="318"/>
      <c r="C30" s="38"/>
      <c r="D30" s="293"/>
      <c r="E30" s="293"/>
      <c r="F30" s="293"/>
      <c r="G30" s="293"/>
    </row>
    <row r="31" spans="1:7">
      <c r="A31" s="6" t="s">
        <v>143</v>
      </c>
      <c r="B31" s="320" t="str">
        <f>Language!B1374</f>
        <v>My mentee(s) are receptive and open-minded to receiving feedback</v>
      </c>
      <c r="C31" s="320"/>
      <c r="D31" s="120"/>
      <c r="E31" s="120"/>
      <c r="F31" s="120"/>
      <c r="G31" s="120"/>
    </row>
    <row r="32" spans="1:7">
      <c r="A32" s="6" t="s">
        <v>144</v>
      </c>
      <c r="B32" s="320" t="str">
        <f>Language!B1375</f>
        <v>My mentee(s) provide responses in a timely manner</v>
      </c>
      <c r="C32" s="320"/>
      <c r="D32" s="120"/>
      <c r="E32" s="120"/>
      <c r="F32" s="120"/>
      <c r="G32" s="120"/>
    </row>
    <row r="33" spans="1:7" ht="15" customHeight="1">
      <c r="A33" s="6" t="s">
        <v>145</v>
      </c>
      <c r="B33" s="320" t="str">
        <f>Language!B1376</f>
        <v>My mentee(s) inform me of any changes in the schedule of meetings in a timely manner</v>
      </c>
      <c r="C33" s="320"/>
      <c r="D33" s="120"/>
      <c r="E33" s="120"/>
      <c r="F33" s="120"/>
      <c r="G33" s="120"/>
    </row>
    <row r="34" spans="1:7" ht="33" customHeight="1">
      <c r="A34" s="6" t="s">
        <v>146</v>
      </c>
      <c r="B34" s="320" t="str">
        <f>Language!B1377</f>
        <v>My mentee(s) are actively engaged and motivated to support their learning and professional growth</v>
      </c>
      <c r="C34" s="320"/>
      <c r="D34" s="120"/>
      <c r="E34" s="120"/>
      <c r="F34" s="120"/>
      <c r="G34" s="120"/>
    </row>
    <row r="35" spans="1:7">
      <c r="A35" s="294" t="str">
        <f>Language!$B$1358</f>
        <v>Average by sectors</v>
      </c>
      <c r="B35" s="294"/>
      <c r="C35" s="294"/>
      <c r="D35" s="50" t="str">
        <f>IF(
  AND(D6&lt;&gt;"",COUNTA(D31:D34)&gt;0),
  AVERAGE(D31:D34)/5,
  ""
)</f>
        <v/>
      </c>
      <c r="E35" s="50" t="str">
        <f t="shared" ref="E35:G35" si="3">IF(
  AND(E6&lt;&gt;"",COUNTA(E31:E34)&gt;0),
  AVERAGE(E31:E34)/5,
  ""
)</f>
        <v/>
      </c>
      <c r="F35" s="50" t="str">
        <f t="shared" si="3"/>
        <v/>
      </c>
      <c r="G35" s="50" t="str">
        <f t="shared" si="3"/>
        <v/>
      </c>
    </row>
    <row r="36" spans="1:7">
      <c r="A36" s="294" t="str">
        <f>Language!$B$1359</f>
        <v>Total</v>
      </c>
      <c r="B36" s="294"/>
      <c r="C36" s="294"/>
      <c r="D36" s="287" t="str">
        <f>IFERROR(
(
IF(AND(D35&lt;&gt;"",D6&lt;&gt;""),D35*D6,0)+
IF(AND(E35&lt;&gt;"",E6&lt;&gt;""),E35*E6,0)+
IF(AND(F35&lt;&gt;"",F6&lt;&gt;""),F35*F6,0)+
IF(AND(G35&lt;&gt;"",G6&lt;&gt;""),G35*G6,0)
)
/
(
(
IF(AND(D35&lt;&gt;"",D6&lt;&gt;""),D6,0)+
IF(AND(E35&lt;&gt;"",E6&lt;&gt;""),E6,0)+
IF(AND(F35&lt;&gt;"",F6&lt;&gt;""),F6,0)+
IF(AND(G35&lt;&gt;"",G6&lt;&gt;""),G6,0)
)
),
"")</f>
        <v/>
      </c>
      <c r="E36" s="288"/>
      <c r="F36" s="288"/>
      <c r="G36" s="289"/>
    </row>
    <row r="37" spans="1:7" ht="15" customHeight="1">
      <c r="A37" s="318" t="str">
        <f>Language!B1380</f>
        <v>E. Learning package – mentoring component</v>
      </c>
      <c r="B37" s="318"/>
      <c r="C37" s="38"/>
      <c r="D37" s="293"/>
      <c r="E37" s="293"/>
      <c r="F37" s="293"/>
      <c r="G37" s="293"/>
    </row>
    <row r="38" spans="1:7">
      <c r="A38" s="6" t="s">
        <v>182</v>
      </c>
      <c r="B38" s="320" t="str">
        <f>Language!B1381</f>
        <v>The objectives of mentoring are clearly stated in the learning package and are understandable</v>
      </c>
      <c r="C38" s="320"/>
      <c r="D38" s="120"/>
      <c r="E38" s="120"/>
      <c r="F38" s="120"/>
      <c r="G38" s="120"/>
    </row>
    <row r="39" spans="1:7" ht="15" customHeight="1">
      <c r="A39" s="6" t="s">
        <v>183</v>
      </c>
      <c r="B39" s="320" t="str">
        <f>Language!B1382</f>
        <v>My role and responsibilities as a mentor (from ToR or any other related document) are clear to me</v>
      </c>
      <c r="C39" s="320"/>
      <c r="D39" s="120"/>
      <c r="E39" s="120"/>
      <c r="F39" s="120"/>
      <c r="G39" s="120"/>
    </row>
    <row r="40" spans="1:7" ht="34.5" customHeight="1">
      <c r="A40" s="6" t="s">
        <v>163</v>
      </c>
      <c r="B40" s="320" t="str">
        <f>Language!B1383</f>
        <v>The mentorship guide equipped me with the necessary knowledge to be an effective mentor</v>
      </c>
      <c r="C40" s="320"/>
      <c r="D40" s="120"/>
      <c r="E40" s="120"/>
      <c r="F40" s="120"/>
      <c r="G40" s="120"/>
    </row>
    <row r="41" spans="1:7" ht="15" customHeight="1">
      <c r="A41" s="6" t="s">
        <v>164</v>
      </c>
      <c r="B41" s="320" t="str">
        <f>Language!B1384</f>
        <v>The project guide includes all relevant content related to small and capstone projects</v>
      </c>
      <c r="C41" s="320"/>
      <c r="D41" s="120"/>
      <c r="E41" s="120"/>
      <c r="F41" s="120"/>
      <c r="G41" s="120"/>
    </row>
    <row r="42" spans="1:7" ht="15" customHeight="1">
      <c r="A42" s="6" t="s">
        <v>165</v>
      </c>
      <c r="B42" s="320" t="str">
        <f>Language!B1385</f>
        <v>The project guide equipped me with the necessary knowledge to support my mentees with the small and capstone projects</v>
      </c>
      <c r="C42" s="320"/>
      <c r="D42" s="120"/>
      <c r="E42" s="120"/>
      <c r="F42" s="120"/>
      <c r="G42" s="120"/>
    </row>
    <row r="43" spans="1:7">
      <c r="A43" s="6" t="s">
        <v>166</v>
      </c>
      <c r="B43" s="320" t="str">
        <f>Language!B1386</f>
        <v>The mentoring package included all relevant templates and forms</v>
      </c>
      <c r="C43" s="320"/>
      <c r="D43" s="120"/>
      <c r="E43" s="120"/>
      <c r="F43" s="120"/>
      <c r="G43" s="120"/>
    </row>
    <row r="44" spans="1:7">
      <c r="A44" s="6" t="s">
        <v>184</v>
      </c>
      <c r="B44" s="303" t="str">
        <f>Language!B1387</f>
        <v>The mentoring package materials were clear and easy to understand</v>
      </c>
      <c r="C44" s="304"/>
      <c r="D44" s="120"/>
      <c r="E44" s="120"/>
      <c r="F44" s="120"/>
      <c r="G44" s="120"/>
    </row>
    <row r="45" spans="1:7">
      <c r="A45" s="6" t="s">
        <v>185</v>
      </c>
      <c r="B45" s="320" t="str">
        <f>Language!B1806</f>
        <v>I, as mentor, felt prepared to support my mentee(-s)</v>
      </c>
      <c r="C45" s="320"/>
      <c r="D45" s="120"/>
      <c r="E45" s="120"/>
      <c r="F45" s="120"/>
      <c r="G45" s="120"/>
    </row>
    <row r="46" spans="1:7">
      <c r="A46" s="294" t="str">
        <f>Language!$B$1358</f>
        <v>Average by sectors</v>
      </c>
      <c r="B46" s="294"/>
      <c r="C46" s="294"/>
      <c r="D46" s="50" t="str">
        <f>IF(
  AND(D6&lt;&gt;"",COUNTA(D38:D45)&gt;0),
  AVERAGE(D38:D45)/5,
  ""
)</f>
        <v/>
      </c>
      <c r="E46" s="50" t="str">
        <f t="shared" ref="E46:G46" si="4">IF(
  AND(E6&lt;&gt;"",COUNTA(E38:E45)&gt;0),
  AVERAGE(E38:E45)/5,
  ""
)</f>
        <v/>
      </c>
      <c r="F46" s="50" t="str">
        <f t="shared" si="4"/>
        <v/>
      </c>
      <c r="G46" s="50" t="str">
        <f t="shared" si="4"/>
        <v/>
      </c>
    </row>
    <row r="47" spans="1:7">
      <c r="A47" s="294" t="str">
        <f>Language!$B$1359</f>
        <v>Total</v>
      </c>
      <c r="B47" s="294"/>
      <c r="C47" s="294"/>
      <c r="D47" s="287" t="str">
        <f>IFERROR(
(
IF(AND(D46&lt;&gt;"",D6&lt;&gt;""),D46*D6,0)+
IF(AND(E46&lt;&gt;"",E6&lt;&gt;""),E46*E6,0)+
IF(AND(F46&lt;&gt;"",F6&lt;&gt;""),F46*F6,0)+
IF(AND(G46&lt;&gt;"",G6&lt;&gt;""),G46*G6,0)
)
/
(
(
IF(AND(D46&lt;&gt;"",D6&lt;&gt;""),D6,0)+
IF(AND(E46&lt;&gt;"",E6&lt;&gt;""),E6,0)+
IF(AND(F46&lt;&gt;"",F6&lt;&gt;""),F6,0)+
IF(AND(G46&lt;&gt;"",G6&lt;&gt;""),G6,0)
)
),
"")</f>
        <v/>
      </c>
      <c r="E47" s="288"/>
      <c r="F47" s="288"/>
      <c r="G47" s="289"/>
    </row>
    <row r="48" spans="1:7" ht="15" customHeight="1">
      <c r="A48" s="318" t="str">
        <f>Language!B1390</f>
        <v xml:space="preserve">F. Adaptation of the learning package </v>
      </c>
      <c r="B48" s="318"/>
      <c r="C48" s="38"/>
      <c r="D48" s="293"/>
      <c r="E48" s="293"/>
      <c r="F48" s="293"/>
      <c r="G48" s="293"/>
    </row>
    <row r="49" spans="1:7">
      <c r="A49" s="6" t="s">
        <v>186</v>
      </c>
      <c r="B49" s="320" t="str">
        <f>Language!B1391</f>
        <v>We, as mentors, adapted relevant templates to our needs</v>
      </c>
      <c r="C49" s="320"/>
      <c r="D49" s="120"/>
      <c r="E49" s="120"/>
      <c r="F49" s="120"/>
      <c r="G49" s="120"/>
    </row>
    <row r="50" spans="1:7" ht="15" customHeight="1">
      <c r="A50" s="6" t="s">
        <v>187</v>
      </c>
      <c r="B50" s="320" t="str">
        <f>Language!B1392</f>
        <v>Adaptation of the learning package materials did not compromise the integrity of the content</v>
      </c>
      <c r="C50" s="320"/>
      <c r="D50" s="120"/>
      <c r="E50" s="120"/>
      <c r="F50" s="120"/>
      <c r="G50" s="120"/>
    </row>
    <row r="51" spans="1:7">
      <c r="A51" s="294" t="str">
        <f>Language!B1393</f>
        <v>Average by sectors</v>
      </c>
      <c r="B51" s="294"/>
      <c r="C51" s="294"/>
      <c r="D51" s="50" t="str">
        <f>IF(
  AND(D6&lt;&gt;"",COUNTA(D49:D50)&gt;0),
  AVERAGE(D49:D50)/5,
  ""
)</f>
        <v/>
      </c>
      <c r="E51" s="50" t="str">
        <f t="shared" ref="E51:G51" si="5">IF(
  AND(E6&lt;&gt;"",COUNTA(E49:E50)&gt;0),
  AVERAGE(E49:E50)/5,
  ""
)</f>
        <v/>
      </c>
      <c r="F51" s="50" t="str">
        <f t="shared" si="5"/>
        <v/>
      </c>
      <c r="G51" s="50" t="str">
        <f t="shared" si="5"/>
        <v/>
      </c>
    </row>
    <row r="52" spans="1:7">
      <c r="A52" s="294" t="str">
        <f>Language!B1394</f>
        <v>Total</v>
      </c>
      <c r="B52" s="294"/>
      <c r="C52" s="294"/>
      <c r="D52" s="287" t="str">
        <f>IFERROR(
(
IF(AND(D51&lt;&gt;"",D6&lt;&gt;""),D51*D6,0)+
IF(AND(E51&lt;&gt;"",E6&lt;&gt;""),E51*E6,0)+
IF(AND(F51&lt;&gt;"",F6&lt;&gt;""),F51*F6,0)+
IF(AND(G51&lt;&gt;"",G6&lt;&gt;""),G51*G6,0)
)
/
(
(
IF(AND(D51&lt;&gt;"",D6&lt;&gt;""),D6,0)+
IF(AND(E51&lt;&gt;"",E6&lt;&gt;""),E6,0)+
IF(AND(F51&lt;&gt;"",F6&lt;&gt;""),F6,0)+
IF(AND(G51&lt;&gt;"",G6&lt;&gt;""),G6,0)
)
),
"")</f>
        <v/>
      </c>
      <c r="E52" s="288"/>
      <c r="F52" s="288"/>
      <c r="G52" s="289"/>
    </row>
    <row r="53" spans="1:7">
      <c r="A53" s="6" t="s">
        <v>188</v>
      </c>
      <c r="B53" s="320" t="str">
        <f>Language!B1395</f>
        <v>How long did it take to adapt mentoring materials? Please indicate the average length in hours by sector</v>
      </c>
      <c r="C53" s="320"/>
      <c r="D53" s="209"/>
      <c r="E53" s="209"/>
      <c r="F53" s="209"/>
      <c r="G53" s="209"/>
    </row>
    <row r="54" spans="1:7">
      <c r="A54" s="294" t="str">
        <f>Language!B1396</f>
        <v>Average</v>
      </c>
      <c r="B54" s="294"/>
      <c r="C54" s="294"/>
      <c r="D54" s="327" t="str">
        <f>IFERROR(
(
IF(AND(D53&lt;&gt;"",D6&lt;&gt;""),D53*D6,0)+
IF(AND(E53&lt;&gt;"",E6&lt;&gt;""),E53*E6,0)+
IF(AND(F53&lt;&gt;"",F6&lt;&gt;""),F53*F6,0)+
IF(AND(G53&lt;&gt;"",G6&lt;&gt;""),G53*G6,0)
)
/
(
(
IF(AND(D53&lt;&gt;"",D6&lt;&gt;""),D6,0)+
IF(AND(E53&lt;&gt;"",E6&lt;&gt;""),E6,0)+
IF(AND(F53&lt;&gt;"",F6&lt;&gt;""),F6,0)+
IF(AND(G53&lt;&gt;"",G6&lt;&gt;""),G6,0)
)
),
"")</f>
        <v/>
      </c>
      <c r="E54" s="328"/>
      <c r="F54" s="328"/>
      <c r="G54" s="329"/>
    </row>
    <row r="56" spans="1:7" ht="15.75" thickBot="1"/>
    <row r="57" spans="1:7" ht="31.5" thickTop="1" thickBot="1">
      <c r="A57" s="6"/>
      <c r="B57" s="19"/>
      <c r="C57" s="45" t="str">
        <f>Language!$B$985</f>
        <v>Sector</v>
      </c>
      <c r="D57" s="10" t="str">
        <f>Language!$B$100</f>
        <v>Human health</v>
      </c>
      <c r="E57" s="10" t="str">
        <f>Language!$B$101</f>
        <v>Animal health</v>
      </c>
      <c r="F57" s="10" t="str">
        <f>Language!$B$102</f>
        <v>Environmental health</v>
      </c>
      <c r="G57" s="10" t="str">
        <f>Language!$B$103</f>
        <v>Other</v>
      </c>
    </row>
    <row r="58" spans="1:7" ht="31.5" thickTop="1" thickBot="1">
      <c r="A58" s="6"/>
      <c r="B58" s="10"/>
      <c r="C58" s="45" t="str">
        <f>Language!$B$986</f>
        <v>Number of respondents per sector</v>
      </c>
      <c r="D58" s="120"/>
      <c r="E58" s="120"/>
      <c r="F58" s="120"/>
      <c r="G58" s="120"/>
    </row>
    <row r="59" spans="1:7" ht="19.5" thickTop="1">
      <c r="A59" s="323" t="str">
        <f>Language!B1397</f>
        <v>Mentor final mentoring evaluation form</v>
      </c>
      <c r="B59" s="323"/>
      <c r="C59" s="323"/>
      <c r="D59" s="323"/>
      <c r="E59" s="323"/>
      <c r="F59" s="323"/>
      <c r="G59" s="323"/>
    </row>
    <row r="60" spans="1:7">
      <c r="A60" s="318" t="str">
        <f>Language!B1398</f>
        <v>A. Organization, infrastructure and logistics</v>
      </c>
      <c r="B60" s="318"/>
      <c r="C60" s="38"/>
      <c r="D60" s="293"/>
      <c r="E60" s="293"/>
      <c r="F60" s="293"/>
      <c r="G60" s="293"/>
    </row>
    <row r="61" spans="1:7">
      <c r="A61" s="6" t="s">
        <v>135</v>
      </c>
      <c r="B61" s="303" t="str">
        <f>Language!B1399</f>
        <v>The mentoring component of the Programme was well-organized and ran smoothly</v>
      </c>
      <c r="C61" s="304"/>
      <c r="D61" s="120"/>
      <c r="E61" s="120"/>
      <c r="F61" s="120"/>
      <c r="G61" s="120"/>
    </row>
    <row r="62" spans="1:7">
      <c r="A62" s="6" t="s">
        <v>136</v>
      </c>
      <c r="B62" s="303" t="str">
        <f>Language!B1400</f>
        <v>The administrative support was helpful and sufficient</v>
      </c>
      <c r="C62" s="304"/>
      <c r="D62" s="120"/>
      <c r="E62" s="120"/>
      <c r="F62" s="120"/>
      <c r="G62" s="120"/>
    </row>
    <row r="63" spans="1:7" ht="30.75" customHeight="1">
      <c r="A63" s="6" t="s">
        <v>118</v>
      </c>
      <c r="B63" s="303" t="str">
        <f>Language!B1401</f>
        <v>The mentoring environment (e.g., venue, distance-learning platform) was appropriate and facilitated the mentoring process </v>
      </c>
      <c r="C63" s="304"/>
      <c r="D63" s="120"/>
      <c r="E63" s="120"/>
      <c r="F63" s="120"/>
      <c r="G63" s="120"/>
    </row>
    <row r="64" spans="1:7" ht="15" customHeight="1">
      <c r="A64" s="6" t="s">
        <v>119</v>
      </c>
      <c r="B64" s="303" t="str">
        <f>Language!B1402</f>
        <v>The logistical arrangements (e.g., scheduling, location/link, materials) were adequate</v>
      </c>
      <c r="C64" s="304"/>
      <c r="D64" s="120"/>
      <c r="E64" s="120"/>
      <c r="F64" s="120"/>
      <c r="G64" s="120"/>
    </row>
    <row r="65" spans="1:7" ht="32.25" customHeight="1">
      <c r="A65" s="6" t="s">
        <v>120</v>
      </c>
      <c r="B65" s="303" t="str">
        <f>Language!B1403</f>
        <v>The materials and resources needed for mentoring were readily available or access to those was provided in a timely manner</v>
      </c>
      <c r="C65" s="304"/>
      <c r="D65" s="120"/>
      <c r="E65" s="120"/>
      <c r="F65" s="120"/>
      <c r="G65" s="120"/>
    </row>
    <row r="66" spans="1:7">
      <c r="A66" s="6" t="s">
        <v>121</v>
      </c>
      <c r="B66" s="303" t="str">
        <f>Language!B1404</f>
        <v>Enough time was provided to prepare for mentoring</v>
      </c>
      <c r="C66" s="304"/>
      <c r="D66" s="120"/>
      <c r="E66" s="120"/>
      <c r="F66" s="120"/>
      <c r="G66" s="120"/>
    </row>
    <row r="67" spans="1:7">
      <c r="A67" s="294" t="str">
        <f>Language!$B$1358</f>
        <v>Average by sectors</v>
      </c>
      <c r="B67" s="294"/>
      <c r="C67" s="294"/>
      <c r="D67" s="50" t="str">
        <f>IF(
  AND(D58&lt;&gt;"",COUNTA(D61:D66)&gt;0),
  AVERAGE(D61:D66)/5,
  ""
)</f>
        <v/>
      </c>
      <c r="E67" s="50" t="str">
        <f t="shared" ref="E67:G67" si="6">IF(
  AND(E58&lt;&gt;"",COUNTA(E61:E66)&gt;0),
  AVERAGE(E61:E66)/5,
  ""
)</f>
        <v/>
      </c>
      <c r="F67" s="50" t="str">
        <f t="shared" si="6"/>
        <v/>
      </c>
      <c r="G67" s="50" t="str">
        <f t="shared" si="6"/>
        <v/>
      </c>
    </row>
    <row r="68" spans="1:7">
      <c r="A68" s="294" t="str">
        <f>Language!$B$1359</f>
        <v>Total</v>
      </c>
      <c r="B68" s="294"/>
      <c r="C68" s="294"/>
      <c r="D68" s="287" t="str">
        <f>IFERROR(
(
IF(AND(D67&lt;&gt;"",D58&lt;&gt;""),D67*D58,0)+
IF(AND(E67&lt;&gt;"",E58&lt;&gt;""),E67*E58,0)+
IF(AND(F67&lt;&gt;"",F58&lt;&gt;""),F67*F58,0)+
IF(AND(G67&lt;&gt;"",G58&lt;&gt;""),G67*G58,0)
)
/
(
(
IF(AND(D67&lt;&gt;"",D58&lt;&gt;""),D58,0)+
IF(AND(E67&lt;&gt;"",E58&lt;&gt;""),E58,0)+
IF(AND(F67&lt;&gt;"",F58&lt;&gt;""),F58,0)+
IF(AND(G67&lt;&gt;"",G58&lt;&gt;""),G58,0)
)
),
"")</f>
        <v/>
      </c>
      <c r="E68" s="288"/>
      <c r="F68" s="288"/>
      <c r="G68" s="289"/>
    </row>
    <row r="69" spans="1:7">
      <c r="A69" s="318" t="str">
        <f>Language!B1407</f>
        <v>B. Communication from the implementer </v>
      </c>
      <c r="B69" s="318"/>
      <c r="C69" s="38"/>
      <c r="D69" s="293"/>
      <c r="E69" s="293"/>
      <c r="F69" s="293"/>
      <c r="G69" s="293"/>
    </row>
    <row r="70" spans="1:7">
      <c r="A70" s="6" t="s">
        <v>137</v>
      </c>
      <c r="B70" s="303" t="str">
        <f>Language!B1408</f>
        <v>Communication from organizers was clear and timely</v>
      </c>
      <c r="C70" s="304"/>
      <c r="D70" s="120"/>
      <c r="E70" s="120"/>
      <c r="F70" s="120"/>
      <c r="G70" s="120"/>
    </row>
    <row r="71" spans="1:7" ht="15" customHeight="1">
      <c r="A71" s="6" t="s">
        <v>138</v>
      </c>
      <c r="B71" s="303" t="str">
        <f>Language!B1409</f>
        <v>All necessary information, updates and changes to the programme were communicated effectively</v>
      </c>
      <c r="C71" s="304"/>
      <c r="D71" s="120"/>
      <c r="E71" s="120"/>
      <c r="F71" s="120"/>
      <c r="G71" s="120"/>
    </row>
    <row r="72" spans="1:7">
      <c r="A72" s="6" t="s">
        <v>139</v>
      </c>
      <c r="B72" s="303" t="str">
        <f>Language!B1410</f>
        <v>The organizers were responsive to my inquiries and concerns</v>
      </c>
      <c r="C72" s="304"/>
      <c r="D72" s="120"/>
      <c r="E72" s="120"/>
      <c r="F72" s="120"/>
      <c r="G72" s="120"/>
    </row>
    <row r="73" spans="1:7">
      <c r="A73" s="6" t="s">
        <v>128</v>
      </c>
      <c r="B73" s="303" t="str">
        <f>Language!B1411</f>
        <v>My role and responsibilities as a mentor were clearly communicated to me</v>
      </c>
      <c r="C73" s="304"/>
      <c r="D73" s="120"/>
      <c r="E73" s="120"/>
      <c r="F73" s="120"/>
      <c r="G73" s="120"/>
    </row>
    <row r="74" spans="1:7">
      <c r="A74" s="294" t="str">
        <f>Language!$B$1358</f>
        <v>Average by sectors</v>
      </c>
      <c r="B74" s="294"/>
      <c r="C74" s="294"/>
      <c r="D74" s="50" t="str">
        <f>IF(
  AND(D58&lt;&gt;"",COUNTA(D70:D73)&gt;0),
  AVERAGE(D70:D73)/5,
  ""
)</f>
        <v/>
      </c>
      <c r="E74" s="50" t="str">
        <f t="shared" ref="E74:G74" si="7">IF(
  AND(E58&lt;&gt;"",COUNTA(E70:E73)&gt;0),
  AVERAGE(E70:E73)/5,
  ""
)</f>
        <v/>
      </c>
      <c r="F74" s="50" t="str">
        <f t="shared" si="7"/>
        <v/>
      </c>
      <c r="G74" s="50" t="str">
        <f t="shared" si="7"/>
        <v/>
      </c>
    </row>
    <row r="75" spans="1:7">
      <c r="A75" s="294" t="str">
        <f>Language!$B$1359</f>
        <v>Total</v>
      </c>
      <c r="B75" s="294"/>
      <c r="C75" s="294"/>
      <c r="D75" s="287" t="str">
        <f>IFERROR(
(
IF(AND(D74&lt;&gt;"",D58&lt;&gt;""),D74*D58,0)+
IF(AND(E74&lt;&gt;"",E58&lt;&gt;""),E74*E58,0)+
IF(AND(F74&lt;&gt;"",F58&lt;&gt;""),F74*F58,0)+
IF(AND(G74&lt;&gt;"",G58&lt;&gt;""),G74*G58,0)
)
/
(
(
IF(AND(D74&lt;&gt;"",D58&lt;&gt;""),D58,0)+
IF(AND(E74&lt;&gt;"",E58&lt;&gt;""),E58,0)+
IF(AND(F74&lt;&gt;"",F58&lt;&gt;""),F58,0)+
IF(AND(G74&lt;&gt;"",G58&lt;&gt;""),G58,0)
)
),
"")</f>
        <v/>
      </c>
      <c r="E75" s="288"/>
      <c r="F75" s="288"/>
      <c r="G75" s="289"/>
    </row>
    <row r="76" spans="1:7">
      <c r="A76" s="318" t="str">
        <f>Language!B1414</f>
        <v>C. Length/format </v>
      </c>
      <c r="B76" s="318"/>
      <c r="C76" s="38"/>
      <c r="D76" s="293"/>
      <c r="E76" s="293"/>
      <c r="F76" s="293"/>
      <c r="G76" s="293"/>
    </row>
    <row r="77" spans="1:7">
      <c r="A77" s="6" t="s">
        <v>133</v>
      </c>
      <c r="B77" s="303" t="str">
        <f>Language!B1415</f>
        <v>The duration of mentoring support was acceptable</v>
      </c>
      <c r="C77" s="304"/>
      <c r="D77" s="120"/>
      <c r="E77" s="120"/>
      <c r="F77" s="120"/>
      <c r="G77" s="120"/>
    </row>
    <row r="78" spans="1:7">
      <c r="A78" s="6" t="s">
        <v>134</v>
      </c>
      <c r="B78" s="303" t="str">
        <f>Language!B1416</f>
        <v>The pacing of the programme was manageable</v>
      </c>
      <c r="C78" s="304"/>
      <c r="D78" s="120"/>
      <c r="E78" s="120"/>
      <c r="F78" s="120"/>
      <c r="G78" s="120"/>
    </row>
    <row r="79" spans="1:7" ht="15" customHeight="1">
      <c r="A79" s="6" t="s">
        <v>140</v>
      </c>
      <c r="B79" s="303" t="str">
        <f>Language!B1417</f>
        <v>The modality of the mentoring sessions (e.g. in person, online) was effective for mentoring</v>
      </c>
      <c r="C79" s="304"/>
      <c r="D79" s="120"/>
      <c r="E79" s="120"/>
      <c r="F79" s="120"/>
      <c r="G79" s="120"/>
    </row>
    <row r="80" spans="1:7">
      <c r="A80" s="294" t="str">
        <f>Language!$B$1358</f>
        <v>Average by sectors</v>
      </c>
      <c r="B80" s="294"/>
      <c r="C80" s="294"/>
      <c r="D80" s="50" t="str">
        <f>IF(
  AND(D58&lt;&gt;"",COUNTA(D77:D79)&gt;0),
  AVERAGE(D77:D79)/5,
  ""
)</f>
        <v/>
      </c>
      <c r="E80" s="50" t="str">
        <f t="shared" ref="E80:G80" si="8">IF(
  AND(E58&lt;&gt;"",COUNTA(E77:E79)&gt;0),
  AVERAGE(E77:E79)/5,
  ""
)</f>
        <v/>
      </c>
      <c r="F80" s="50" t="str">
        <f t="shared" si="8"/>
        <v/>
      </c>
      <c r="G80" s="50" t="str">
        <f t="shared" si="8"/>
        <v/>
      </c>
    </row>
    <row r="81" spans="1:7">
      <c r="A81" s="294" t="str">
        <f>Language!$B$1359</f>
        <v>Total</v>
      </c>
      <c r="B81" s="294"/>
      <c r="C81" s="294"/>
      <c r="D81" s="287" t="str">
        <f>IFERROR(
(
IF(AND(D80&lt;&gt;"",D58&lt;&gt;""),D80*D58,0)+
IF(AND(E80&lt;&gt;"",E58&lt;&gt;""),E80*E58,0)+
IF(AND(F80&lt;&gt;"",F58&lt;&gt;""),F80*F58,0)+
IF(AND(G80&lt;&gt;"",G58&lt;&gt;""),G80*G58,0)
)
/
(
(
IF(AND(D80&lt;&gt;"",D58&lt;&gt;""),D58,0)+
IF(AND(E80&lt;&gt;"",E58&lt;&gt;""),E58,0)+
IF(AND(F80&lt;&gt;"",F58&lt;&gt;""),F58,0)+
IF(AND(G80&lt;&gt;"",G58&lt;&gt;""),G58,0)
)
),
"")</f>
        <v/>
      </c>
      <c r="E81" s="288"/>
      <c r="F81" s="288"/>
      <c r="G81" s="289"/>
    </row>
    <row r="82" spans="1:7">
      <c r="A82" s="318" t="str">
        <f>Language!B1420</f>
        <v>Satisfaction of mentors with the implementation of the programme</v>
      </c>
      <c r="B82" s="318"/>
      <c r="C82" s="38"/>
      <c r="D82" s="38"/>
      <c r="E82" s="38"/>
      <c r="F82" s="38"/>
      <c r="G82" s="38"/>
    </row>
    <row r="83" spans="1:7">
      <c r="A83" s="318" t="str">
        <f>Language!B1421</f>
        <v>Satisfaction by aspect of the programme</v>
      </c>
      <c r="B83" s="318"/>
      <c r="C83" s="38"/>
      <c r="D83" s="38"/>
      <c r="E83" s="38"/>
      <c r="F83" s="38"/>
      <c r="G83" s="38"/>
    </row>
    <row r="84" spans="1:7">
      <c r="A84" s="305" t="str">
        <f>Language!B1422</f>
        <v>Organization, infrastructure and logistics (average for midprogramme and final by sectors)</v>
      </c>
      <c r="B84" s="306"/>
      <c r="C84" s="307"/>
      <c r="D84" s="50" t="str">
        <f>IFERROR(AVERAGE(D67,D15),"")</f>
        <v/>
      </c>
      <c r="E84" s="50" t="str">
        <f>IFERROR(AVERAGE(E67,E15),"")</f>
        <v/>
      </c>
      <c r="F84" s="50" t="str">
        <f>IFERROR(AVERAGE(F67,F15),"")</f>
        <v/>
      </c>
      <c r="G84" s="50" t="str">
        <f>IFERROR(AVERAGE(G67,G15),"")</f>
        <v/>
      </c>
    </row>
    <row r="85" spans="1:7">
      <c r="A85" s="305" t="str">
        <f>Language!B1423</f>
        <v>Organization, infrastructure and logistics (total average for midprogramme and final)</v>
      </c>
      <c r="B85" s="306"/>
      <c r="C85" s="307"/>
      <c r="D85" s="287" t="str">
        <f>IFERROR(AVERAGE(D68,D16),"")</f>
        <v/>
      </c>
      <c r="E85" s="288"/>
      <c r="F85" s="288"/>
      <c r="G85" s="289"/>
    </row>
    <row r="86" spans="1:7">
      <c r="A86" s="305" t="str">
        <f>Language!B1424</f>
        <v>Communication from implementer (average for midprogramme and final by sectors)</v>
      </c>
      <c r="B86" s="306"/>
      <c r="C86" s="307"/>
      <c r="D86" s="50" t="str">
        <f>IFERROR(AVERAGE(D74,D22),"")</f>
        <v/>
      </c>
      <c r="E86" s="50" t="str">
        <f>IFERROR(AVERAGE(E74,E22),"")</f>
        <v/>
      </c>
      <c r="F86" s="50" t="str">
        <f>IFERROR(AVERAGE(F74,F22),"")</f>
        <v/>
      </c>
      <c r="G86" s="50" t="str">
        <f>IFERROR(AVERAGE(G74,G22),"")</f>
        <v/>
      </c>
    </row>
    <row r="87" spans="1:7">
      <c r="A87" s="305" t="str">
        <f>Language!B1425</f>
        <v>Communication from implementer (total average for midprogramme and final )</v>
      </c>
      <c r="B87" s="306"/>
      <c r="C87" s="307"/>
      <c r="D87" s="287" t="str">
        <f>IFERROR(AVERAGE(D75,D23),"")</f>
        <v/>
      </c>
      <c r="E87" s="288"/>
      <c r="F87" s="288"/>
      <c r="G87" s="289"/>
    </row>
    <row r="88" spans="1:7">
      <c r="A88" s="305" t="str">
        <f>Language!B1426</f>
        <v>Length/format (average for midprogramme and final by sectors)</v>
      </c>
      <c r="B88" s="306"/>
      <c r="C88" s="307"/>
      <c r="D88" s="50" t="str">
        <f>IFERROR(AVERAGE(D80,D28),"")</f>
        <v/>
      </c>
      <c r="E88" s="50" t="str">
        <f>IFERROR(AVERAGE(E80,E28),"")</f>
        <v/>
      </c>
      <c r="F88" s="50" t="str">
        <f>IFERROR(AVERAGE(F80,F28),"")</f>
        <v/>
      </c>
      <c r="G88" s="50" t="str">
        <f>IFERROR(AVERAGE(G80,G28),"")</f>
        <v/>
      </c>
    </row>
    <row r="89" spans="1:7">
      <c r="A89" s="305" t="str">
        <f>Language!B1427</f>
        <v>Length/format (total average for midprogramme and final)</v>
      </c>
      <c r="B89" s="306"/>
      <c r="C89" s="307"/>
      <c r="D89" s="287" t="str">
        <f>IFERROR(AVERAGE(D81,D29),"")</f>
        <v/>
      </c>
      <c r="E89" s="288"/>
      <c r="F89" s="288"/>
      <c r="G89" s="289"/>
    </row>
    <row r="90" spans="1:7" ht="30">
      <c r="A90" s="295" t="str">
        <f>Language!B1428</f>
        <v>Total average for midprogramme and final by sectors</v>
      </c>
      <c r="B90" s="296"/>
      <c r="C90" s="297"/>
      <c r="D90" s="10" t="str">
        <f>Language!$B$100</f>
        <v>Human health</v>
      </c>
      <c r="E90" s="10" t="str">
        <f>Language!$B$101</f>
        <v>Animal health</v>
      </c>
      <c r="F90" s="10" t="str">
        <f>Language!$B$102</f>
        <v>Environmental health</v>
      </c>
      <c r="G90" s="10" t="str">
        <f>Language!$B$103</f>
        <v>Other</v>
      </c>
    </row>
    <row r="91" spans="1:7">
      <c r="A91" s="298"/>
      <c r="B91" s="299"/>
      <c r="C91" s="300"/>
      <c r="D91" s="50" t="str">
        <f>IFERROR(AVERAGE(D84,D86,D88),"")</f>
        <v/>
      </c>
      <c r="E91" s="50" t="str">
        <f>IFERROR(AVERAGE(E84,E86,E88),"")</f>
        <v/>
      </c>
      <c r="F91" s="50" t="str">
        <f>IFERROR(AVERAGE(F84,F86,F88),"")</f>
        <v/>
      </c>
      <c r="G91" s="50" t="str">
        <f>IFERROR(AVERAGE(G84,G86,G88),"")</f>
        <v/>
      </c>
    </row>
    <row r="92" spans="1:7">
      <c r="A92" s="305" t="str">
        <f>Language!B1429</f>
        <v>Overall</v>
      </c>
      <c r="B92" s="306"/>
      <c r="C92" s="307"/>
      <c r="D92" s="287" t="str">
        <f>IFERROR(AVERAGE(D85,D87,D89),"")</f>
        <v/>
      </c>
      <c r="E92" s="288"/>
      <c r="F92" s="288"/>
      <c r="G92" s="289"/>
    </row>
    <row r="93" spans="1:7">
      <c r="A93" s="319" t="str">
        <f>Language!B1430</f>
        <v>D. General evaluation</v>
      </c>
      <c r="B93" s="239"/>
      <c r="C93" s="38"/>
      <c r="D93" s="313"/>
      <c r="E93" s="314"/>
      <c r="F93" s="314"/>
      <c r="G93" s="315"/>
    </row>
    <row r="94" spans="1:7" ht="28.5" customHeight="1">
      <c r="A94" s="6" t="s">
        <v>143</v>
      </c>
      <c r="B94" s="303" t="str">
        <f>Language!B1431</f>
        <v>Would you recommend to colleagues to serve as mentors in the GLLP? (Where 1 is Not at all and 10 is Highly recommend)</v>
      </c>
      <c r="C94" s="304"/>
      <c r="D94" s="120"/>
      <c r="E94" s="120"/>
      <c r="F94" s="120"/>
      <c r="G94" s="120"/>
    </row>
    <row r="95" spans="1:7" ht="34.5" customHeight="1">
      <c r="A95" s="6" t="s">
        <v>144</v>
      </c>
      <c r="B95" s="303" t="str">
        <f>Language!B1432</f>
        <v>What is your overall satisfaction with the programme? (Where 1 is Extremely dissatisfied, and 10 is Extremely satisfied)</v>
      </c>
      <c r="C95" s="304"/>
      <c r="D95" s="120"/>
      <c r="E95" s="120"/>
      <c r="F95" s="120"/>
      <c r="G95" s="120"/>
    </row>
    <row r="96" spans="1:7">
      <c r="A96" s="305" t="str">
        <f>Language!B1433</f>
        <v>Total average by sector</v>
      </c>
      <c r="B96" s="306"/>
      <c r="C96" s="307"/>
      <c r="D96" s="50" t="str">
        <f>IF(
  AND(D58&lt;&gt;"",COUNTA(D94:D95)&gt;0),
  AVERAGE(D94:D95)/5,
  ""
)</f>
        <v/>
      </c>
      <c r="E96" s="50" t="str">
        <f t="shared" ref="E96:G96" si="9">IF(
  AND(E58&lt;&gt;"",COUNTA(E94:E95)&gt;0),
  AVERAGE(E94:E95)/5,
  ""
)</f>
        <v/>
      </c>
      <c r="F96" s="50" t="str">
        <f t="shared" si="9"/>
        <v/>
      </c>
      <c r="G96" s="50" t="str">
        <f t="shared" si="9"/>
        <v/>
      </c>
    </row>
    <row r="97" spans="1:7">
      <c r="A97" s="305" t="str">
        <f>Language!B1434</f>
        <v>Total average</v>
      </c>
      <c r="B97" s="306"/>
      <c r="C97" s="307"/>
      <c r="D97" s="287" t="str">
        <f>IFERROR(
(
IF(AND(D96&lt;&gt;"",D58&lt;&gt;""),D96*D58,0)+
IF(AND(E96&lt;&gt;"",E58&lt;&gt;""),E96*E58,0)+
IF(AND(F96&lt;&gt;"",F58&lt;&gt;""),F96*F58,0)+
IF(AND(G96&lt;&gt;"",G58&lt;&gt;""),G96*G58,0)
)
/
(
(
IF(AND(D96&lt;&gt;"",D58&lt;&gt;""),D58,0)+
IF(AND(E96&lt;&gt;"",E58&lt;&gt;""),E58,0)+
IF(AND(F96&lt;&gt;"",F58&lt;&gt;""),F58,0)+
IF(AND(G96&lt;&gt;"",G58&lt;&gt;""),G58,0)
)
),
"")</f>
        <v/>
      </c>
      <c r="E97" s="288"/>
      <c r="F97" s="288"/>
      <c r="G97" s="289"/>
    </row>
    <row r="100" spans="1:7">
      <c r="B100" s="8" t="str">
        <f>Language!$B$56</f>
        <v>Below is the color-coding of the cells in the tool that can help you navigate and quickly find which cells need to be filled out. It can be found at the bottom of every spreadsheet</v>
      </c>
      <c r="C100"/>
    </row>
    <row r="101" spans="1:7" ht="30">
      <c r="B101" s="38" t="str">
        <f>Language!$B$57</f>
        <v>Fixed titles and totals</v>
      </c>
      <c r="C101" s="10" t="str">
        <f>Language!$B$63</f>
        <v>Non-editable - no need for user input.</v>
      </c>
    </row>
    <row r="102" spans="1:7" ht="30">
      <c r="B102" s="25" t="str">
        <f>Language!$B$58</f>
        <v>General information and legends</v>
      </c>
      <c r="C102" s="10" t="str">
        <f>Language!$B$64</f>
        <v>Non-editable - no need for user input.</v>
      </c>
    </row>
    <row r="103" spans="1:7" ht="30">
      <c r="B103" s="80" t="str">
        <f>Language!$B$59</f>
        <v>Fixed or formula</v>
      </c>
      <c r="C103" s="10" t="str">
        <f>Language!$B$65</f>
        <v>Non-editable - no need for user input.</v>
      </c>
    </row>
    <row r="104" spans="1:7" ht="30">
      <c r="B104" s="51" t="str">
        <f>Language!$B$60</f>
        <v>Fillable</v>
      </c>
      <c r="C104" s="10" t="str">
        <f>Language!$B$66</f>
        <v>User input required (free text).</v>
      </c>
    </row>
    <row r="105" spans="1:7">
      <c r="B105" s="78" t="str">
        <f>Language!$B$61</f>
        <v>Drop-downs</v>
      </c>
      <c r="C105" s="10" t="str">
        <f>Language!$B$67</f>
        <v>User selection is required.</v>
      </c>
    </row>
    <row r="106" spans="1:7" ht="240">
      <c r="B106" s="81" t="str">
        <f>Language!$B$62</f>
        <v>Prefilled data</v>
      </c>
      <c r="C106"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OxCjQgZVtJ26bI7rjclbqqxPxIafJeIQaaybQZ4aiMHNnhh55zuriFgaUoAzoT1qkN+c76Y3ylozjj+9ppORRA==" saltValue="yZcJMo6dq6YYd2XHAfDSRA==" spinCount="100000" sheet="1" objects="1" scenarios="1" formatColumns="0" formatRows="0"/>
  <mergeCells count="114">
    <mergeCell ref="B38:C38"/>
    <mergeCell ref="A36:C36"/>
    <mergeCell ref="B25:C25"/>
    <mergeCell ref="B26:C26"/>
    <mergeCell ref="D23:G23"/>
    <mergeCell ref="A15:C15"/>
    <mergeCell ref="A17:B17"/>
    <mergeCell ref="D17:G17"/>
    <mergeCell ref="B34:C34"/>
    <mergeCell ref="A35:C35"/>
    <mergeCell ref="A37:B37"/>
    <mergeCell ref="B11:C11"/>
    <mergeCell ref="B12:C12"/>
    <mergeCell ref="B13:C13"/>
    <mergeCell ref="B14:C14"/>
    <mergeCell ref="A8:B8"/>
    <mergeCell ref="D8:G8"/>
    <mergeCell ref="B21:C21"/>
    <mergeCell ref="A22:C22"/>
    <mergeCell ref="A24:B24"/>
    <mergeCell ref="D24:G24"/>
    <mergeCell ref="B49:C49"/>
    <mergeCell ref="B50:C50"/>
    <mergeCell ref="B53:C53"/>
    <mergeCell ref="B45:C45"/>
    <mergeCell ref="A46:C46"/>
    <mergeCell ref="A48:B48"/>
    <mergeCell ref="D48:G48"/>
    <mergeCell ref="A51:C51"/>
    <mergeCell ref="B44:C44"/>
    <mergeCell ref="A7:G7"/>
    <mergeCell ref="A16:C16"/>
    <mergeCell ref="D16:G16"/>
    <mergeCell ref="A23:C23"/>
    <mergeCell ref="B39:C39"/>
    <mergeCell ref="B40:C40"/>
    <mergeCell ref="B41:C41"/>
    <mergeCell ref="B42:C42"/>
    <mergeCell ref="B43:C43"/>
    <mergeCell ref="D37:G37"/>
    <mergeCell ref="B18:C18"/>
    <mergeCell ref="B19:C19"/>
    <mergeCell ref="B20:C20"/>
    <mergeCell ref="B31:C31"/>
    <mergeCell ref="B32:C32"/>
    <mergeCell ref="B33:C33"/>
    <mergeCell ref="B27:C27"/>
    <mergeCell ref="A28:C28"/>
    <mergeCell ref="A30:B30"/>
    <mergeCell ref="D30:G30"/>
    <mergeCell ref="A29:C29"/>
    <mergeCell ref="D29:G29"/>
    <mergeCell ref="B9:C9"/>
    <mergeCell ref="B10:C10"/>
    <mergeCell ref="A69:B69"/>
    <mergeCell ref="D69:G69"/>
    <mergeCell ref="A68:C68"/>
    <mergeCell ref="D68:G68"/>
    <mergeCell ref="A59:G59"/>
    <mergeCell ref="A60:B60"/>
    <mergeCell ref="D60:G60"/>
    <mergeCell ref="B61:C61"/>
    <mergeCell ref="B62:C62"/>
    <mergeCell ref="B63:C63"/>
    <mergeCell ref="B66:C66"/>
    <mergeCell ref="A67:C67"/>
    <mergeCell ref="D93:G93"/>
    <mergeCell ref="A93:B93"/>
    <mergeCell ref="A47:C47"/>
    <mergeCell ref="D47:G47"/>
    <mergeCell ref="A96:C96"/>
    <mergeCell ref="A97:C97"/>
    <mergeCell ref="D97:G97"/>
    <mergeCell ref="A89:C89"/>
    <mergeCell ref="D87:G87"/>
    <mergeCell ref="A75:C75"/>
    <mergeCell ref="D75:G75"/>
    <mergeCell ref="A81:C81"/>
    <mergeCell ref="D81:G81"/>
    <mergeCell ref="A82:B82"/>
    <mergeCell ref="B94:C94"/>
    <mergeCell ref="B95:C95"/>
    <mergeCell ref="D76:G76"/>
    <mergeCell ref="B77:C77"/>
    <mergeCell ref="B78:C78"/>
    <mergeCell ref="B79:C79"/>
    <mergeCell ref="A80:C80"/>
    <mergeCell ref="B70:C70"/>
    <mergeCell ref="A92:C92"/>
    <mergeCell ref="D92:G92"/>
    <mergeCell ref="D85:G85"/>
    <mergeCell ref="D89:G89"/>
    <mergeCell ref="A1:J1"/>
    <mergeCell ref="A2:J2"/>
    <mergeCell ref="A3:J3"/>
    <mergeCell ref="A83:B83"/>
    <mergeCell ref="A84:C84"/>
    <mergeCell ref="A86:C86"/>
    <mergeCell ref="A90:C91"/>
    <mergeCell ref="A85:C85"/>
    <mergeCell ref="A87:C87"/>
    <mergeCell ref="A88:C88"/>
    <mergeCell ref="A54:C54"/>
    <mergeCell ref="D54:G54"/>
    <mergeCell ref="D36:G36"/>
    <mergeCell ref="A52:C52"/>
    <mergeCell ref="D52:G52"/>
    <mergeCell ref="B73:C73"/>
    <mergeCell ref="A74:C74"/>
    <mergeCell ref="A76:B76"/>
    <mergeCell ref="B64:C64"/>
    <mergeCell ref="B65:C65"/>
    <mergeCell ref="B71:C71"/>
    <mergeCell ref="B72:C7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E8C9-0ADE-420F-BE10-C084DE04FFC1}">
  <sheetPr>
    <tabColor rgb="FFFFC000"/>
  </sheetPr>
  <dimension ref="A1:H146"/>
  <sheetViews>
    <sheetView zoomScale="80" zoomScaleNormal="100" workbookViewId="0">
      <pane ySplit="4" topLeftCell="A5" activePane="bottomLeft" state="frozen"/>
      <selection pane="bottomLeft" activeCell="C13" sqref="C13"/>
    </sheetView>
  </sheetViews>
  <sheetFormatPr defaultRowHeight="15"/>
  <cols>
    <col min="1" max="1" width="4.28515625" style="4" bestFit="1" customWidth="1"/>
    <col min="2" max="2" width="52.140625" style="4" customWidth="1"/>
    <col min="3" max="3" width="31.5703125" style="4" customWidth="1"/>
    <col min="4" max="4" width="32.42578125" style="4" customWidth="1"/>
    <col min="5" max="5" width="65.42578125" style="4" customWidth="1"/>
    <col min="7" max="7" width="33.42578125" customWidth="1"/>
    <col min="8" max="8" width="90.140625" customWidth="1"/>
    <col min="9" max="10" width="10.5703125" customWidth="1"/>
  </cols>
  <sheetData>
    <row r="1" spans="1:8" ht="91.5" customHeight="1">
      <c r="A1" s="338" t="str">
        <f>Language!B1474</f>
        <v>Dear national entity and/or implementer*,
Welcome to the Initial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commencement of each iteration of the programme (a new copy of the file should be used for each iteration). 
*The national entity is responsible for programme oversight in the country, while the implementer is responsible for delivery of the programme content (these roles may be performed by the same organization or by separate entities).</v>
      </c>
      <c r="B1" s="338"/>
      <c r="C1" s="338"/>
      <c r="D1" s="338"/>
      <c r="E1" s="338"/>
      <c r="F1" s="338"/>
      <c r="G1" s="338"/>
    </row>
    <row r="2" spans="1:8" ht="57" customHeight="1">
      <c r="A2" s="338" t="str">
        <f>Language!B1475</f>
        <v>Below is the initial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B2" s="338"/>
      <c r="C2" s="338"/>
      <c r="D2" s="338"/>
      <c r="E2" s="338"/>
      <c r="F2" s="338"/>
      <c r="G2" s="338"/>
    </row>
    <row r="3" spans="1:8" ht="156.75" customHeight="1">
      <c r="A3" s="339" t="str">
        <f>Language!B2011</f>
        <v>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v>
      </c>
      <c r="B3" s="339"/>
      <c r="C3" s="339"/>
      <c r="D3" s="339"/>
      <c r="E3" s="339"/>
      <c r="F3" s="339"/>
      <c r="G3" s="339"/>
    </row>
    <row r="4" spans="1:8">
      <c r="A4" s="38"/>
      <c r="B4" s="38" t="str">
        <f>Language!$B$1476</f>
        <v>Question</v>
      </c>
      <c r="C4" s="38" t="str">
        <f>Language!$B$1477</f>
        <v>Response</v>
      </c>
      <c r="D4" s="38" t="str">
        <f>Language!$B$1478</f>
        <v>Related indicator</v>
      </c>
      <c r="E4" s="38" t="str">
        <f>Language!$B$1479</f>
        <v>Quality check</v>
      </c>
    </row>
    <row r="5" spans="1:8" ht="15" customHeight="1">
      <c r="A5" s="361" t="str">
        <f>Language!B1480</f>
        <v>Section A. General information</v>
      </c>
      <c r="B5" s="362"/>
      <c r="C5" s="362"/>
      <c r="D5" s="362"/>
      <c r="E5" s="363"/>
      <c r="G5" s="8" t="str">
        <f>Language!$B$56</f>
        <v>Below is the color-coding of the cells in the tool that can help you navigate and quickly find which cells need to be filled out. It can be found at the bottom of every spreadsheet</v>
      </c>
    </row>
    <row r="6" spans="1:8" ht="54" customHeight="1">
      <c r="A6" s="10" t="s">
        <v>189</v>
      </c>
      <c r="B6" s="10" t="str">
        <f>Language!B1481</f>
        <v>Unique identifier of the programme</v>
      </c>
      <c r="C6" s="126">
        <f>'General progr info'!C6</f>
        <v>0</v>
      </c>
      <c r="D6" s="10"/>
      <c r="E6" s="340" t="str">
        <f>Language!B1497</f>
        <v>Automated response. Needs to be double checked for correctness. 
NOTE: If information does not appear or seem incorrect, please, go the "General progr info" tab and include/update information</v>
      </c>
      <c r="G6" s="38" t="str">
        <f>Language!$B$57</f>
        <v>Fixed titles and totals</v>
      </c>
      <c r="H6" s="10" t="str">
        <f>Language!$B$63</f>
        <v>Non-editable - no need for user input.</v>
      </c>
    </row>
    <row r="7" spans="1:8">
      <c r="A7" s="10" t="s">
        <v>190</v>
      </c>
      <c r="B7" s="10" t="str">
        <f>Language!B1482</f>
        <v>Country (-ies) involved in programme implementation</v>
      </c>
      <c r="C7" s="126">
        <f>'General progr info'!C7</f>
        <v>0</v>
      </c>
      <c r="D7" s="10"/>
      <c r="E7" s="342"/>
      <c r="G7" s="25" t="str">
        <f>Language!$B$58</f>
        <v>General information and legends</v>
      </c>
      <c r="H7" s="10" t="str">
        <f>Language!$B$64</f>
        <v>Non-editable - no need for user input.</v>
      </c>
    </row>
    <row r="8" spans="1:8">
      <c r="A8" s="10" t="s">
        <v>191</v>
      </c>
      <c r="B8" s="10" t="str">
        <f>Language!B1483</f>
        <v>Name of the programme</v>
      </c>
      <c r="C8" s="126">
        <f>'General progr info'!C8</f>
        <v>0</v>
      </c>
      <c r="D8" s="10"/>
      <c r="E8" s="342"/>
      <c r="G8" s="80" t="str">
        <f>Language!$B$59</f>
        <v>Fixed or formula</v>
      </c>
      <c r="H8" s="10" t="str">
        <f>Language!$B$65</f>
        <v>Non-editable - no need for user input.</v>
      </c>
    </row>
    <row r="9" spans="1:8" ht="30">
      <c r="A9" s="10" t="s">
        <v>192</v>
      </c>
      <c r="B9" s="10" t="str">
        <f>Language!B1484</f>
        <v>Name of the national entity (responsible for programme oversight in the country)</v>
      </c>
      <c r="C9" s="126">
        <f>'General progr info'!C12</f>
        <v>0</v>
      </c>
      <c r="D9" s="10"/>
      <c r="E9" s="342"/>
      <c r="G9" s="51" t="str">
        <f>Language!$B$60</f>
        <v>Fillable</v>
      </c>
      <c r="H9" s="10" t="str">
        <f>Language!$B$66</f>
        <v>User input required (free text).</v>
      </c>
    </row>
    <row r="10" spans="1:8">
      <c r="A10" s="10" t="s">
        <v>193</v>
      </c>
      <c r="B10" s="10" t="str">
        <f>Language!B1485</f>
        <v>Iteration number</v>
      </c>
      <c r="C10" s="126">
        <f>'General progr info'!C9</f>
        <v>0</v>
      </c>
      <c r="D10" s="10"/>
      <c r="E10" s="342"/>
      <c r="G10" s="78" t="str">
        <f>Language!$B$61</f>
        <v>Drop-downs</v>
      </c>
      <c r="H10" s="10" t="str">
        <f>Language!$B$67</f>
        <v>User selection is required.</v>
      </c>
    </row>
    <row r="11" spans="1:8" ht="75">
      <c r="A11" s="10" t="s">
        <v>194</v>
      </c>
      <c r="B11" s="10" t="str">
        <f>Language!B1486</f>
        <v>Existence of official designation/recognition of the national entity by the government/ national authorities as responsible for the programme oversight (e.g., official nomination letter, decree, etc.)</v>
      </c>
      <c r="C11" s="126">
        <f>'General progr info'!C18</f>
        <v>0</v>
      </c>
      <c r="D11" s="10" t="str">
        <f>Language!B1496</f>
        <v>1.1.1 Existence of designation of a national entity responsible for oversight of the programme</v>
      </c>
      <c r="E11" s="342"/>
      <c r="G11" s="81" t="str">
        <f>Language!$B$62</f>
        <v>Prefilled data</v>
      </c>
      <c r="H1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row r="12" spans="1:8" ht="45">
      <c r="A12" s="10" t="s">
        <v>195</v>
      </c>
      <c r="B12" s="10" t="str">
        <f>Language!B1487</f>
        <v>Name of the implementer (if different from the national entity that is responsible for programme oversight in the country)</v>
      </c>
      <c r="C12" s="126">
        <f>'General progr info'!C13</f>
        <v>0</v>
      </c>
      <c r="D12" s="10"/>
      <c r="E12" s="341"/>
    </row>
    <row r="13" spans="1:8">
      <c r="A13" s="10" t="s">
        <v>196</v>
      </c>
      <c r="B13" s="10" t="str">
        <f>Language!B1488</f>
        <v>The implementer is</v>
      </c>
      <c r="C13" s="106"/>
      <c r="D13" s="10"/>
      <c r="E13" s="340" t="str">
        <f>Language!B1504</f>
        <v>Drop-down - to be selected by the reporter</v>
      </c>
    </row>
    <row r="14" spans="1:8">
      <c r="A14" s="10" t="s">
        <v>197</v>
      </c>
      <c r="B14" s="10" t="str">
        <f>Language!B1489</f>
        <v>The institution profile of the implementer</v>
      </c>
      <c r="C14" s="106"/>
      <c r="D14" s="10"/>
      <c r="E14" s="341"/>
    </row>
    <row r="15" spans="1:8" ht="45" customHeight="1">
      <c r="A15" s="10" t="s">
        <v>198</v>
      </c>
      <c r="B15" s="10" t="str">
        <f>Language!B1490</f>
        <v>Name of the manager of the programme</v>
      </c>
      <c r="C15" s="126">
        <f>'General progr info'!C14</f>
        <v>0</v>
      </c>
      <c r="D15" s="10"/>
      <c r="E15" s="340" t="str">
        <f>Language!B1506</f>
        <v>Automated response.  
NOTE: If information does not appear or seem incorrect, please, go the "General progr info" tab and include/update information</v>
      </c>
    </row>
    <row r="16" spans="1:8">
      <c r="A16" s="10" t="s">
        <v>199</v>
      </c>
      <c r="B16" s="10" t="str">
        <f>Language!B1491</f>
        <v>Email of the manager of the programme</v>
      </c>
      <c r="C16" s="126">
        <f>'General progr info'!C15</f>
        <v>0</v>
      </c>
      <c r="D16" s="10"/>
      <c r="E16" s="342"/>
    </row>
    <row r="17" spans="1:5">
      <c r="A17" s="10" t="s">
        <v>200</v>
      </c>
      <c r="B17" s="10" t="str">
        <f>Language!B1492</f>
        <v>Name of the monitoring and evaluation focal point</v>
      </c>
      <c r="C17" s="126">
        <f>'General progr info'!C16</f>
        <v>0</v>
      </c>
      <c r="D17" s="10"/>
      <c r="E17" s="342"/>
    </row>
    <row r="18" spans="1:5">
      <c r="A18" s="10" t="s">
        <v>201</v>
      </c>
      <c r="B18" s="10" t="str">
        <f>Language!B1493</f>
        <v>Email of the monitoring and evaluation focal point</v>
      </c>
      <c r="C18" s="126">
        <f>'General progr info'!C17</f>
        <v>0</v>
      </c>
      <c r="D18" s="10"/>
      <c r="E18" s="342"/>
    </row>
    <row r="19" spans="1:5">
      <c r="A19" s="10" t="s">
        <v>202</v>
      </c>
      <c r="B19" s="10" t="str">
        <f>Language!B1494</f>
        <v>Start year of this programme iteration</v>
      </c>
      <c r="C19" s="127">
        <f>'General progr info'!C23</f>
        <v>0</v>
      </c>
      <c r="D19" s="10"/>
      <c r="E19" s="342"/>
    </row>
    <row r="20" spans="1:5">
      <c r="A20" s="10" t="s">
        <v>203</v>
      </c>
      <c r="B20" s="10" t="str">
        <f>Language!B1495</f>
        <v>Planned end year of this programme iteration</v>
      </c>
      <c r="C20" s="127">
        <f>'General progr info'!C24</f>
        <v>0</v>
      </c>
      <c r="D20" s="10"/>
      <c r="E20" s="341"/>
    </row>
    <row r="21" spans="1:5">
      <c r="A21" s="349"/>
      <c r="B21" s="349"/>
      <c r="C21" s="349"/>
      <c r="D21" s="349"/>
      <c r="E21" s="349"/>
    </row>
    <row r="22" spans="1:5" ht="15" customHeight="1">
      <c r="A22" s="361" t="str">
        <f>Language!B1512</f>
        <v>Section B. Programme characteristics</v>
      </c>
      <c r="B22" s="362"/>
      <c r="C22" s="362"/>
      <c r="D22" s="362"/>
      <c r="E22" s="363"/>
    </row>
    <row r="23" spans="1:5" ht="45" customHeight="1">
      <c r="A23" s="10" t="s">
        <v>204</v>
      </c>
      <c r="B23" s="10" t="str">
        <f>Language!B1513</f>
        <v>Geographical scope of this programme iteration</v>
      </c>
      <c r="C23" s="126">
        <f>'General progr info'!C10</f>
        <v>0</v>
      </c>
      <c r="D23" s="10"/>
      <c r="E23" s="340" t="str">
        <f>Language!B1528</f>
        <v>Automated response.  
NOTE: If information does not appear or seem incorrect, please, go the "General progr info" tab and include/update information</v>
      </c>
    </row>
    <row r="24" spans="1:5" ht="56.25" customHeight="1">
      <c r="A24" s="10" t="s">
        <v>205</v>
      </c>
      <c r="B24" s="10" t="str">
        <f>Language!B1514</f>
        <v>Language of instruction of the programme</v>
      </c>
      <c r="C24" s="126">
        <f>IF('General progr info'!C11='Drop-downs'!F58,'General progr info'!D11,'General progr info'!C11)</f>
        <v>0</v>
      </c>
      <c r="D24" s="10"/>
      <c r="E24" s="341"/>
    </row>
    <row r="25" spans="1:5">
      <c r="A25" s="10" t="s">
        <v>206</v>
      </c>
      <c r="B25" s="10" t="str">
        <f>Language!B1515</f>
        <v>Delivery mode of the didactic sessions</v>
      </c>
      <c r="C25" s="106"/>
      <c r="D25" s="10"/>
      <c r="E25" s="19" t="str">
        <f>Language!$B$1530</f>
        <v>Drop-down - to be selected by the reporter</v>
      </c>
    </row>
    <row r="26" spans="1:5" ht="60">
      <c r="A26" s="10" t="s">
        <v>207</v>
      </c>
      <c r="B26" s="10" t="str">
        <f>Language!B1520</f>
        <v>Availability of a documented plan for implementation. Programme implementation plan or terms of references that define how the programme will be implemented in the country</v>
      </c>
      <c r="C26" s="126">
        <f>'General progr info'!C19</f>
        <v>0</v>
      </c>
      <c r="D26" s="10" t="str">
        <f>Language!B1525</f>
        <v>1.2.2 Availability of implementation plan</v>
      </c>
      <c r="E26" s="340" t="str">
        <f>Language!B1529</f>
        <v>Automated response.  
NOTE: If information does not appear or seem incorrect, please, go the "General progr info" tab and include/update information</v>
      </c>
    </row>
    <row r="27" spans="1:5" ht="49.5" customHeight="1">
      <c r="A27" s="10" t="s">
        <v>208</v>
      </c>
      <c r="B27" s="10" t="str">
        <f>Language!B1522</f>
        <v>Availability of a documented list of graduation requirements for successful completion of the programme by participants</v>
      </c>
      <c r="C27" s="126">
        <f>'General progr info'!C21</f>
        <v>0</v>
      </c>
      <c r="D27" s="10" t="str">
        <f>Language!B1527</f>
        <v>1.1.4 Availability of graduation requirements for participants</v>
      </c>
      <c r="E27" s="341"/>
    </row>
    <row r="28" spans="1:5" ht="28.9" customHeight="1">
      <c r="A28" s="320" t="s">
        <v>209</v>
      </c>
      <c r="B28" s="320" t="str">
        <f>Language!B1523</f>
        <v>Type of certificate or diploma will be provided to those individuals who successfully complete the programme</v>
      </c>
      <c r="C28" s="106"/>
      <c r="D28" s="349"/>
      <c r="E28" s="350" t="str">
        <f>Language!$B$1530</f>
        <v>Drop-down - to be selected by the reporter</v>
      </c>
    </row>
    <row r="29" spans="1:5" ht="24.75" customHeight="1">
      <c r="A29" s="320"/>
      <c r="B29" s="320"/>
      <c r="C29" s="126" t="str">
        <f>IF(C28='Drop-downs'!I43,'Drop-downs'!I80,"")</f>
        <v/>
      </c>
      <c r="D29" s="349"/>
      <c r="E29" s="350"/>
    </row>
    <row r="30" spans="1:5">
      <c r="A30" s="349"/>
      <c r="B30" s="349"/>
      <c r="C30" s="349"/>
      <c r="D30" s="349"/>
      <c r="E30" s="349"/>
    </row>
    <row r="31" spans="1:5" ht="15" customHeight="1">
      <c r="A31" s="361" t="str">
        <f>Language!B1560</f>
        <v>Section C. Participants</v>
      </c>
      <c r="B31" s="362"/>
      <c r="C31" s="362"/>
      <c r="D31" s="362"/>
      <c r="E31" s="363"/>
    </row>
    <row r="32" spans="1:5">
      <c r="A32" s="354" t="s">
        <v>210</v>
      </c>
      <c r="B32" s="357" t="str">
        <f>Language!$B$2010</f>
        <v>Number of participants in the current iteration of the programme</v>
      </c>
      <c r="C32" s="357"/>
      <c r="D32" s="348" t="str">
        <f>Language!B1563</f>
        <v>1.1.6 Number of participants across the sectors per GLLP iteration</v>
      </c>
      <c r="E32" s="350" t="str">
        <f>Language!B1566</f>
        <v>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v>
      </c>
    </row>
    <row r="33" spans="1:5" ht="28.9" customHeight="1">
      <c r="A33" s="355"/>
      <c r="B33" s="346" t="str">
        <f>Language!$B$272</f>
        <v>Breakdown by sector</v>
      </c>
      <c r="C33" s="358"/>
      <c r="D33" s="348"/>
      <c r="E33" s="350"/>
    </row>
    <row r="34" spans="1:5">
      <c r="A34" s="355"/>
      <c r="B34" s="10" t="str">
        <f>Language!$B$275</f>
        <v>Human health</v>
      </c>
      <c r="C34" s="192">
        <f>'Participants'' info'!B37</f>
        <v>0</v>
      </c>
      <c r="D34" s="348"/>
      <c r="E34" s="350"/>
    </row>
    <row r="35" spans="1:5">
      <c r="A35" s="355"/>
      <c r="B35" s="10" t="str">
        <f>Language!$B$276</f>
        <v>Animal health</v>
      </c>
      <c r="C35" s="192">
        <f>'Participants'' info'!B38</f>
        <v>0</v>
      </c>
      <c r="D35" s="348"/>
      <c r="E35" s="350"/>
    </row>
    <row r="36" spans="1:5">
      <c r="A36" s="355"/>
      <c r="B36" s="10" t="str">
        <f>Language!$B$277</f>
        <v>Environmental health</v>
      </c>
      <c r="C36" s="192">
        <f>'Participants'' info'!B39</f>
        <v>0</v>
      </c>
      <c r="D36" s="348"/>
      <c r="E36" s="350"/>
    </row>
    <row r="37" spans="1:5">
      <c r="A37" s="355"/>
      <c r="B37" s="10" t="str">
        <f>Language!$B$278</f>
        <v>Other</v>
      </c>
      <c r="C37" s="192">
        <f>'Participants'' info'!B40</f>
        <v>0</v>
      </c>
      <c r="D37" s="348"/>
      <c r="E37" s="350"/>
    </row>
    <row r="38" spans="1:5">
      <c r="A38" s="355"/>
      <c r="B38" s="39" t="str">
        <f>Language!$B$279</f>
        <v>Total</v>
      </c>
      <c r="C38" s="192">
        <f>'Participants'' info'!B41</f>
        <v>0</v>
      </c>
      <c r="D38" s="348"/>
      <c r="E38" s="350"/>
    </row>
    <row r="39" spans="1:5">
      <c r="A39" s="355"/>
      <c r="B39" s="349"/>
      <c r="C39" s="359"/>
      <c r="D39" s="348"/>
      <c r="E39" s="350"/>
    </row>
    <row r="40" spans="1:5">
      <c r="A40" s="355"/>
      <c r="B40" s="346" t="str">
        <f>Language!$B$273</f>
        <v>Breakdown by gender</v>
      </c>
      <c r="C40" s="358"/>
      <c r="D40" s="348"/>
      <c r="E40" s="350"/>
    </row>
    <row r="41" spans="1:5">
      <c r="A41" s="355"/>
      <c r="B41" s="10" t="str">
        <f>Language!$B$280</f>
        <v>Female</v>
      </c>
      <c r="C41" s="192">
        <f>'Participants'' info'!B44</f>
        <v>0</v>
      </c>
      <c r="D41" s="348"/>
      <c r="E41" s="350"/>
    </row>
    <row r="42" spans="1:5">
      <c r="A42" s="355"/>
      <c r="B42" s="10" t="str">
        <f>Language!$B$281</f>
        <v>Male</v>
      </c>
      <c r="C42" s="192">
        <f>'Participants'' info'!B45</f>
        <v>0</v>
      </c>
      <c r="D42" s="348"/>
      <c r="E42" s="350"/>
    </row>
    <row r="43" spans="1:5">
      <c r="A43" s="355"/>
      <c r="B43" s="10" t="str">
        <f>Language!$B$282</f>
        <v>Non-binary</v>
      </c>
      <c r="C43" s="192">
        <f>'Participants'' info'!B46</f>
        <v>0</v>
      </c>
      <c r="D43" s="348"/>
      <c r="E43" s="350"/>
    </row>
    <row r="44" spans="1:5">
      <c r="A44" s="355"/>
      <c r="B44" s="10" t="str">
        <f>Language!$B$283</f>
        <v>Prefer not to say</v>
      </c>
      <c r="C44" s="192">
        <f>'Participants'' info'!B47</f>
        <v>0</v>
      </c>
      <c r="D44" s="348"/>
      <c r="E44" s="350"/>
    </row>
    <row r="45" spans="1:5">
      <c r="A45" s="355"/>
      <c r="B45" s="39" t="str">
        <f>Language!$B$284</f>
        <v>Total</v>
      </c>
      <c r="C45" s="192">
        <f>'Participants'' info'!B48</f>
        <v>0</v>
      </c>
      <c r="D45" s="348"/>
      <c r="E45" s="350"/>
    </row>
    <row r="46" spans="1:5">
      <c r="A46" s="355"/>
      <c r="B46" s="349"/>
      <c r="C46" s="359"/>
      <c r="D46" s="348"/>
      <c r="E46" s="350"/>
    </row>
    <row r="47" spans="1:5">
      <c r="A47" s="355"/>
      <c r="B47" s="346" t="str">
        <f>Language!$B$274</f>
        <v>Breakdown by business sector</v>
      </c>
      <c r="C47" s="358"/>
      <c r="D47" s="348"/>
      <c r="E47" s="350"/>
    </row>
    <row r="48" spans="1:5">
      <c r="A48" s="355"/>
      <c r="B48" s="10" t="str">
        <f>Language!$B$285</f>
        <v>Public</v>
      </c>
      <c r="C48" s="192">
        <f>'Participants'' info'!B51</f>
        <v>0</v>
      </c>
      <c r="D48" s="348"/>
      <c r="E48" s="350"/>
    </row>
    <row r="49" spans="1:5">
      <c r="A49" s="355"/>
      <c r="B49" s="10" t="str">
        <f>Language!$B$286</f>
        <v>Private</v>
      </c>
      <c r="C49" s="192">
        <f>'Participants'' info'!B52</f>
        <v>0</v>
      </c>
      <c r="D49" s="348"/>
      <c r="E49" s="350"/>
    </row>
    <row r="50" spans="1:5">
      <c r="A50" s="355"/>
      <c r="B50" s="10" t="str">
        <f>Language!$B$287</f>
        <v>Public-private partnerships</v>
      </c>
      <c r="C50" s="192">
        <f>'Participants'' info'!B53</f>
        <v>0</v>
      </c>
      <c r="D50" s="348"/>
      <c r="E50" s="350"/>
    </row>
    <row r="51" spans="1:5">
      <c r="A51" s="355"/>
      <c r="B51" s="39" t="str">
        <f>Language!$B$288</f>
        <v>Total</v>
      </c>
      <c r="C51" s="192">
        <f>'Participants'' info'!B54</f>
        <v>0</v>
      </c>
      <c r="D51" s="348"/>
      <c r="E51" s="350"/>
    </row>
    <row r="52" spans="1:5" ht="38.25" customHeight="1">
      <c r="A52" s="356"/>
      <c r="B52" s="347" t="str">
        <f>IF(OR(C38&lt;&gt;C45, C45&lt;&gt;C51, C38&lt;&gt;C51), Language!B1547, "")</f>
        <v/>
      </c>
      <c r="C52" s="360"/>
      <c r="D52" s="348"/>
      <c r="E52" s="350"/>
    </row>
    <row r="53" spans="1:5">
      <c r="A53" s="349"/>
      <c r="B53" s="349"/>
      <c r="C53" s="349"/>
      <c r="D53" s="349"/>
      <c r="E53" s="349"/>
    </row>
    <row r="54" spans="1:5" ht="15" customHeight="1">
      <c r="A54" s="361" t="str">
        <f>Language!B1569</f>
        <v>Section D. Instructors</v>
      </c>
      <c r="B54" s="362"/>
      <c r="C54" s="362"/>
      <c r="D54" s="362"/>
      <c r="E54" s="363"/>
    </row>
    <row r="55" spans="1:5" ht="30" customHeight="1">
      <c r="A55" s="343" t="s">
        <v>211</v>
      </c>
      <c r="B55" s="320" t="str">
        <f>Language!B1570</f>
        <v>Number of instructors in the current iteration of the programme</v>
      </c>
      <c r="C55" s="320"/>
      <c r="D55" s="348" t="str">
        <f>Language!B1575</f>
        <v>1.1.8 Number of instructors across the sectors per GLLP iteration</v>
      </c>
      <c r="E55" s="350" t="str">
        <f>Language!B1576</f>
        <v>Automated response. Needs to be double checked for correctness. 
NOTE: If the totals of each breakdown do not appear or do not match or seem incorrect, please, go the "Instructors' info" tab and check that all instructors have been entered and that the sector, gender and business sector have been selected for each of them</v>
      </c>
    </row>
    <row r="56" spans="1:5" ht="15" customHeight="1">
      <c r="A56" s="344"/>
      <c r="B56" s="346" t="str">
        <f>Language!$B$272</f>
        <v>Breakdown by sector</v>
      </c>
      <c r="C56" s="346"/>
      <c r="D56" s="348"/>
      <c r="E56" s="350"/>
    </row>
    <row r="57" spans="1:5">
      <c r="A57" s="344"/>
      <c r="B57" s="10" t="str">
        <f>Language!$B$275</f>
        <v>Human health</v>
      </c>
      <c r="C57" s="126">
        <f>'Instructors'' info'!B29</f>
        <v>0</v>
      </c>
      <c r="D57" s="348"/>
      <c r="E57" s="350"/>
    </row>
    <row r="58" spans="1:5">
      <c r="A58" s="344"/>
      <c r="B58" s="10" t="str">
        <f>Language!$B$276</f>
        <v>Animal health</v>
      </c>
      <c r="C58" s="126">
        <f>'Instructors'' info'!B30</f>
        <v>0</v>
      </c>
      <c r="D58" s="348"/>
      <c r="E58" s="350"/>
    </row>
    <row r="59" spans="1:5">
      <c r="A59" s="344"/>
      <c r="B59" s="10" t="str">
        <f>Language!$B$277</f>
        <v>Environmental health</v>
      </c>
      <c r="C59" s="126">
        <f>'Instructors'' info'!B31</f>
        <v>0</v>
      </c>
      <c r="D59" s="348"/>
      <c r="E59" s="350"/>
    </row>
    <row r="60" spans="1:5">
      <c r="A60" s="344"/>
      <c r="B60" s="10" t="str">
        <f>Language!$B$278</f>
        <v>Other</v>
      </c>
      <c r="C60" s="126">
        <f>'Instructors'' info'!B32</f>
        <v>0</v>
      </c>
      <c r="D60" s="348"/>
      <c r="E60" s="350"/>
    </row>
    <row r="61" spans="1:5">
      <c r="A61" s="344"/>
      <c r="B61" s="39" t="str">
        <f>Language!$B$279</f>
        <v>Total</v>
      </c>
      <c r="C61" s="126">
        <f>'Instructors'' info'!B33</f>
        <v>0</v>
      </c>
      <c r="D61" s="348"/>
      <c r="E61" s="350"/>
    </row>
    <row r="62" spans="1:5">
      <c r="A62" s="344"/>
      <c r="B62" s="349"/>
      <c r="C62" s="349"/>
      <c r="D62" s="348"/>
      <c r="E62" s="350"/>
    </row>
    <row r="63" spans="1:5">
      <c r="A63" s="344"/>
      <c r="B63" s="346" t="str">
        <f>Language!$B$273</f>
        <v>Breakdown by gender</v>
      </c>
      <c r="C63" s="346"/>
      <c r="D63" s="348"/>
      <c r="E63" s="350"/>
    </row>
    <row r="64" spans="1:5">
      <c r="A64" s="344"/>
      <c r="B64" s="10" t="str">
        <f>Language!$B$280</f>
        <v>Female</v>
      </c>
      <c r="C64" s="126">
        <f>'Instructors'' info'!B36</f>
        <v>0</v>
      </c>
      <c r="D64" s="348"/>
      <c r="E64" s="350"/>
    </row>
    <row r="65" spans="1:5">
      <c r="A65" s="344"/>
      <c r="B65" s="10" t="str">
        <f>Language!$B$281</f>
        <v>Male</v>
      </c>
      <c r="C65" s="126">
        <f>'Instructors'' info'!B37</f>
        <v>0</v>
      </c>
      <c r="D65" s="348"/>
      <c r="E65" s="350"/>
    </row>
    <row r="66" spans="1:5">
      <c r="A66" s="344"/>
      <c r="B66" s="10" t="str">
        <f>Language!$B$282</f>
        <v>Non-binary</v>
      </c>
      <c r="C66" s="126">
        <f>'Instructors'' info'!B38</f>
        <v>0</v>
      </c>
      <c r="D66" s="348"/>
      <c r="E66" s="350"/>
    </row>
    <row r="67" spans="1:5">
      <c r="A67" s="344"/>
      <c r="B67" s="10" t="str">
        <f>Language!$B$283</f>
        <v>Prefer not to say</v>
      </c>
      <c r="C67" s="126">
        <f>'Instructors'' info'!B39</f>
        <v>0</v>
      </c>
      <c r="D67" s="348"/>
      <c r="E67" s="350"/>
    </row>
    <row r="68" spans="1:5">
      <c r="A68" s="344"/>
      <c r="B68" s="39" t="str">
        <f>Language!$B$284</f>
        <v>Total</v>
      </c>
      <c r="C68" s="126">
        <f>'Instructors'' info'!B40</f>
        <v>0</v>
      </c>
      <c r="D68" s="348"/>
      <c r="E68" s="350"/>
    </row>
    <row r="69" spans="1:5">
      <c r="A69" s="344"/>
      <c r="B69" s="320"/>
      <c r="C69" s="320"/>
      <c r="D69" s="348"/>
      <c r="E69" s="350"/>
    </row>
    <row r="70" spans="1:5">
      <c r="A70" s="344"/>
      <c r="B70" s="39" t="str">
        <f>Language!$B$274</f>
        <v>Breakdown by business sector</v>
      </c>
      <c r="C70" s="10"/>
      <c r="D70" s="348"/>
      <c r="E70" s="350"/>
    </row>
    <row r="71" spans="1:5">
      <c r="A71" s="344"/>
      <c r="B71" s="10" t="str">
        <f>Language!$B$285</f>
        <v>Public</v>
      </c>
      <c r="C71" s="126">
        <f>'Instructors'' info'!B43</f>
        <v>0</v>
      </c>
      <c r="D71" s="348"/>
      <c r="E71" s="350"/>
    </row>
    <row r="72" spans="1:5">
      <c r="A72" s="344"/>
      <c r="B72" s="10" t="str">
        <f>Language!$B$286</f>
        <v>Private</v>
      </c>
      <c r="C72" s="126">
        <f>'Instructors'' info'!B44</f>
        <v>0</v>
      </c>
      <c r="D72" s="348"/>
      <c r="E72" s="350"/>
    </row>
    <row r="73" spans="1:5">
      <c r="A73" s="344"/>
      <c r="B73" s="10" t="str">
        <f>Language!$B$287</f>
        <v>Public-private partnerships</v>
      </c>
      <c r="C73" s="126">
        <f>'Instructors'' info'!B45</f>
        <v>0</v>
      </c>
      <c r="D73" s="348"/>
      <c r="E73" s="350"/>
    </row>
    <row r="74" spans="1:5">
      <c r="A74" s="344"/>
      <c r="B74" s="39" t="str">
        <f>Language!$B$288</f>
        <v>Total</v>
      </c>
      <c r="C74" s="126">
        <f>'Instructors'' info'!B46</f>
        <v>0</v>
      </c>
      <c r="D74" s="348"/>
      <c r="E74" s="350"/>
    </row>
    <row r="75" spans="1:5" ht="37.5" customHeight="1">
      <c r="A75" s="345"/>
      <c r="B75" s="347" t="str">
        <f>IF(OR(C61&lt;&gt;C68, C68&lt;&gt;C74, C61&lt;&gt;C74), Language!B1549, "")</f>
        <v/>
      </c>
      <c r="C75" s="347"/>
      <c r="D75" s="348"/>
      <c r="E75" s="350"/>
    </row>
    <row r="76" spans="1:5" ht="98.25" customHeight="1">
      <c r="A76" s="343" t="s">
        <v>212</v>
      </c>
      <c r="B76" s="10" t="str">
        <f>Language!B1571</f>
        <v xml:space="preserve">Have national instructors been trained specifically to deliver the GLLP content (Training of trainers, TOT)	</v>
      </c>
      <c r="C76" s="129" t="str">
        <f>IF(COUNTIFS('Instructors'' info'!H6:H25,'Drop-downs'!I72,'Instructors'' info'!N6:N25,'Drop-downs'!I7)&gt;0,'Drop-downs'!I7,'Drop-downs'!I8)</f>
        <v>No</v>
      </c>
      <c r="D76" s="351" t="str">
        <f>Language!B1930</f>
        <v>1.2.5. Percentage of national instructors completing a GLLP Training of Trainers for instructors to specifically deliver GLLP content (in-person, virtual or eLearning)</v>
      </c>
      <c r="E76" s="340" t="str">
        <f>Language!B1577</f>
        <v xml:space="preserve">Automated response. Needs to be double checked for correctness. Please, note, this is only related to the national instructors. If you do not have national instructors or you have national instructors but they haven't been trained to deliver the material (training of trainers, ToT), skip question D3.
NOTE: If the automated response does not appear or does not match or seems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
</v>
      </c>
    </row>
    <row r="77" spans="1:5" ht="63.75" customHeight="1">
      <c r="A77" s="344"/>
      <c r="B77" s="10" t="str">
        <f>Language!B1932</f>
        <v>Number of national instructors trained specifically to deliver the GLLP content</v>
      </c>
      <c r="C77" s="103">
        <f>COUNTIFS('Instructors'' info'!H6:H25,'Drop-downs'!I72,'Instructors'' info'!N6:N25,'Drop-downs'!I7)</f>
        <v>0</v>
      </c>
      <c r="D77" s="352"/>
      <c r="E77" s="342"/>
    </row>
    <row r="78" spans="1:5" ht="67.5" customHeight="1">
      <c r="A78" s="345"/>
      <c r="B78" s="10" t="str">
        <f>Language!B1933</f>
        <v>Number of national instructors NOT trained specifically to deliver the GLLP content</v>
      </c>
      <c r="C78" s="103">
        <f>COUNTIFS('Instructors'' info'!H6:H25,'Drop-downs'!I72,'Instructors'' info'!N6:N25,'Drop-downs'!I8)</f>
        <v>0</v>
      </c>
      <c r="D78" s="353"/>
      <c r="E78" s="341"/>
    </row>
    <row r="79" spans="1:5" ht="43.15" customHeight="1">
      <c r="A79" s="343" t="s">
        <v>213</v>
      </c>
      <c r="B79" s="320" t="str">
        <f>Language!B1572</f>
        <v>Number of national instructors that have been trained specifically to deliver the GLLP content (Training of trainers, TOT)</v>
      </c>
      <c r="C79" s="320"/>
      <c r="D79" s="348" t="str">
        <f>Language!B1930</f>
        <v>1.2.5. Percentage of national instructors completing a GLLP Training of Trainers for instructors to specifically deliver GLLP content (in-person, virtual or eLearning)</v>
      </c>
      <c r="E79" s="350" t="str">
        <f>Language!B1577</f>
        <v xml:space="preserve">Automated response. Needs to be double checked for correctness. Please, note, this is only related to the national instructors. If you do not have national instructors or you have national instructors but they haven't been trained to deliver the material (training of trainers, ToT), skip question D3.
NOTE: If the automated response does not appear or does not match or seems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
</v>
      </c>
    </row>
    <row r="80" spans="1:5">
      <c r="A80" s="344"/>
      <c r="B80" s="346" t="str">
        <f>Language!$B$272</f>
        <v>Breakdown by sector</v>
      </c>
      <c r="C80" s="346"/>
      <c r="D80" s="348"/>
      <c r="E80" s="350"/>
    </row>
    <row r="81" spans="1:5">
      <c r="A81" s="344"/>
      <c r="B81" s="10" t="str">
        <f>Language!$B$275</f>
        <v>Human health</v>
      </c>
      <c r="C81" s="126">
        <f>COUNTIFS('Instructors'' info'!H6:H25, 'Drop-downs'!I72, 'Instructors'' info'!I6:I25, Language!$B$275, 'Instructors'' info'!N6:N25, 'Drop-downs'!I7)</f>
        <v>0</v>
      </c>
      <c r="D81" s="348"/>
      <c r="E81" s="350"/>
    </row>
    <row r="82" spans="1:5">
      <c r="A82" s="344"/>
      <c r="B82" s="10" t="str">
        <f>Language!$B$276</f>
        <v>Animal health</v>
      </c>
      <c r="C82" s="126">
        <f>COUNTIFS('Instructors'' info'!H6:H25, 'Drop-downs'!I72, 'Instructors'' info'!I6:I25, Language!$B$276, 'Instructors'' info'!N6:N25, 'Drop-downs'!I7)</f>
        <v>0</v>
      </c>
      <c r="D82" s="348"/>
      <c r="E82" s="350"/>
    </row>
    <row r="83" spans="1:5">
      <c r="A83" s="344"/>
      <c r="B83" s="10" t="str">
        <f>Language!$B$277</f>
        <v>Environmental health</v>
      </c>
      <c r="C83" s="126">
        <f>COUNTIFS('Instructors'' info'!H6:H25, 'Drop-downs'!I72, 'Instructors'' info'!I6:I25, Language!$B$277, 'Instructors'' info'!N6:N25, 'Drop-downs'!I7)</f>
        <v>0</v>
      </c>
      <c r="D83" s="348"/>
      <c r="E83" s="350"/>
    </row>
    <row r="84" spans="1:5">
      <c r="A84" s="344"/>
      <c r="B84" s="10" t="str">
        <f>Language!$B$278</f>
        <v>Other</v>
      </c>
      <c r="C84" s="126">
        <f>COUNTIFS('Instructors'' info'!H6:H25, 'Drop-downs'!I72, 'Instructors'' info'!I6:I25, Language!$B$278, 'Instructors'' info'!N6:N25, 'Drop-downs'!I7)</f>
        <v>0</v>
      </c>
      <c r="D84" s="348"/>
      <c r="E84" s="350"/>
    </row>
    <row r="85" spans="1:5">
      <c r="A85" s="344"/>
      <c r="B85" s="39" t="str">
        <f>Language!$B$279</f>
        <v>Total</v>
      </c>
      <c r="C85" s="126">
        <f>SUM(C81:C84)</f>
        <v>0</v>
      </c>
      <c r="D85" s="348"/>
      <c r="E85" s="350"/>
    </row>
    <row r="86" spans="1:5">
      <c r="A86" s="344"/>
      <c r="B86" s="349"/>
      <c r="C86" s="349"/>
      <c r="D86" s="348"/>
      <c r="E86" s="350"/>
    </row>
    <row r="87" spans="1:5">
      <c r="A87" s="344"/>
      <c r="B87" s="346" t="str">
        <f>Language!$B$273</f>
        <v>Breakdown by gender</v>
      </c>
      <c r="C87" s="346"/>
      <c r="D87" s="348"/>
      <c r="E87" s="350"/>
    </row>
    <row r="88" spans="1:5">
      <c r="A88" s="344"/>
      <c r="B88" s="10" t="str">
        <f>Language!$B$280</f>
        <v>Female</v>
      </c>
      <c r="C88" s="126">
        <f>COUNTIFS('Instructors'' info'!H6:H25, 'Drop-downs'!I72, 'Instructors'' info'!C6:C25, Language!$B$280, 'Instructors'' info'!N6:N25, 'Drop-downs'!I7)</f>
        <v>0</v>
      </c>
      <c r="D88" s="348"/>
      <c r="E88" s="350"/>
    </row>
    <row r="89" spans="1:5">
      <c r="A89" s="344"/>
      <c r="B89" s="10" t="str">
        <f>Language!$B$281</f>
        <v>Male</v>
      </c>
      <c r="C89" s="126">
        <f>COUNTIFS('Instructors'' info'!H6:H25, 'Drop-downs'!I72, 'Instructors'' info'!C6:C25, Language!$B$281, 'Instructors'' info'!N6:N25, 'Drop-downs'!I7)</f>
        <v>0</v>
      </c>
      <c r="D89" s="348"/>
      <c r="E89" s="350"/>
    </row>
    <row r="90" spans="1:5">
      <c r="A90" s="344"/>
      <c r="B90" s="10" t="str">
        <f>Language!$B$282</f>
        <v>Non-binary</v>
      </c>
      <c r="C90" s="126">
        <f>COUNTIFS('Instructors'' info'!H6:H25, 'Drop-downs'!I72, 'Instructors'' info'!C6:C25, Language!$B$282, 'Instructors'' info'!N6:N25, 'Drop-downs'!I7)</f>
        <v>0</v>
      </c>
      <c r="D90" s="348"/>
      <c r="E90" s="350"/>
    </row>
    <row r="91" spans="1:5">
      <c r="A91" s="344"/>
      <c r="B91" s="10" t="str">
        <f>Language!$B$283</f>
        <v>Prefer not to say</v>
      </c>
      <c r="C91" s="126">
        <f>COUNTIFS('Instructors'' info'!H6:H25, 'Drop-downs'!I72, 'Instructors'' info'!C6:C25, Language!$B$283, 'Instructors'' info'!N6:N25, 'Drop-downs'!I7)</f>
        <v>0</v>
      </c>
      <c r="D91" s="348"/>
      <c r="E91" s="350"/>
    </row>
    <row r="92" spans="1:5">
      <c r="A92" s="344"/>
      <c r="B92" s="39" t="str">
        <f>Language!$B$284</f>
        <v>Total</v>
      </c>
      <c r="C92" s="126">
        <f>SUM(C88:C91)</f>
        <v>0</v>
      </c>
      <c r="D92" s="348"/>
      <c r="E92" s="350"/>
    </row>
    <row r="93" spans="1:5">
      <c r="A93" s="344"/>
      <c r="B93" s="349"/>
      <c r="C93" s="349"/>
      <c r="D93" s="348"/>
      <c r="E93" s="350"/>
    </row>
    <row r="94" spans="1:5">
      <c r="A94" s="344"/>
      <c r="B94" s="346" t="str">
        <f>Language!$B$274</f>
        <v>Breakdown by business sector</v>
      </c>
      <c r="C94" s="346"/>
      <c r="D94" s="348"/>
      <c r="E94" s="350"/>
    </row>
    <row r="95" spans="1:5">
      <c r="A95" s="344"/>
      <c r="B95" s="10" t="str">
        <f>Language!$B$285</f>
        <v>Public</v>
      </c>
      <c r="C95" s="126">
        <f>COUNTIFS('Instructors'' info'!H6:H25, 'Drop-downs'!I72, 'Instructors'' info'!J6:J25, Language!$B$285, 'Instructors'' info'!N6:N25, 'Drop-downs'!I7)</f>
        <v>0</v>
      </c>
      <c r="D95" s="348"/>
      <c r="E95" s="350"/>
    </row>
    <row r="96" spans="1:5">
      <c r="A96" s="344"/>
      <c r="B96" s="10" t="str">
        <f>Language!$B$286</f>
        <v>Private</v>
      </c>
      <c r="C96" s="126">
        <f>COUNTIFS('Instructors'' info'!H6:H25, 'Drop-downs'!I72, 'Instructors'' info'!J6:J25, Language!$B$286, 'Instructors'' info'!N6:N25, 'Drop-downs'!I7)</f>
        <v>0</v>
      </c>
      <c r="D96" s="348"/>
      <c r="E96" s="350"/>
    </row>
    <row r="97" spans="1:5">
      <c r="A97" s="344"/>
      <c r="B97" s="10" t="str">
        <f>Language!$B$287</f>
        <v>Public-private partnerships</v>
      </c>
      <c r="C97" s="126">
        <f>COUNTIFS('Instructors'' info'!H6:H25, 'Drop-downs'!I72, 'Instructors'' info'!J6:J25, Language!$B$287, 'Instructors'' info'!N6:N25, 'Drop-downs'!I7)</f>
        <v>0</v>
      </c>
      <c r="D97" s="348"/>
      <c r="E97" s="350"/>
    </row>
    <row r="98" spans="1:5">
      <c r="A98" s="344"/>
      <c r="B98" s="39" t="str">
        <f>Language!$B$288</f>
        <v>Total</v>
      </c>
      <c r="C98" s="126">
        <f>SUM(C95:C97)</f>
        <v>0</v>
      </c>
      <c r="D98" s="348"/>
      <c r="E98" s="350"/>
    </row>
    <row r="99" spans="1:5" ht="35.25" customHeight="1">
      <c r="A99" s="345"/>
      <c r="B99" s="347" t="str">
        <f>IF(OR(C85&lt;&gt;C92, C92&lt;&gt;C98, C85&lt;&gt;C98), Language!B1550, "")</f>
        <v/>
      </c>
      <c r="C99" s="347"/>
      <c r="D99" s="348"/>
      <c r="E99" s="350"/>
    </row>
    <row r="100" spans="1:5">
      <c r="A100" s="349"/>
      <c r="B100" s="349"/>
      <c r="C100" s="349"/>
      <c r="D100" s="349"/>
      <c r="E100" s="349"/>
    </row>
    <row r="101" spans="1:5" ht="15" customHeight="1">
      <c r="A101" s="361" t="str">
        <f>Language!B1582</f>
        <v>Section E. Mentors (If the same experts serve as both instructors and mentors, please still complete the questions for mentors as if they were separate individuals. This is necessary to ensure accurate statistical representation in the indicators table and graphs.)</v>
      </c>
      <c r="B101" s="362"/>
      <c r="C101" s="362"/>
      <c r="D101" s="362"/>
      <c r="E101" s="363"/>
    </row>
    <row r="102" spans="1:5" ht="30" customHeight="1">
      <c r="A102" s="343" t="s">
        <v>214</v>
      </c>
      <c r="B102" s="320" t="str">
        <f>Language!B1583</f>
        <v>Number of mentors in the current iteration of the programme</v>
      </c>
      <c r="C102" s="320"/>
      <c r="D102" s="348" t="str">
        <f>Language!B1588</f>
        <v>1.1.9 Number of mentors across the sectors per GLLP iteration</v>
      </c>
      <c r="E102" s="350" t="str">
        <f>Language!B1589</f>
        <v>Automated response. Needs to be double checked for correctness. 
NOTE: If the totals of each breakdown do not appear or do not match or seem incorrect, please, go the "Mentors' info" tab and check that all mentors have been entered and that the sector, gender and business sector have been selected for each of them</v>
      </c>
    </row>
    <row r="103" spans="1:5" ht="15" customHeight="1">
      <c r="A103" s="344"/>
      <c r="B103" s="346" t="str">
        <f>Language!$B$272</f>
        <v>Breakdown by sector</v>
      </c>
      <c r="C103" s="346"/>
      <c r="D103" s="348"/>
      <c r="E103" s="350"/>
    </row>
    <row r="104" spans="1:5">
      <c r="A104" s="344"/>
      <c r="B104" s="10" t="str">
        <f>Language!$B$275</f>
        <v>Human health</v>
      </c>
      <c r="C104" s="126">
        <f>'Mentors'' info'!B28</f>
        <v>0</v>
      </c>
      <c r="D104" s="348"/>
      <c r="E104" s="350"/>
    </row>
    <row r="105" spans="1:5">
      <c r="A105" s="344"/>
      <c r="B105" s="10" t="str">
        <f>Language!$B$276</f>
        <v>Animal health</v>
      </c>
      <c r="C105" s="126">
        <f>'Mentors'' info'!B29</f>
        <v>0</v>
      </c>
      <c r="D105" s="348"/>
      <c r="E105" s="350"/>
    </row>
    <row r="106" spans="1:5">
      <c r="A106" s="344"/>
      <c r="B106" s="10" t="str">
        <f>Language!$B$277</f>
        <v>Environmental health</v>
      </c>
      <c r="C106" s="126">
        <f>'Mentors'' info'!B30</f>
        <v>0</v>
      </c>
      <c r="D106" s="348"/>
      <c r="E106" s="350"/>
    </row>
    <row r="107" spans="1:5">
      <c r="A107" s="344"/>
      <c r="B107" s="10" t="str">
        <f>Language!$B$278</f>
        <v>Other</v>
      </c>
      <c r="C107" s="126">
        <f>'Mentors'' info'!B31</f>
        <v>0</v>
      </c>
      <c r="D107" s="348"/>
      <c r="E107" s="350"/>
    </row>
    <row r="108" spans="1:5">
      <c r="A108" s="344"/>
      <c r="B108" s="39" t="str">
        <f>Language!$B$279</f>
        <v>Total</v>
      </c>
      <c r="C108" s="126">
        <f>'Mentors'' info'!B32</f>
        <v>0</v>
      </c>
      <c r="D108" s="348"/>
      <c r="E108" s="350"/>
    </row>
    <row r="109" spans="1:5" ht="15" customHeight="1">
      <c r="A109" s="344"/>
      <c r="B109" s="349"/>
      <c r="C109" s="349"/>
      <c r="D109" s="348"/>
      <c r="E109" s="350"/>
    </row>
    <row r="110" spans="1:5" ht="15" customHeight="1">
      <c r="A110" s="344"/>
      <c r="B110" s="346" t="str">
        <f>Language!$B$273</f>
        <v>Breakdown by gender</v>
      </c>
      <c r="C110" s="346"/>
      <c r="D110" s="348"/>
      <c r="E110" s="350"/>
    </row>
    <row r="111" spans="1:5">
      <c r="A111" s="344"/>
      <c r="B111" s="10" t="str">
        <f>Language!$B$280</f>
        <v>Female</v>
      </c>
      <c r="C111" s="126">
        <f>'Mentors'' info'!B35</f>
        <v>0</v>
      </c>
      <c r="D111" s="348"/>
      <c r="E111" s="350"/>
    </row>
    <row r="112" spans="1:5">
      <c r="A112" s="344"/>
      <c r="B112" s="10" t="str">
        <f>Language!$B$281</f>
        <v>Male</v>
      </c>
      <c r="C112" s="126">
        <f>'Mentors'' info'!B36</f>
        <v>0</v>
      </c>
      <c r="D112" s="348"/>
      <c r="E112" s="350"/>
    </row>
    <row r="113" spans="1:5">
      <c r="A113" s="344"/>
      <c r="B113" s="10" t="str">
        <f>Language!$B$282</f>
        <v>Non-binary</v>
      </c>
      <c r="C113" s="126">
        <f>'Mentors'' info'!B37</f>
        <v>0</v>
      </c>
      <c r="D113" s="348"/>
      <c r="E113" s="350"/>
    </row>
    <row r="114" spans="1:5">
      <c r="A114" s="344"/>
      <c r="B114" s="10" t="str">
        <f>Language!$B$283</f>
        <v>Prefer not to say</v>
      </c>
      <c r="C114" s="126">
        <f>'Mentors'' info'!B38</f>
        <v>0</v>
      </c>
      <c r="D114" s="348"/>
      <c r="E114" s="350"/>
    </row>
    <row r="115" spans="1:5">
      <c r="A115" s="344"/>
      <c r="B115" s="39" t="str">
        <f>Language!$B$284</f>
        <v>Total</v>
      </c>
      <c r="C115" s="126">
        <f>'Mentors'' info'!B39</f>
        <v>0</v>
      </c>
      <c r="D115" s="348"/>
      <c r="E115" s="350"/>
    </row>
    <row r="116" spans="1:5" ht="15" customHeight="1">
      <c r="A116" s="344"/>
      <c r="B116" s="349"/>
      <c r="C116" s="349"/>
      <c r="D116" s="348"/>
      <c r="E116" s="350"/>
    </row>
    <row r="117" spans="1:5">
      <c r="A117" s="344"/>
      <c r="B117" s="346" t="str">
        <f>Language!$B$274</f>
        <v>Breakdown by business sector</v>
      </c>
      <c r="C117" s="346"/>
      <c r="D117" s="348"/>
      <c r="E117" s="350"/>
    </row>
    <row r="118" spans="1:5">
      <c r="A118" s="344"/>
      <c r="B118" s="10" t="str">
        <f>Language!$B$285</f>
        <v>Public</v>
      </c>
      <c r="C118" s="126">
        <f>'Mentors'' info'!B42</f>
        <v>0</v>
      </c>
      <c r="D118" s="348"/>
      <c r="E118" s="350"/>
    </row>
    <row r="119" spans="1:5">
      <c r="A119" s="344"/>
      <c r="B119" s="10" t="str">
        <f>Language!$B$286</f>
        <v>Private</v>
      </c>
      <c r="C119" s="126">
        <f>'Mentors'' info'!B43</f>
        <v>0</v>
      </c>
      <c r="D119" s="348"/>
      <c r="E119" s="350"/>
    </row>
    <row r="120" spans="1:5">
      <c r="A120" s="344"/>
      <c r="B120" s="10" t="str">
        <f>Language!$B$287</f>
        <v>Public-private partnerships</v>
      </c>
      <c r="C120" s="126">
        <f>'Mentors'' info'!B44</f>
        <v>0</v>
      </c>
      <c r="D120" s="348"/>
      <c r="E120" s="350"/>
    </row>
    <row r="121" spans="1:5">
      <c r="A121" s="344"/>
      <c r="B121" s="39" t="str">
        <f>Language!$B$288</f>
        <v>Total</v>
      </c>
      <c r="C121" s="126">
        <f>'Mentors'' info'!B45</f>
        <v>0</v>
      </c>
      <c r="D121" s="348"/>
      <c r="E121" s="350"/>
    </row>
    <row r="122" spans="1:5" ht="38.25" customHeight="1">
      <c r="A122" s="345"/>
      <c r="B122" s="347" t="str">
        <f>IF(OR(C108&lt;&gt;C115, C115&lt;&gt;C121, C108&lt;&gt;C121), Language!B1552, "")</f>
        <v/>
      </c>
      <c r="C122" s="347"/>
      <c r="D122" s="348"/>
      <c r="E122" s="350"/>
    </row>
    <row r="123" spans="1:5" ht="71.25" customHeight="1">
      <c r="A123" s="364" t="s">
        <v>215</v>
      </c>
      <c r="B123" s="10" t="str">
        <f>Language!B1584</f>
        <v>Have national mentors been trained on how to mentor within the framework of GLLP? (Training of mentors, TOM)</v>
      </c>
      <c r="C123" s="129" t="str">
        <f>IF(COUNTIFS('Mentors'' info'!G6:G25,'Drop-downs'!I72,'Mentors'' info'!O6:O25,'Drop-downs'!I7)&gt;0,'Drop-downs'!I7,'Drop-downs'!I8)</f>
        <v>No</v>
      </c>
      <c r="D123" s="351" t="str">
        <f>Language!B1931</f>
        <v>1.2.6. Percentage of national mentors completing a GLLP Training of Mentors on how to mentor within the framework of GLLP? (in-person, virtual or eLearning)</v>
      </c>
      <c r="E123" s="340" t="str">
        <f>Language!B1591</f>
        <v>Automated response. Needs to be double checked for correctness. Please, note, this is only related to the national mentors. If you do not have national mentors or you have national mentors but they haven't been trained to mentor in the programme (training of mentors, ToM), skip question E3. 
NOTE: If the totals of each breakdown do not appear or do not match or seem incorrect, please, go the "Mentors' info" tab and check that all mentors have been entered, and for all national mentors (not international) that have been trained to mentor in the programme (training of mentors, ToM) drop-down has been selected in the column "National mentor trained to mentor in the programme - ToM (Y/N)"</v>
      </c>
    </row>
    <row r="124" spans="1:5" ht="71.25" customHeight="1">
      <c r="A124" s="365"/>
      <c r="B124" s="10" t="str">
        <f>Language!B1934</f>
        <v>Number of national mentors trained on how to mentor within the framework of GLLP</v>
      </c>
      <c r="C124" s="103">
        <f>COUNTIFS('Mentors'' info'!G6:G25, 'Drop-downs'!I72, 'Mentors'' info'!O6:O25, 'Drop-downs'!I7)</f>
        <v>0</v>
      </c>
      <c r="D124" s="352"/>
      <c r="E124" s="342"/>
    </row>
    <row r="125" spans="1:5" ht="71.25" customHeight="1">
      <c r="A125" s="366"/>
      <c r="B125" s="10" t="str">
        <f>Language!B1935</f>
        <v>Number of national mentors NOT trained on how to mentor within the framework of GLLP</v>
      </c>
      <c r="C125" s="103">
        <f>COUNTIFS('Mentors'' info'!G6:G25, 'Drop-downs'!I72, 'Mentors'' info'!O6:O25, 'Drop-downs'!I8)</f>
        <v>0</v>
      </c>
      <c r="D125" s="353"/>
      <c r="E125" s="341"/>
    </row>
    <row r="126" spans="1:5" ht="30" customHeight="1">
      <c r="A126" s="343" t="s">
        <v>216</v>
      </c>
      <c r="B126" s="320" t="str">
        <f>Language!B1585</f>
        <v>Number of national mentors that have been trained (Training of mentors, TOM)</v>
      </c>
      <c r="C126" s="320"/>
      <c r="D126" s="348" t="str">
        <f>Language!B1931</f>
        <v>1.2.6. Percentage of national mentors completing a GLLP Training of Mentors on how to mentor within the framework of GLLP? (in-person, virtual or eLearning)</v>
      </c>
      <c r="E126" s="350" t="str">
        <f>Language!B1591</f>
        <v>Automated response. Needs to be double checked for correctness. Please, note, this is only related to the national mentors. If you do not have national mentors or you have national mentors but they haven't been trained to mentor in the programme (training of mentors, ToM), skip question E3. 
NOTE: If the totals of each breakdown do not appear or do not match or seem incorrect, please, go the "Mentors' info" tab and check that all mentors have been entered, and for all national mentors (not international) that have been trained to mentor in the programme (training of mentors, ToM) drop-down has been selected in the column "National mentor trained to mentor in the programme - ToM (Y/N)"</v>
      </c>
    </row>
    <row r="127" spans="1:5" ht="15" customHeight="1">
      <c r="A127" s="344"/>
      <c r="B127" s="346" t="str">
        <f>Language!$B$272</f>
        <v>Breakdown by sector</v>
      </c>
      <c r="C127" s="346"/>
      <c r="D127" s="348"/>
      <c r="E127" s="350"/>
    </row>
    <row r="128" spans="1:5">
      <c r="A128" s="344"/>
      <c r="B128" s="10" t="str">
        <f>Language!$B$275</f>
        <v>Human health</v>
      </c>
      <c r="C128" s="126">
        <f>COUNTIFS('Mentors'' info'!G6:G25, 'Drop-downs'!I72, 'Mentors'' info'!I6:I25, Language!$B$275, 'Mentors'' info'!O6:O25, 'Drop-downs'!I7)</f>
        <v>0</v>
      </c>
      <c r="D128" s="348"/>
      <c r="E128" s="350"/>
    </row>
    <row r="129" spans="1:5">
      <c r="A129" s="344"/>
      <c r="B129" s="10" t="str">
        <f>Language!$B$276</f>
        <v>Animal health</v>
      </c>
      <c r="C129" s="126">
        <f>COUNTIFS('Mentors'' info'!G6:G25, 'Drop-downs'!I72, 'Mentors'' info'!I6:I25, Language!$B$276, 'Mentors'' info'!O6:O25, 'Drop-downs'!I7)</f>
        <v>0</v>
      </c>
      <c r="D129" s="348"/>
      <c r="E129" s="350"/>
    </row>
    <row r="130" spans="1:5">
      <c r="A130" s="344"/>
      <c r="B130" s="10" t="str">
        <f>Language!$B$277</f>
        <v>Environmental health</v>
      </c>
      <c r="C130" s="126">
        <f>COUNTIFS('Mentors'' info'!G6:G25, 'Drop-downs'!I72, 'Mentors'' info'!I6:I25, Language!$B$277, 'Mentors'' info'!O6:O25, 'Drop-downs'!I7)</f>
        <v>0</v>
      </c>
      <c r="D130" s="348"/>
      <c r="E130" s="350"/>
    </row>
    <row r="131" spans="1:5">
      <c r="A131" s="344"/>
      <c r="B131" s="10" t="str">
        <f>Language!$B$278</f>
        <v>Other</v>
      </c>
      <c r="C131" s="126">
        <f>COUNTIFS('Mentors'' info'!G6:G25, 'Drop-downs'!I72, 'Mentors'' info'!I6:I25, Language!$B$278, 'Mentors'' info'!O6:O25, 'Drop-downs'!I7)</f>
        <v>0</v>
      </c>
      <c r="D131" s="348"/>
      <c r="E131" s="350"/>
    </row>
    <row r="132" spans="1:5">
      <c r="A132" s="344"/>
      <c r="B132" s="39" t="str">
        <f>Language!$B$279</f>
        <v>Total</v>
      </c>
      <c r="C132" s="126">
        <f>SUM(C128:C131)</f>
        <v>0</v>
      </c>
      <c r="D132" s="348"/>
      <c r="E132" s="350"/>
    </row>
    <row r="133" spans="1:5" ht="15" customHeight="1">
      <c r="A133" s="344"/>
      <c r="B133" s="349"/>
      <c r="C133" s="349"/>
      <c r="D133" s="348"/>
      <c r="E133" s="350"/>
    </row>
    <row r="134" spans="1:5" ht="15" customHeight="1">
      <c r="A134" s="344"/>
      <c r="B134" s="346" t="str">
        <f>Language!$B$273</f>
        <v>Breakdown by gender</v>
      </c>
      <c r="C134" s="346"/>
      <c r="D134" s="348"/>
      <c r="E134" s="350"/>
    </row>
    <row r="135" spans="1:5">
      <c r="A135" s="344"/>
      <c r="B135" s="10" t="str">
        <f>Language!$B$280</f>
        <v>Female</v>
      </c>
      <c r="C135" s="126">
        <f>COUNTIFS('Mentors'' info'!G6:G25, 'Drop-downs'!I72, 'Mentors'' info'!C6:C25, Language!$B$280, 'Mentors'' info'!O6:O25, 'Drop-downs'!I7)</f>
        <v>0</v>
      </c>
      <c r="D135" s="348"/>
      <c r="E135" s="350"/>
    </row>
    <row r="136" spans="1:5">
      <c r="A136" s="344"/>
      <c r="B136" s="10" t="str">
        <f>Language!$B$281</f>
        <v>Male</v>
      </c>
      <c r="C136" s="126">
        <f>COUNTIFS('Mentors'' info'!G6:G25, 'Drop-downs'!I72, 'Mentors'' info'!C6:C25, Language!$B$281, 'Mentors'' info'!O6:O25, 'Drop-downs'!I7)</f>
        <v>0</v>
      </c>
      <c r="D136" s="348"/>
      <c r="E136" s="350"/>
    </row>
    <row r="137" spans="1:5">
      <c r="A137" s="344"/>
      <c r="B137" s="10" t="str">
        <f>Language!$B$282</f>
        <v>Non-binary</v>
      </c>
      <c r="C137" s="126">
        <f>COUNTIFS('Mentors'' info'!G6:G25, 'Drop-downs'!I72, 'Mentors'' info'!C6:C25, Language!$B$282, 'Mentors'' info'!O6:O25, 'Drop-downs'!I7)</f>
        <v>0</v>
      </c>
      <c r="D137" s="348"/>
      <c r="E137" s="350"/>
    </row>
    <row r="138" spans="1:5">
      <c r="A138" s="344"/>
      <c r="B138" s="10" t="str">
        <f>Language!$B$283</f>
        <v>Prefer not to say</v>
      </c>
      <c r="C138" s="126">
        <f>COUNTIFS('Mentors'' info'!G6:G25, 'Drop-downs'!I72, 'Mentors'' info'!C6:C25, Language!$B$283, 'Mentors'' info'!O6:O25, 'Drop-downs'!I7)</f>
        <v>0</v>
      </c>
      <c r="D138" s="348"/>
      <c r="E138" s="350"/>
    </row>
    <row r="139" spans="1:5">
      <c r="A139" s="344"/>
      <c r="B139" s="39" t="str">
        <f>Language!$B$284</f>
        <v>Total</v>
      </c>
      <c r="C139" s="126">
        <f>SUM(C135:C138)</f>
        <v>0</v>
      </c>
      <c r="D139" s="348"/>
      <c r="E139" s="350"/>
    </row>
    <row r="140" spans="1:5" ht="15" customHeight="1">
      <c r="A140" s="344"/>
      <c r="B140" s="349"/>
      <c r="C140" s="349"/>
      <c r="D140" s="348"/>
      <c r="E140" s="350"/>
    </row>
    <row r="141" spans="1:5">
      <c r="A141" s="344"/>
      <c r="B141" s="346" t="str">
        <f>Language!$B$274</f>
        <v>Breakdown by business sector</v>
      </c>
      <c r="C141" s="346"/>
      <c r="D141" s="348"/>
      <c r="E141" s="350"/>
    </row>
    <row r="142" spans="1:5">
      <c r="A142" s="344"/>
      <c r="B142" s="10" t="str">
        <f>Language!$B$285</f>
        <v>Public</v>
      </c>
      <c r="C142" s="126">
        <f>COUNTIFS('Mentors'' info'!G6:G25, 'Drop-downs'!I72, 'Mentors'' info'!J6:J25, Language!$B$285, 'Mentors'' info'!O6:O25, 'Drop-downs'!I7)</f>
        <v>0</v>
      </c>
      <c r="D142" s="348"/>
      <c r="E142" s="350"/>
    </row>
    <row r="143" spans="1:5">
      <c r="A143" s="344"/>
      <c r="B143" s="10" t="str">
        <f>Language!$B$286</f>
        <v>Private</v>
      </c>
      <c r="C143" s="126">
        <f>COUNTIFS('Mentors'' info'!G6:G25, 'Drop-downs'!I72, 'Mentors'' info'!J6:J25, Language!$B$286, 'Mentors'' info'!O6:O25, 'Drop-downs'!I7)</f>
        <v>0</v>
      </c>
      <c r="D143" s="348"/>
      <c r="E143" s="350"/>
    </row>
    <row r="144" spans="1:5">
      <c r="A144" s="344"/>
      <c r="B144" s="10" t="str">
        <f>Language!$B$287</f>
        <v>Public-private partnerships</v>
      </c>
      <c r="C144" s="126">
        <f>COUNTIFS('Mentors'' info'!G6:G25, 'Drop-downs'!I72, 'Mentors'' info'!J6:J25, Language!$B$287, 'Mentors'' info'!O6:O25, 'Drop-downs'!I7)</f>
        <v>0</v>
      </c>
      <c r="D144" s="348"/>
      <c r="E144" s="350"/>
    </row>
    <row r="145" spans="1:5">
      <c r="A145" s="344"/>
      <c r="B145" s="39" t="str">
        <f>Language!$B$288</f>
        <v>Total</v>
      </c>
      <c r="C145" s="126">
        <f>SUM(C142:C144)</f>
        <v>0</v>
      </c>
      <c r="D145" s="348"/>
      <c r="E145" s="350"/>
    </row>
    <row r="146" spans="1:5" ht="38.25" customHeight="1">
      <c r="A146" s="345"/>
      <c r="B146" s="347" t="str">
        <f>IF(OR(C132&lt;&gt;C139, C139&lt;&gt;C145, C132&lt;&gt;C145), Language!B1553, "")</f>
        <v/>
      </c>
      <c r="C146" s="347"/>
      <c r="D146" s="348"/>
      <c r="E146" s="350"/>
    </row>
  </sheetData>
  <sheetProtection algorithmName="SHA-512" hashValue="adeXmMfq9sHUHrsjA9xaDPThj7Y0PMLyxKFzP+L6rwoPkOIZTV283Rq8LZkRWjsAW1ik7PLNS798Lp/m+ujW/w==" saltValue="4+swtwHL5pz0jf1j2pgM8g==" spinCount="100000" sheet="1" objects="1" scenarios="1" formatColumns="0" formatRows="0"/>
  <mergeCells count="76">
    <mergeCell ref="A126:A146"/>
    <mergeCell ref="D102:D122"/>
    <mergeCell ref="E102:E122"/>
    <mergeCell ref="B122:C122"/>
    <mergeCell ref="E126:E146"/>
    <mergeCell ref="A123:A125"/>
    <mergeCell ref="E123:E125"/>
    <mergeCell ref="D123:D125"/>
    <mergeCell ref="A102:A122"/>
    <mergeCell ref="A101:E101"/>
    <mergeCell ref="A22:E22"/>
    <mergeCell ref="A5:E5"/>
    <mergeCell ref="A31:E31"/>
    <mergeCell ref="D28:D29"/>
    <mergeCell ref="A30:E30"/>
    <mergeCell ref="A54:E54"/>
    <mergeCell ref="E28:E29"/>
    <mergeCell ref="B28:B29"/>
    <mergeCell ref="A28:A29"/>
    <mergeCell ref="A21:E21"/>
    <mergeCell ref="A100:E100"/>
    <mergeCell ref="B99:C99"/>
    <mergeCell ref="D79:D99"/>
    <mergeCell ref="D32:D52"/>
    <mergeCell ref="E32:E52"/>
    <mergeCell ref="A55:A75"/>
    <mergeCell ref="B63:C63"/>
    <mergeCell ref="B69:C69"/>
    <mergeCell ref="B75:C75"/>
    <mergeCell ref="A32:A52"/>
    <mergeCell ref="B32:C32"/>
    <mergeCell ref="A53:E53"/>
    <mergeCell ref="B55:C55"/>
    <mergeCell ref="B56:C56"/>
    <mergeCell ref="B62:C62"/>
    <mergeCell ref="B40:C40"/>
    <mergeCell ref="B46:C46"/>
    <mergeCell ref="B47:C47"/>
    <mergeCell ref="B52:C52"/>
    <mergeCell ref="B33:C33"/>
    <mergeCell ref="B39:C39"/>
    <mergeCell ref="D55:D75"/>
    <mergeCell ref="E55:E75"/>
    <mergeCell ref="E76:E78"/>
    <mergeCell ref="D76:D78"/>
    <mergeCell ref="E79:E99"/>
    <mergeCell ref="B79:C79"/>
    <mergeCell ref="B80:C80"/>
    <mergeCell ref="B94:C94"/>
    <mergeCell ref="B93:C93"/>
    <mergeCell ref="B86:C86"/>
    <mergeCell ref="B87:C87"/>
    <mergeCell ref="A79:A99"/>
    <mergeCell ref="B117:C117"/>
    <mergeCell ref="A76:A78"/>
    <mergeCell ref="B146:C146"/>
    <mergeCell ref="D126:D146"/>
    <mergeCell ref="B127:C127"/>
    <mergeCell ref="B133:C133"/>
    <mergeCell ref="B134:C134"/>
    <mergeCell ref="B140:C140"/>
    <mergeCell ref="B141:C141"/>
    <mergeCell ref="B126:C126"/>
    <mergeCell ref="B102:C102"/>
    <mergeCell ref="B103:C103"/>
    <mergeCell ref="B109:C109"/>
    <mergeCell ref="B110:C110"/>
    <mergeCell ref="B116:C116"/>
    <mergeCell ref="A1:G1"/>
    <mergeCell ref="A2:G2"/>
    <mergeCell ref="A3:G3"/>
    <mergeCell ref="E26:E27"/>
    <mergeCell ref="E6:E12"/>
    <mergeCell ref="E15:E20"/>
    <mergeCell ref="E13:E14"/>
    <mergeCell ref="E23:E24"/>
  </mergeCells>
  <phoneticPr fontId="4" type="noConversion"/>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4">
        <x14:dataValidation type="list" allowBlank="1" showInputMessage="1" showErrorMessage="1" xr:uid="{5A54BB26-B956-4D49-86FE-F68901BBC6E6}">
          <x14:formula1>
            <xm:f>'Drop-downs'!$I$16:$I$18</xm:f>
          </x14:formula1>
          <xm:sqref>C13</xm:sqref>
        </x14:dataValidation>
        <x14:dataValidation type="list" allowBlank="1" showInputMessage="1" showErrorMessage="1" xr:uid="{F10F3443-EA56-45AA-9EE1-EE2EF6C33B3A}">
          <x14:formula1>
            <xm:f>'Drop-downs'!$I$21:$I$28</xm:f>
          </x14:formula1>
          <xm:sqref>C14</xm:sqref>
        </x14:dataValidation>
        <x14:dataValidation type="list" allowBlank="1" showInputMessage="1" showErrorMessage="1" xr:uid="{6B9C0487-945A-4345-B8B2-95E14E1988FE}">
          <x14:formula1>
            <xm:f>'Drop-downs'!$I$31:$I$33</xm:f>
          </x14:formula1>
          <xm:sqref>C25</xm:sqref>
        </x14:dataValidation>
        <x14:dataValidation type="list" allowBlank="1" showInputMessage="1" showErrorMessage="1" xr:uid="{EF7AFA0C-3FA8-46D7-AB1A-0D1EE677D6AC}">
          <x14:formula1>
            <xm:f>'Drop-downs'!$I$36:$I$43</xm:f>
          </x14:formula1>
          <xm:sqref>C28</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491A-9884-4517-84F6-D44D69033459}">
  <sheetPr>
    <tabColor rgb="FFFFC000"/>
  </sheetPr>
  <dimension ref="A1:H189"/>
  <sheetViews>
    <sheetView zoomScale="85" zoomScaleNormal="85" workbookViewId="0">
      <pane ySplit="4" topLeftCell="A5" activePane="bottomLeft" state="frozen"/>
      <selection pane="bottomLeft" activeCell="C13" sqref="C13"/>
    </sheetView>
  </sheetViews>
  <sheetFormatPr defaultRowHeight="15"/>
  <cols>
    <col min="1" max="1" width="5.85546875" style="4" customWidth="1"/>
    <col min="2" max="2" width="51.85546875" style="4" customWidth="1"/>
    <col min="3" max="3" width="36.7109375" style="4" customWidth="1"/>
    <col min="4" max="4" width="30.28515625" style="4" customWidth="1"/>
    <col min="5" max="5" width="55.7109375" style="4" customWidth="1"/>
    <col min="6" max="6" width="14.140625" customWidth="1"/>
    <col min="7" max="7" width="35.85546875" customWidth="1"/>
    <col min="8" max="8" width="88" customWidth="1"/>
  </cols>
  <sheetData>
    <row r="1" spans="1:8" ht="84.75" customHeight="1">
      <c r="A1" s="338" t="str">
        <f>Language!B1594</f>
        <v xml:space="preserve">Dear national entity and/or implementer,
Welcome to the mid-programme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v>
      </c>
      <c r="B1" s="338"/>
      <c r="C1" s="338"/>
      <c r="D1" s="338"/>
      <c r="E1" s="338"/>
      <c r="F1" s="338"/>
      <c r="G1" s="338"/>
    </row>
    <row r="2" spans="1:8" ht="44.25" customHeight="1">
      <c r="A2" s="338" t="str">
        <f>Language!B1595</f>
        <v>Below is the mid-programme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B2" s="338"/>
      <c r="C2" s="338"/>
      <c r="D2" s="338"/>
      <c r="E2" s="338"/>
      <c r="F2" s="338"/>
      <c r="G2" s="338"/>
    </row>
    <row r="3" spans="1:8" ht="154.5" customHeight="1">
      <c r="A3" s="338" t="str">
        <f>Language!B2011</f>
        <v>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v>
      </c>
      <c r="B3" s="338"/>
      <c r="C3" s="338"/>
      <c r="D3" s="338"/>
      <c r="E3" s="338"/>
      <c r="F3" s="338"/>
      <c r="G3" s="338"/>
    </row>
    <row r="4" spans="1:8">
      <c r="A4" s="38"/>
      <c r="B4" s="38" t="str">
        <f>Language!$B$1476</f>
        <v>Question</v>
      </c>
      <c r="C4" s="38" t="str">
        <f>Language!$B$1477</f>
        <v>Response</v>
      </c>
      <c r="D4" s="38" t="str">
        <f>Language!$B$1478</f>
        <v>Related indicator</v>
      </c>
      <c r="E4" s="38" t="str">
        <f>Language!$B$1479</f>
        <v>Quality check</v>
      </c>
    </row>
    <row r="5" spans="1:8">
      <c r="A5" s="361" t="str">
        <f>Language!B1596</f>
        <v>Section A. General information</v>
      </c>
      <c r="B5" s="362"/>
      <c r="C5" s="362"/>
      <c r="D5" s="362"/>
      <c r="E5" s="363"/>
      <c r="G5" s="8" t="str">
        <f>Language!$B$56</f>
        <v>Below is the color-coding of the cells in the tool that can help you navigate and quickly find which cells need to be filled out. It can be found at the bottom of every spreadsheet</v>
      </c>
    </row>
    <row r="6" spans="1:8" ht="25.5" customHeight="1">
      <c r="A6" s="10" t="s">
        <v>189</v>
      </c>
      <c r="B6" s="10" t="str">
        <f>Language!B1597</f>
        <v>Unique identifier of the programme</v>
      </c>
      <c r="C6" s="126">
        <f>'General progr info'!C6</f>
        <v>0</v>
      </c>
      <c r="D6" s="349"/>
      <c r="E6" s="350" t="str">
        <f>Language!B1601</f>
        <v>Automated response. Needs to be double checked for correctness. 
NOTE: If information in these fields does not appear or seem incorrect, please, go the "general info" tab and include/update information</v>
      </c>
      <c r="G6" s="38" t="str">
        <f>Language!$B$57</f>
        <v>Fixed titles and totals</v>
      </c>
      <c r="H6" s="10" t="str">
        <f>Language!$B$63</f>
        <v>Non-editable - no need for user input.</v>
      </c>
    </row>
    <row r="7" spans="1:8" ht="25.5" customHeight="1">
      <c r="A7" s="10" t="s">
        <v>190</v>
      </c>
      <c r="B7" s="10" t="str">
        <f>Language!B1598</f>
        <v>Iteration number</v>
      </c>
      <c r="C7" s="126">
        <f>'General progr info'!C9</f>
        <v>0</v>
      </c>
      <c r="D7" s="349"/>
      <c r="E7" s="350"/>
      <c r="G7" s="25" t="str">
        <f>Language!$B$58</f>
        <v>General information and legends</v>
      </c>
      <c r="H7" s="10" t="str">
        <f>Language!$B$64</f>
        <v>Non-editable - no need for user input.</v>
      </c>
    </row>
    <row r="8" spans="1:8" ht="25.5" customHeight="1">
      <c r="A8" s="10" t="s">
        <v>191</v>
      </c>
      <c r="B8" s="10" t="str">
        <f>Language!B1599</f>
        <v>Email of the manager of the programme</v>
      </c>
      <c r="C8" s="126">
        <f>'General progr info'!C15</f>
        <v>0</v>
      </c>
      <c r="D8" s="349"/>
      <c r="E8" s="350"/>
      <c r="G8" s="80" t="str">
        <f>Language!$B$59</f>
        <v>Fixed or formula</v>
      </c>
      <c r="H8" s="10" t="str">
        <f>Language!$B$65</f>
        <v>Non-editable - no need for user input.</v>
      </c>
    </row>
    <row r="9" spans="1:8" ht="25.5" customHeight="1">
      <c r="A9" s="10" t="s">
        <v>192</v>
      </c>
      <c r="B9" s="10" t="str">
        <f>Language!B1600</f>
        <v>Email of the monitoring and evaluation focal point</v>
      </c>
      <c r="C9" s="126">
        <f>'General progr info'!C17</f>
        <v>0</v>
      </c>
      <c r="D9" s="349"/>
      <c r="E9" s="350"/>
      <c r="G9" s="51" t="str">
        <f>Language!$B$60</f>
        <v>Fillable</v>
      </c>
      <c r="H9" s="10" t="str">
        <f>Language!$B$66</f>
        <v>User input required (free text).</v>
      </c>
    </row>
    <row r="10" spans="1:8">
      <c r="A10" s="349"/>
      <c r="B10" s="349"/>
      <c r="C10" s="349"/>
      <c r="D10" s="349"/>
      <c r="E10" s="349"/>
      <c r="G10" s="78" t="str">
        <f>Language!$B$61</f>
        <v>Drop-downs</v>
      </c>
      <c r="H10" s="10" t="str">
        <f>Language!$B$67</f>
        <v>User selection is required.</v>
      </c>
    </row>
    <row r="11" spans="1:8" ht="75">
      <c r="A11" s="361" t="str">
        <f>Language!B1602</f>
        <v>Section B. Programme updates</v>
      </c>
      <c r="B11" s="362"/>
      <c r="C11" s="362"/>
      <c r="D11" s="362"/>
      <c r="E11" s="363"/>
      <c r="G11" s="81" t="str">
        <f>Language!$B$62</f>
        <v>Prefilled data</v>
      </c>
      <c r="H1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row r="12" spans="1:8" ht="59.25" customHeight="1">
      <c r="A12" s="10" t="s">
        <v>204</v>
      </c>
      <c r="B12" s="10" t="str">
        <f>Language!B1609</f>
        <v>Whether community of practice has been established</v>
      </c>
      <c r="C12" s="126" t="str">
        <f>IF('General progr info'!C22="","",'General progr info'!C22)</f>
        <v/>
      </c>
      <c r="D12" s="382" t="str">
        <f>Language!B1625</f>
        <v>1.3.3 Evidence of community of practice</v>
      </c>
      <c r="E12" s="19" t="str">
        <f>Language!B1601</f>
        <v>Automated response. Needs to be double checked for correctness. 
NOTE: If information in these fields does not appear or seem incorrect, please, go the "general info" tab and include/update information</v>
      </c>
    </row>
    <row r="13" spans="1:8" ht="15" customHeight="1">
      <c r="A13" s="320" t="s">
        <v>205</v>
      </c>
      <c r="B13" s="320" t="str">
        <f>Language!B1610</f>
        <v>Platform for the established community of practice</v>
      </c>
      <c r="C13" s="106"/>
      <c r="D13" s="382"/>
      <c r="E13" s="340" t="str">
        <f>Language!B1635</f>
        <v>Drop-down - to be selected by the reporter.</v>
      </c>
    </row>
    <row r="14" spans="1:8" ht="15" customHeight="1">
      <c r="A14" s="320"/>
      <c r="B14" s="320"/>
      <c r="C14" s="126" t="str">
        <f>IF(C13='Drop-downs'!I57,'Drop-downs'!I80, "")</f>
        <v/>
      </c>
      <c r="D14" s="382"/>
      <c r="E14" s="342"/>
    </row>
    <row r="15" spans="1:8" ht="30">
      <c r="A15" s="10" t="s">
        <v>206</v>
      </c>
      <c r="B15" s="10" t="str">
        <f>Language!B1612</f>
        <v>Whether evidence of established community of practice available</v>
      </c>
      <c r="C15" s="106"/>
      <c r="D15" s="382"/>
      <c r="E15" s="341"/>
    </row>
    <row r="16" spans="1:8" ht="30" customHeight="1">
      <c r="A16" s="10" t="s">
        <v>207</v>
      </c>
      <c r="B16" s="10" t="str">
        <f>Language!B1613</f>
        <v>Whether the feedback from monitoring and evaluation was used for improvement of the programme</v>
      </c>
      <c r="C16" s="106"/>
      <c r="D16" s="379" t="str">
        <f>Language!B1626</f>
        <v>3.1.11 Evidence of using feedback for improvement of programme</v>
      </c>
      <c r="E16" s="19" t="str">
        <f>Language!B1637</f>
        <v>Drop-down - to be selected by the reporter. 
If not, skip questions B5-6.</v>
      </c>
    </row>
    <row r="17" spans="1:6" ht="15" customHeight="1">
      <c r="A17" s="320" t="s">
        <v>208</v>
      </c>
      <c r="B17" s="320" t="str">
        <f>Language!B1614</f>
        <v>The way the monitoring and evaluation data were used</v>
      </c>
      <c r="C17" s="106"/>
      <c r="D17" s="380"/>
      <c r="E17" s="340" t="str">
        <f>Language!B1638</f>
        <v>Drop-down - to be selected by the reporter.</v>
      </c>
    </row>
    <row r="18" spans="1:6" ht="15" customHeight="1">
      <c r="A18" s="320"/>
      <c r="B18" s="320"/>
      <c r="C18" s="126" t="str">
        <f>IF(C17='Drop-downs'!I63,'Drop-downs'!I80,"")</f>
        <v/>
      </c>
      <c r="D18" s="380"/>
      <c r="E18" s="342"/>
    </row>
    <row r="19" spans="1:6" ht="30">
      <c r="A19" s="25" t="s">
        <v>209</v>
      </c>
      <c r="B19" s="61" t="str">
        <f>Language!B1615</f>
        <v>Is there evidence of using feedback for improvement of programme?</v>
      </c>
      <c r="C19" s="106"/>
      <c r="D19" s="381"/>
      <c r="E19" s="341"/>
    </row>
    <row r="20" spans="1:6" ht="165">
      <c r="A20" s="216" t="s">
        <v>217</v>
      </c>
      <c r="B20" s="377" t="str">
        <f>Language!B1616</f>
        <v>Mean pre- and post-tests</v>
      </c>
      <c r="C20" s="378"/>
      <c r="D20" s="42" t="str">
        <f>Language!B1627</f>
        <v>2.1.1 Mean difference between the individual pre-test and post-test scores</v>
      </c>
      <c r="E20" s="41" t="str">
        <f>Language!B1640</f>
        <v>Automated response. Needs to be double checked for correctness. 
NOTE: If the information does not appear or seems incorrect, please, go the "Didactic sessions" tab and check that the name of the module has been selected for each covered modules at the top of the table. You also have to ensure that Pre-test score and Post-test score have been filled out for each participant for each of the covered modules, and Pre-test maximum possible score and Post-test maximum possible score have been entered for each covered module.</v>
      </c>
    </row>
    <row r="21" spans="1:6">
      <c r="A21" s="217"/>
      <c r="B21" s="375"/>
      <c r="C21" s="375"/>
      <c r="D21" s="375"/>
      <c r="E21" s="375"/>
      <c r="F21" s="376"/>
    </row>
    <row r="22" spans="1:6" ht="30">
      <c r="A22" s="217"/>
      <c r="B22" s="44"/>
      <c r="C22" s="11" t="str">
        <f>Language!B113</f>
        <v>Mode of delivery</v>
      </c>
      <c r="D22" s="11" t="str">
        <f>Language!B864</f>
        <v>Mean pre-test percentage</v>
      </c>
      <c r="E22" s="11" t="str">
        <f>Language!B865</f>
        <v>Mean post-test percentage</v>
      </c>
      <c r="F22" s="11" t="str">
        <f>Language!B866</f>
        <v>Mean difference</v>
      </c>
    </row>
    <row r="23" spans="1:6" ht="30">
      <c r="A23" s="217"/>
      <c r="B23" s="44" t="str">
        <f>Language!B751</f>
        <v> 1.A.1 An Introduction to the Global Laboratory Leadership Programme</v>
      </c>
      <c r="C23" s="126">
        <f>VLOOKUP(B23,'Modules'' info'!B7:E54,4,FALSE)</f>
        <v>0</v>
      </c>
      <c r="D23" s="128" t="str">
        <f>IFERROR(VLOOKUP(B23,'Didactic sessions'!C38:G85,3,FALSE),"")</f>
        <v/>
      </c>
      <c r="E23" s="128" t="str">
        <f>IFERROR(VLOOKUP(B23,'Didactic sessions'!C38:G85,4,FALSE),"")</f>
        <v/>
      </c>
      <c r="F23" s="128" t="str">
        <f>IFERROR(VLOOKUP(B23,'Didactic sessions'!C38:G85,5,FALSE),"")</f>
        <v/>
      </c>
    </row>
    <row r="24" spans="1:6">
      <c r="A24" s="217"/>
      <c r="B24" s="44" t="str">
        <f>Language!B752</f>
        <v> 1.A.2 An Introduction to Laboratory Systems</v>
      </c>
      <c r="C24" s="126">
        <f>VLOOKUP(B24,'Modules'' info'!B7:E54,4,FALSE)</f>
        <v>0</v>
      </c>
      <c r="D24" s="128" t="str">
        <f>IFERROR(VLOOKUP(B24,'Didactic sessions'!C38:G85,3,FALSE),"")</f>
        <v/>
      </c>
      <c r="E24" s="128" t="str">
        <f>IFERROR(VLOOKUP(B24,'Didactic sessions'!C38:G85,4,FALSE),"")</f>
        <v/>
      </c>
      <c r="F24" s="128" t="str">
        <f>IFERROR(VLOOKUP(B24,'Didactic sessions'!C38:G85,5,FALSE),"")</f>
        <v/>
      </c>
    </row>
    <row r="25" spans="1:6">
      <c r="A25" s="217"/>
      <c r="B25" s="44" t="str">
        <f>Language!B753</f>
        <v> 2.A.1 General Management</v>
      </c>
      <c r="C25" s="126">
        <f>VLOOKUP(B25,'Modules'' info'!B7:E54,4,FALSE)</f>
        <v>0</v>
      </c>
      <c r="D25" s="128" t="str">
        <f>IFERROR(VLOOKUP(B25,'Didactic sessions'!C38:G85,3,FALSE),"")</f>
        <v/>
      </c>
      <c r="E25" s="128" t="str">
        <f>IFERROR(VLOOKUP(B25,'Didactic sessions'!C38:G85,4,FALSE),"")</f>
        <v/>
      </c>
      <c r="F25" s="128" t="str">
        <f>IFERROR(VLOOKUP(B25,'Didactic sessions'!C38:G85,5,FALSE),"")</f>
        <v/>
      </c>
    </row>
    <row r="26" spans="1:6">
      <c r="A26" s="217"/>
      <c r="B26" s="44" t="str">
        <f>Language!B754</f>
        <v> 2.A.2 Financial Management</v>
      </c>
      <c r="C26" s="126">
        <f>VLOOKUP(B26,'Modules'' info'!B7:E54,4,FALSE)</f>
        <v>0</v>
      </c>
      <c r="D26" s="128" t="str">
        <f>IFERROR(VLOOKUP(B26,'Didactic sessions'!C38:G85,3,FALSE),"")</f>
        <v/>
      </c>
      <c r="E26" s="128" t="str">
        <f>IFERROR(VLOOKUP(B26,'Didactic sessions'!C38:G85,4,FALSE),"")</f>
        <v/>
      </c>
      <c r="F26" s="128" t="str">
        <f>IFERROR(VLOOKUP(B26,'Didactic sessions'!C38:G85,5,FALSE),"")</f>
        <v/>
      </c>
    </row>
    <row r="27" spans="1:6">
      <c r="A27" s="217"/>
      <c r="B27" s="44" t="str">
        <f>Language!B755</f>
        <v> 2.A.3 People Management</v>
      </c>
      <c r="C27" s="126">
        <f>VLOOKUP(B27,'Modules'' info'!B7:E54,4,FALSE)</f>
        <v>0</v>
      </c>
      <c r="D27" s="128" t="str">
        <f>IFERROR(VLOOKUP(B27,'Didactic sessions'!C38:G85,3,FALSE),"")</f>
        <v/>
      </c>
      <c r="E27" s="128" t="str">
        <f>IFERROR(VLOOKUP(B27,'Didactic sessions'!C38:G85,4,FALSE),"")</f>
        <v/>
      </c>
      <c r="F27" s="128" t="str">
        <f>IFERROR(VLOOKUP(B27,'Didactic sessions'!C38:G85,5,FALSE),"")</f>
        <v/>
      </c>
    </row>
    <row r="28" spans="1:6">
      <c r="A28" s="217"/>
      <c r="B28" s="44" t="str">
        <f>Language!B756</f>
        <v> 2.A.4 Laboratory Information Systems</v>
      </c>
      <c r="C28" s="126">
        <f>VLOOKUP(B28,'Modules'' info'!B7:E54,4,FALSE)</f>
        <v>0</v>
      </c>
      <c r="D28" s="128" t="str">
        <f>IFERROR(VLOOKUP(B28,'Didactic sessions'!C38:G85,3,FALSE),"")</f>
        <v/>
      </c>
      <c r="E28" s="128" t="str">
        <f>IFERROR(VLOOKUP(B28,'Didactic sessions'!C38:G85,4,FALSE),"")</f>
        <v/>
      </c>
      <c r="F28" s="128" t="str">
        <f>IFERROR(VLOOKUP(B28,'Didactic sessions'!C38:G85,5,FALSE),"")</f>
        <v/>
      </c>
    </row>
    <row r="29" spans="1:6">
      <c r="A29" s="217"/>
      <c r="B29" s="44" t="str">
        <f>Language!B757</f>
        <v> 2.B.1 Introduction to Quality Management System</v>
      </c>
      <c r="C29" s="126">
        <f>VLOOKUP(B29,'Modules'' info'!B7:E54,4,FALSE)</f>
        <v>0</v>
      </c>
      <c r="D29" s="128" t="str">
        <f>IFERROR(VLOOKUP(B29,'Didactic sessions'!C38:G85,3,FALSE),"")</f>
        <v/>
      </c>
      <c r="E29" s="128" t="str">
        <f>IFERROR(VLOOKUP(B29,'Didactic sessions'!C38:G85,4,FALSE),"")</f>
        <v/>
      </c>
      <c r="F29" s="128" t="str">
        <f>IFERROR(VLOOKUP(B29,'Didactic sessions'!C38:G85,5,FALSE),"")</f>
        <v/>
      </c>
    </row>
    <row r="30" spans="1:6">
      <c r="A30" s="217"/>
      <c r="B30" s="44" t="str">
        <f>Language!B758</f>
        <v> 2.B.2 Process Management</v>
      </c>
      <c r="C30" s="126">
        <f>VLOOKUP(B30,'Modules'' info'!B7:E54,4,FALSE)</f>
        <v>0</v>
      </c>
      <c r="D30" s="128" t="str">
        <f>IFERROR(VLOOKUP(B30,'Didactic sessions'!C38:G85,3,FALSE),"")</f>
        <v/>
      </c>
      <c r="E30" s="128" t="str">
        <f>IFERROR(VLOOKUP(B30,'Didactic sessions'!C38:G85,4,FALSE),"")</f>
        <v/>
      </c>
      <c r="F30" s="128" t="str">
        <f>IFERROR(VLOOKUP(B30,'Didactic sessions'!C38:G85,5,FALSE),"")</f>
        <v/>
      </c>
    </row>
    <row r="31" spans="1:6">
      <c r="A31" s="217"/>
      <c r="B31" s="44" t="str">
        <f>Language!B759</f>
        <v> 2.B.3 Documents and Records Management</v>
      </c>
      <c r="C31" s="126">
        <f>VLOOKUP(B31,'Modules'' info'!B7:E54,4,FALSE)</f>
        <v>0</v>
      </c>
      <c r="D31" s="128" t="str">
        <f>IFERROR(VLOOKUP(B31,'Didactic sessions'!C38:G85,3,FALSE),"")</f>
        <v/>
      </c>
      <c r="E31" s="128" t="str">
        <f>IFERROR(VLOOKUP(B31,'Didactic sessions'!C38:G85,4,FALSE),"")</f>
        <v/>
      </c>
      <c r="F31" s="128" t="str">
        <f>IFERROR(VLOOKUP(B31,'Didactic sessions'!C38:G85,5,FALSE),"")</f>
        <v/>
      </c>
    </row>
    <row r="32" spans="1:6">
      <c r="A32" s="217"/>
      <c r="B32" s="44" t="str">
        <f>Language!B760</f>
        <v> 2.B.4 Equipment and Consumables</v>
      </c>
      <c r="C32" s="126">
        <f>VLOOKUP(B32,'Modules'' info'!B7:E54,4,FALSE)</f>
        <v>0</v>
      </c>
      <c r="D32" s="128" t="str">
        <f>IFERROR(VLOOKUP(B32,'Didactic sessions'!C38:G85,3,FALSE),"")</f>
        <v/>
      </c>
      <c r="E32" s="128" t="str">
        <f>IFERROR(VLOOKUP(B32,'Didactic sessions'!C38:G85,4,FALSE),"")</f>
        <v/>
      </c>
      <c r="F32" s="128" t="str">
        <f>IFERROR(VLOOKUP(B32,'Didactic sessions'!C38:G85,5,FALSE),"")</f>
        <v/>
      </c>
    </row>
    <row r="33" spans="1:6">
      <c r="A33" s="217"/>
      <c r="B33" s="44" t="str">
        <f>Language!B761</f>
        <v> 2.B.5 Nonconforming Events Management</v>
      </c>
      <c r="C33" s="126">
        <f>VLOOKUP(B33,'Modules'' info'!B7:E54,4,FALSE)</f>
        <v>0</v>
      </c>
      <c r="D33" s="128" t="str">
        <f>IFERROR(VLOOKUP(B33,'Didactic sessions'!C38:G85,3,FALSE),"")</f>
        <v/>
      </c>
      <c r="E33" s="128" t="str">
        <f>IFERROR(VLOOKUP(B33,'Didactic sessions'!C38:G85,4,FALSE),"")</f>
        <v/>
      </c>
      <c r="F33" s="128" t="str">
        <f>IFERROR(VLOOKUP(B33,'Didactic sessions'!C38:G85,5,FALSE),"")</f>
        <v/>
      </c>
    </row>
    <row r="34" spans="1:6">
      <c r="A34" s="217"/>
      <c r="B34" s="44" t="str">
        <f>Language!B762</f>
        <v> 2.B.6 Assessments</v>
      </c>
      <c r="C34" s="126">
        <f>VLOOKUP(B34,'Modules'' info'!B7:E54,4,FALSE)</f>
        <v>0</v>
      </c>
      <c r="D34" s="128" t="str">
        <f>IFERROR(VLOOKUP(B34,'Didactic sessions'!C38:G85,3,FALSE),"")</f>
        <v/>
      </c>
      <c r="E34" s="128" t="str">
        <f>IFERROR(VLOOKUP(B34,'Didactic sessions'!C38:G85,4,FALSE),"")</f>
        <v/>
      </c>
      <c r="F34" s="128" t="str">
        <f>IFERROR(VLOOKUP(B34,'Didactic sessions'!C38:G85,5,FALSE),"")</f>
        <v/>
      </c>
    </row>
    <row r="35" spans="1:6">
      <c r="A35" s="217"/>
      <c r="B35" s="44" t="str">
        <f>Language!B763</f>
        <v> 2.B.7 Continual Improvement</v>
      </c>
      <c r="C35" s="126">
        <f>VLOOKUP(B35,'Modules'' info'!B7:E54,4,FALSE)</f>
        <v>0</v>
      </c>
      <c r="D35" s="128" t="str">
        <f>IFERROR(VLOOKUP(B35,'Didactic sessions'!C38:G85,3,FALSE),"")</f>
        <v/>
      </c>
      <c r="E35" s="128" t="str">
        <f>IFERROR(VLOOKUP(B35,'Didactic sessions'!C38:G85,4,FALSE),"")</f>
        <v/>
      </c>
      <c r="F35" s="128" t="str">
        <f>IFERROR(VLOOKUP(B35,'Didactic sessions'!C38:G85,5,FALSE),"")</f>
        <v/>
      </c>
    </row>
    <row r="36" spans="1:6">
      <c r="A36" s="217"/>
      <c r="B36" s="44" t="str">
        <f>Language!B764</f>
        <v> 2.B.8 Customer Relations</v>
      </c>
      <c r="C36" s="126">
        <f>VLOOKUP(B36,'Modules'' info'!B7:E54,4,FALSE)</f>
        <v>0</v>
      </c>
      <c r="D36" s="128" t="str">
        <f>IFERROR(VLOOKUP(B36,'Didactic sessions'!C38:G85,3,FALSE),"")</f>
        <v/>
      </c>
      <c r="E36" s="128" t="str">
        <f>IFERROR(VLOOKUP(B36,'Didactic sessions'!C38:G85,4,FALSE),"")</f>
        <v/>
      </c>
      <c r="F36" s="128" t="str">
        <f>IFERROR(VLOOKUP(B36,'Didactic sessions'!C38:G85,5,FALSE),"")</f>
        <v/>
      </c>
    </row>
    <row r="37" spans="1:6">
      <c r="A37" s="217"/>
      <c r="B37" s="44" t="str">
        <f>Language!B765</f>
        <v> 2.C.1 Biosafety</v>
      </c>
      <c r="C37" s="126">
        <f>VLOOKUP(B37,'Modules'' info'!B7:E54,4,FALSE)</f>
        <v>0</v>
      </c>
      <c r="D37" s="128" t="str">
        <f>IFERROR(VLOOKUP(B37,'Didactic sessions'!C38:G85,3,FALSE),"")</f>
        <v/>
      </c>
      <c r="E37" s="128" t="str">
        <f>IFERROR(VLOOKUP(B37,'Didactic sessions'!C38:G85,4,FALSE),"")</f>
        <v/>
      </c>
      <c r="F37" s="128" t="str">
        <f>IFERROR(VLOOKUP(B37,'Didactic sessions'!C38:G85,5,FALSE),"")</f>
        <v/>
      </c>
    </row>
    <row r="38" spans="1:6">
      <c r="A38" s="217"/>
      <c r="B38" s="44" t="str">
        <f>Language!B766</f>
        <v> 2.C.2 Biosecurity</v>
      </c>
      <c r="C38" s="126">
        <f>VLOOKUP(B38,'Modules'' info'!B7:E54,4,FALSE)</f>
        <v>0</v>
      </c>
      <c r="D38" s="128" t="str">
        <f>IFERROR(VLOOKUP(B38,'Didactic sessions'!C38:G85,3,FALSE),"")</f>
        <v/>
      </c>
      <c r="E38" s="128" t="str">
        <f>IFERROR(VLOOKUP(B38,'Didactic sessions'!C38:G85,4,FALSE),"")</f>
        <v/>
      </c>
      <c r="F38" s="128" t="str">
        <f>IFERROR(VLOOKUP(B38,'Didactic sessions'!C38:G85,5,FALSE),"")</f>
        <v/>
      </c>
    </row>
    <row r="39" spans="1:6">
      <c r="A39" s="217"/>
      <c r="B39" s="44" t="str">
        <f>Language!B767</f>
        <v> 2.C.3.Shipment of Dangerous Goods</v>
      </c>
      <c r="C39" s="126">
        <f>VLOOKUP(B39,'Modules'' info'!B7:E54,4,FALSE)</f>
        <v>0</v>
      </c>
      <c r="D39" s="128" t="str">
        <f>IFERROR(VLOOKUP(B39,'Didactic sessions'!C38:G85,3,FALSE),"")</f>
        <v/>
      </c>
      <c r="E39" s="128" t="str">
        <f>IFERROR(VLOOKUP(B39,'Didactic sessions'!C38:G85,4,FALSE),"")</f>
        <v/>
      </c>
      <c r="F39" s="128" t="str">
        <f>IFERROR(VLOOKUP(B39,'Didactic sessions'!C38:G85,5,FALSE),"")</f>
        <v/>
      </c>
    </row>
    <row r="40" spans="1:6">
      <c r="A40" s="217"/>
      <c r="B40" s="44" t="str">
        <f>Language!B768</f>
        <v xml:space="preserve">2.D.1 Principles of Surveillance </v>
      </c>
      <c r="C40" s="126">
        <f>VLOOKUP(B40,'Modules'' info'!B7:E54,4,FALSE)</f>
        <v>0</v>
      </c>
      <c r="D40" s="128" t="str">
        <f>IFERROR(VLOOKUP(B40,'Didactic sessions'!C38:G85,3,FALSE),"")</f>
        <v/>
      </c>
      <c r="E40" s="128" t="str">
        <f>IFERROR(VLOOKUP(B40,'Didactic sessions'!C38:G85,4,FALSE),"")</f>
        <v/>
      </c>
      <c r="F40" s="128" t="str">
        <f>IFERROR(VLOOKUP(B40,'Didactic sessions'!C38:G85,5,FALSE),"")</f>
        <v/>
      </c>
    </row>
    <row r="41" spans="1:6">
      <c r="A41" s="217"/>
      <c r="B41" s="44" t="str">
        <f>Language!B769</f>
        <v>2.D.2 Outbreak Investigation</v>
      </c>
      <c r="C41" s="126">
        <f>VLOOKUP(B41,'Modules'' info'!B7:E54,4,FALSE)</f>
        <v>0</v>
      </c>
      <c r="D41" s="128" t="str">
        <f>IFERROR(VLOOKUP(B41,'Didactic sessions'!C38:G85,3,FALSE),"")</f>
        <v/>
      </c>
      <c r="E41" s="128" t="str">
        <f>IFERROR(VLOOKUP(B41,'Didactic sessions'!C38:G85,4,FALSE),"")</f>
        <v/>
      </c>
      <c r="F41" s="128" t="str">
        <f>IFERROR(VLOOKUP(B41,'Didactic sessions'!C38:G85,5,FALSE),"")</f>
        <v/>
      </c>
    </row>
    <row r="42" spans="1:6">
      <c r="A42" s="217"/>
      <c r="B42" s="44" t="str">
        <f>Language!B770</f>
        <v> 2.E.1 Emergency Preparedness</v>
      </c>
      <c r="C42" s="126">
        <f>VLOOKUP(B42,'Modules'' info'!B7:E54,4,FALSE)</f>
        <v>0</v>
      </c>
      <c r="D42" s="128" t="str">
        <f>IFERROR(VLOOKUP(B42,'Didactic sessions'!C38:G85,3,FALSE),"")</f>
        <v/>
      </c>
      <c r="E42" s="128" t="str">
        <f>IFERROR(VLOOKUP(B42,'Didactic sessions'!C38:G85,4,FALSE),"")</f>
        <v/>
      </c>
      <c r="F42" s="128" t="str">
        <f>IFERROR(VLOOKUP(B42,'Didactic sessions'!C38:G85,5,FALSE),"")</f>
        <v/>
      </c>
    </row>
    <row r="43" spans="1:6">
      <c r="A43" s="217"/>
      <c r="B43" s="44" t="str">
        <f>Language!B771</f>
        <v> 2.E.2 Emergency Response</v>
      </c>
      <c r="C43" s="126">
        <f>VLOOKUP(B43,'Modules'' info'!B7:E54,4,FALSE)</f>
        <v>0</v>
      </c>
      <c r="D43" s="128" t="str">
        <f>IFERROR(VLOOKUP(B43,'Didactic sessions'!C38:G85,3,FALSE),"")</f>
        <v/>
      </c>
      <c r="E43" s="128" t="str">
        <f>IFERROR(VLOOKUP(B43,'Didactic sessions'!C38:G85,4,FALSE),"")</f>
        <v/>
      </c>
      <c r="F43" s="128" t="str">
        <f>IFERROR(VLOOKUP(B43,'Didactic sessions'!C38:G85,5,FALSE),"")</f>
        <v/>
      </c>
    </row>
    <row r="44" spans="1:6">
      <c r="A44" s="217"/>
      <c r="B44" s="44" t="str">
        <f>Language!B772</f>
        <v xml:space="preserve">2.E.3 Emergency Recovery </v>
      </c>
      <c r="C44" s="126">
        <f>VLOOKUP(B44,'Modules'' info'!B7:E54,4,FALSE)</f>
        <v>0</v>
      </c>
      <c r="D44" s="128" t="str">
        <f>IFERROR(VLOOKUP(B44,'Didactic sessions'!C38:G85,3,FALSE),"")</f>
        <v/>
      </c>
      <c r="E44" s="128" t="str">
        <f>IFERROR(VLOOKUP(B44,'Didactic sessions'!C38:G85,4,FALSE),"")</f>
        <v/>
      </c>
      <c r="F44" s="128" t="str">
        <f>IFERROR(VLOOKUP(B44,'Didactic sessions'!C38:G85,5,FALSE),"")</f>
        <v/>
      </c>
    </row>
    <row r="45" spans="1:6">
      <c r="A45" s="217"/>
      <c r="B45" s="44" t="str">
        <f>Language!B773</f>
        <v>3.A.1 General Leadership Skills</v>
      </c>
      <c r="C45" s="126">
        <f>VLOOKUP(B45,'Modules'' info'!B7:E54,4,FALSE)</f>
        <v>0</v>
      </c>
      <c r="D45" s="128" t="str">
        <f>IFERROR(VLOOKUP(B45,'Didactic sessions'!C38:G85,3,FALSE),"")</f>
        <v/>
      </c>
      <c r="E45" s="128" t="str">
        <f>IFERROR(VLOOKUP(B45,'Didactic sessions'!C38:G85,4,FALSE),"")</f>
        <v/>
      </c>
      <c r="F45" s="128" t="str">
        <f>IFERROR(VLOOKUP(B45,'Didactic sessions'!C38:G85,5,FALSE),"")</f>
        <v/>
      </c>
    </row>
    <row r="46" spans="1:6">
      <c r="A46" s="217"/>
      <c r="B46" s="44" t="str">
        <f>Language!B774</f>
        <v xml:space="preserve">3.A.2 Strategic Planning </v>
      </c>
      <c r="C46" s="126">
        <f>VLOOKUP(B46,'Modules'' info'!B7:E54,4,FALSE)</f>
        <v>0</v>
      </c>
      <c r="D46" s="128" t="str">
        <f>IFERROR(VLOOKUP(B46,'Didactic sessions'!C38:G85,3,FALSE),"")</f>
        <v/>
      </c>
      <c r="E46" s="128" t="str">
        <f>IFERROR(VLOOKUP(B46,'Didactic sessions'!C38:G85,4,FALSE),"")</f>
        <v/>
      </c>
      <c r="F46" s="128" t="str">
        <f>IFERROR(VLOOKUP(B46,'Didactic sessions'!C38:G85,5,FALSE),"")</f>
        <v/>
      </c>
    </row>
    <row r="47" spans="1:6">
      <c r="A47" s="217"/>
      <c r="B47" s="44" t="str">
        <f>Language!B775</f>
        <v> 3.A.3 Organizational Leadership</v>
      </c>
      <c r="C47" s="126">
        <f>VLOOKUP(B47,'Modules'' info'!B7:E54,4,FALSE)</f>
        <v>0</v>
      </c>
      <c r="D47" s="128" t="str">
        <f>IFERROR(VLOOKUP(B47,'Didactic sessions'!C38:G85,3,FALSE),"")</f>
        <v/>
      </c>
      <c r="E47" s="128" t="str">
        <f>IFERROR(VLOOKUP(B47,'Didactic sessions'!C38:G85,4,FALSE),"")</f>
        <v/>
      </c>
      <c r="F47" s="128" t="str">
        <f>IFERROR(VLOOKUP(B47,'Didactic sessions'!C38:G85,5,FALSE),"")</f>
        <v/>
      </c>
    </row>
    <row r="48" spans="1:6">
      <c r="A48" s="217"/>
      <c r="B48" s="44" t="str">
        <f>Language!B776</f>
        <v> 3.A.4 Critical Thinking</v>
      </c>
      <c r="C48" s="126">
        <f>VLOOKUP(B48,'Modules'' info'!B7:E54,4,FALSE)</f>
        <v>0</v>
      </c>
      <c r="D48" s="128" t="str">
        <f>IFERROR(VLOOKUP(B48,'Didactic sessions'!C38:G85,3,FALSE),"")</f>
        <v/>
      </c>
      <c r="E48" s="128" t="str">
        <f>IFERROR(VLOOKUP(B48,'Didactic sessions'!C38:G85,4,FALSE),"")</f>
        <v/>
      </c>
      <c r="F48" s="128" t="str">
        <f>IFERROR(VLOOKUP(B48,'Didactic sessions'!C38:G85,5,FALSE),"")</f>
        <v/>
      </c>
    </row>
    <row r="49" spans="1:6">
      <c r="A49" s="217"/>
      <c r="B49" s="44" t="str">
        <f>Language!B777</f>
        <v> 3.A.5 Partnerships and Coalition Building</v>
      </c>
      <c r="C49" s="126">
        <f>VLOOKUP(B49,'Modules'' info'!B7:E54,4,FALSE)</f>
        <v>0</v>
      </c>
      <c r="D49" s="128" t="str">
        <f>IFERROR(VLOOKUP(B49,'Didactic sessions'!C38:G85,3,FALSE),"")</f>
        <v/>
      </c>
      <c r="E49" s="128" t="str">
        <f>IFERROR(VLOOKUP(B49,'Didactic sessions'!C38:G85,4,FALSE),"")</f>
        <v/>
      </c>
      <c r="F49" s="128" t="str">
        <f>IFERROR(VLOOKUP(B49,'Didactic sessions'!C38:G85,5,FALSE),"")</f>
        <v/>
      </c>
    </row>
    <row r="50" spans="1:6">
      <c r="A50" s="217"/>
      <c r="B50" s="44" t="str">
        <f>Language!B778</f>
        <v> 3.A.6 Ethics in the Laboratory</v>
      </c>
      <c r="C50" s="126">
        <f>VLOOKUP(B50,'Modules'' info'!B7:E54,4,FALSE)</f>
        <v>0</v>
      </c>
      <c r="D50" s="128" t="str">
        <f>IFERROR(VLOOKUP(B50,'Didactic sessions'!C38:G85,3,FALSE),"")</f>
        <v/>
      </c>
      <c r="E50" s="128" t="str">
        <f>IFERROR(VLOOKUP(B50,'Didactic sessions'!C38:G85,4,FALSE),"")</f>
        <v/>
      </c>
      <c r="F50" s="128" t="str">
        <f>IFERROR(VLOOKUP(B50,'Didactic sessions'!C38:G85,5,FALSE),"")</f>
        <v/>
      </c>
    </row>
    <row r="51" spans="1:6">
      <c r="A51" s="217"/>
      <c r="B51" s="44" t="str">
        <f>Language!B779</f>
        <v> 3.B.1 General Communication Skills</v>
      </c>
      <c r="C51" s="126">
        <f>VLOOKUP(B51,'Modules'' info'!B7:E54,4,FALSE)</f>
        <v>0</v>
      </c>
      <c r="D51" s="128" t="str">
        <f>IFERROR(VLOOKUP(B51,'Didactic sessions'!C38:G85,3,FALSE),"")</f>
        <v/>
      </c>
      <c r="E51" s="128" t="str">
        <f>IFERROR(VLOOKUP(B51,'Didactic sessions'!C38:G85,4,FALSE),"")</f>
        <v/>
      </c>
      <c r="F51" s="128" t="str">
        <f>IFERROR(VLOOKUP(B51,'Didactic sessions'!C38:G85,5,FALSE),"")</f>
        <v/>
      </c>
    </row>
    <row r="52" spans="1:6">
      <c r="A52" s="217"/>
      <c r="B52" s="44" t="str">
        <f>Language!B780</f>
        <v> 3.B.2 Proposal Writing</v>
      </c>
      <c r="C52" s="126">
        <f>VLOOKUP(B52,'Modules'' info'!B7:E54,4,FALSE)</f>
        <v>0</v>
      </c>
      <c r="D52" s="128" t="str">
        <f>IFERROR(VLOOKUP(B52,'Didactic sessions'!C38:G85,3,FALSE),"")</f>
        <v/>
      </c>
      <c r="E52" s="128" t="str">
        <f>IFERROR(VLOOKUP(B52,'Didactic sessions'!C38:G85,4,FALSE),"")</f>
        <v/>
      </c>
      <c r="F52" s="128" t="str">
        <f>IFERROR(VLOOKUP(B52,'Didactic sessions'!C38:G85,5,FALSE),"")</f>
        <v/>
      </c>
    </row>
    <row r="53" spans="1:6">
      <c r="A53" s="217"/>
      <c r="B53" s="44" t="str">
        <f>Language!B781</f>
        <v> 3.B.3 Media Relations</v>
      </c>
      <c r="C53" s="126">
        <f>VLOOKUP(B53,'Modules'' info'!B7:E54,4,FALSE)</f>
        <v>0</v>
      </c>
      <c r="D53" s="128" t="str">
        <f>IFERROR(VLOOKUP(B53,'Didactic sessions'!C38:G85,3,FALSE),"")</f>
        <v/>
      </c>
      <c r="E53" s="128" t="str">
        <f>IFERROR(VLOOKUP(B53,'Didactic sessions'!C38:G85,4,FALSE),"")</f>
        <v/>
      </c>
      <c r="F53" s="128" t="str">
        <f>IFERROR(VLOOKUP(B53,'Didactic sessions'!C38:G85,5,FALSE),"")</f>
        <v/>
      </c>
    </row>
    <row r="54" spans="1:6">
      <c r="A54" s="217"/>
      <c r="B54" s="44" t="str">
        <f>Language!B782</f>
        <v> 3.B.4 Risk Communication</v>
      </c>
      <c r="C54" s="126">
        <f>VLOOKUP(B54,'Modules'' info'!B7:E54,4,FALSE)</f>
        <v>0</v>
      </c>
      <c r="D54" s="128" t="str">
        <f>IFERROR(VLOOKUP(B54,'Didactic sessions'!C38:G85,3,FALSE),"")</f>
        <v/>
      </c>
      <c r="E54" s="128" t="str">
        <f>IFERROR(VLOOKUP(B54,'Didactic sessions'!C38:G85,4,FALSE),"")</f>
        <v/>
      </c>
      <c r="F54" s="128" t="str">
        <f>IFERROR(VLOOKUP(B54,'Didactic sessions'!C38:G85,5,FALSE),"")</f>
        <v/>
      </c>
    </row>
    <row r="55" spans="1:6">
      <c r="A55" s="217"/>
      <c r="B55" s="44" t="str">
        <f>Language!B783</f>
        <v> 3.B.5 Scientific Communication</v>
      </c>
      <c r="C55" s="126">
        <f>VLOOKUP(B55,'Modules'' info'!B7:E54,4,FALSE)</f>
        <v>0</v>
      </c>
      <c r="D55" s="128" t="str">
        <f>IFERROR(VLOOKUP(B55,'Didactic sessions'!C38:G85,3,FALSE),"")</f>
        <v/>
      </c>
      <c r="E55" s="128" t="str">
        <f>IFERROR(VLOOKUP(B55,'Didactic sessions'!C38:G85,4,FALSE),"")</f>
        <v/>
      </c>
      <c r="F55" s="128" t="str">
        <f>IFERROR(VLOOKUP(B55,'Didactic sessions'!C38:G85,5,FALSE),"")</f>
        <v/>
      </c>
    </row>
    <row r="56" spans="1:6">
      <c r="A56" s="217"/>
      <c r="B56" s="44" t="str">
        <f>Language!B784</f>
        <v> 3.C.1 Research and Innovation</v>
      </c>
      <c r="C56" s="126">
        <f>VLOOKUP(B56,'Modules'' info'!B7:E54,4,FALSE)</f>
        <v>0</v>
      </c>
      <c r="D56" s="128" t="str">
        <f>IFERROR(VLOOKUP(B56,'Didactic sessions'!C38:G85,3,FALSE),"")</f>
        <v/>
      </c>
      <c r="E56" s="128" t="str">
        <f>IFERROR(VLOOKUP(B56,'Didactic sessions'!C38:G85,4,FALSE),"")</f>
        <v/>
      </c>
      <c r="F56" s="128" t="str">
        <f>IFERROR(VLOOKUP(B56,'Didactic sessions'!C38:G85,5,FALSE),"")</f>
        <v/>
      </c>
    </row>
    <row r="57" spans="1:6">
      <c r="A57" s="217"/>
      <c r="B57" s="44" t="str">
        <f>Language!B785</f>
        <v> 4.A.1 Model Laboratory System Overview</v>
      </c>
      <c r="C57" s="126">
        <f>VLOOKUP(B57,'Modules'' info'!B7:E54,4,FALSE)</f>
        <v>0</v>
      </c>
      <c r="D57" s="128" t="str">
        <f>IFERROR(VLOOKUP(B57,'Didactic sessions'!C38:G85,3,FALSE),"")</f>
        <v/>
      </c>
      <c r="E57" s="128" t="str">
        <f>IFERROR(VLOOKUP(B57,'Didactic sessions'!C38:G85,4,FALSE),"")</f>
        <v/>
      </c>
      <c r="F57" s="128" t="str">
        <f>IFERROR(VLOOKUP(B57,'Didactic sessions'!C38:G85,5,FALSE),"")</f>
        <v/>
      </c>
    </row>
    <row r="58" spans="1:6">
      <c r="A58" s="217"/>
      <c r="B58" s="44" t="str">
        <f>Language!B786</f>
        <v>4.B.1 Policy and Legal Framework</v>
      </c>
      <c r="C58" s="126">
        <f>VLOOKUP(B58,'Modules'' info'!B7:E54,4,FALSE)</f>
        <v>0</v>
      </c>
      <c r="D58" s="128" t="str">
        <f>IFERROR(VLOOKUP(B58,'Didactic sessions'!C38:G85,3,FALSE),"")</f>
        <v/>
      </c>
      <c r="E58" s="128" t="str">
        <f>IFERROR(VLOOKUP(B58,'Didactic sessions'!C38:G85,4,FALSE),"")</f>
        <v/>
      </c>
      <c r="F58" s="128" t="str">
        <f>IFERROR(VLOOKUP(B58,'Didactic sessions'!C38:G85,5,FALSE),"")</f>
        <v/>
      </c>
    </row>
    <row r="59" spans="1:6">
      <c r="A59" s="217"/>
      <c r="B59" s="44" t="str">
        <f>Language!B787</f>
        <v>4.B.2 Infrastructure</v>
      </c>
      <c r="C59" s="126">
        <f>VLOOKUP(B59,'Modules'' info'!B7:E54,4,FALSE)</f>
        <v>0</v>
      </c>
      <c r="D59" s="128" t="str">
        <f>IFERROR(VLOOKUP(B59,'Didactic sessions'!C38:G85,3,FALSE),"")</f>
        <v/>
      </c>
      <c r="E59" s="128" t="str">
        <f>IFERROR(VLOOKUP(B59,'Didactic sessions'!C38:G85,4,FALSE),"")</f>
        <v/>
      </c>
      <c r="F59" s="128" t="str">
        <f>IFERROR(VLOOKUP(B59,'Didactic sessions'!C38:G85,5,FALSE),"")</f>
        <v/>
      </c>
    </row>
    <row r="60" spans="1:6">
      <c r="A60" s="217"/>
      <c r="B60" s="44" t="str">
        <f>Language!B788</f>
        <v>4.B.3 Workforce</v>
      </c>
      <c r="C60" s="126">
        <f>VLOOKUP(B60,'Modules'' info'!B7:E54,4,FALSE)</f>
        <v>0</v>
      </c>
      <c r="D60" s="128" t="str">
        <f>IFERROR(VLOOKUP(B60,'Didactic sessions'!C38:G85,3,FALSE),"")</f>
        <v/>
      </c>
      <c r="E60" s="128" t="str">
        <f>IFERROR(VLOOKUP(B60,'Didactic sessions'!C38:G85,4,FALSE),"")</f>
        <v/>
      </c>
      <c r="F60" s="128" t="str">
        <f>IFERROR(VLOOKUP(B60,'Didactic sessions'!C38:G85,5,FALSE),"")</f>
        <v/>
      </c>
    </row>
    <row r="61" spans="1:6">
      <c r="A61" s="217"/>
      <c r="B61" s="44" t="str">
        <f>Language!B789</f>
        <v>4.B.4 Information Systems</v>
      </c>
      <c r="C61" s="126">
        <f>VLOOKUP(B61,'Modules'' info'!B7:E54,4,FALSE)</f>
        <v>0</v>
      </c>
      <c r="D61" s="128" t="str">
        <f>IFERROR(VLOOKUP(B61,'Didactic sessions'!C38:G85,3,FALSE),"")</f>
        <v/>
      </c>
      <c r="E61" s="128" t="str">
        <f>IFERROR(VLOOKUP(B61,'Didactic sessions'!C38:G85,4,FALSE),"")</f>
        <v/>
      </c>
      <c r="F61" s="128" t="str">
        <f>IFERROR(VLOOKUP(B61,'Didactic sessions'!C38:G85,5,FALSE),"")</f>
        <v/>
      </c>
    </row>
    <row r="62" spans="1:6">
      <c r="A62" s="217"/>
      <c r="B62" s="44" t="str">
        <f>Language!B790</f>
        <v>4.B.5 Quality Management System</v>
      </c>
      <c r="C62" s="126">
        <f>VLOOKUP(B62,'Modules'' info'!B7:E54,4,FALSE)</f>
        <v>0</v>
      </c>
      <c r="D62" s="128" t="str">
        <f>IFERROR(VLOOKUP(B62,'Didactic sessions'!C38:G85,3,FALSE),"")</f>
        <v/>
      </c>
      <c r="E62" s="128" t="str">
        <f>IFERROR(VLOOKUP(B62,'Didactic sessions'!C38:G85,4,FALSE),"")</f>
        <v/>
      </c>
      <c r="F62" s="128" t="str">
        <f>IFERROR(VLOOKUP(B62,'Didactic sessions'!C38:G85,5,FALSE),"")</f>
        <v/>
      </c>
    </row>
    <row r="63" spans="1:6">
      <c r="A63" s="217"/>
      <c r="B63" s="44" t="str">
        <f>Language!B791</f>
        <v>4.B.6 Biosafety and Biosecurity</v>
      </c>
      <c r="C63" s="126">
        <f>VLOOKUP(B63,'Modules'' info'!B7:E54,4,FALSE)</f>
        <v>0</v>
      </c>
      <c r="D63" s="128" t="str">
        <f>IFERROR(VLOOKUP(B63,'Didactic sessions'!C38:G85,3,FALSE),"")</f>
        <v/>
      </c>
      <c r="E63" s="128" t="str">
        <f>IFERROR(VLOOKUP(B63,'Didactic sessions'!C38:G85,4,FALSE),"")</f>
        <v/>
      </c>
      <c r="F63" s="128" t="str">
        <f>IFERROR(VLOOKUP(B63,'Didactic sessions'!C38:G85,5,FALSE),"")</f>
        <v/>
      </c>
    </row>
    <row r="64" spans="1:6">
      <c r="A64" s="217"/>
      <c r="B64" s="44" t="str">
        <f>Language!B792</f>
        <v> 4.C.1 Infectious Disease Case Study</v>
      </c>
      <c r="C64" s="126">
        <f>VLOOKUP(B64,'Modules'' info'!B7:E54,4,FALSE)</f>
        <v>0</v>
      </c>
      <c r="D64" s="128" t="str">
        <f>IFERROR(VLOOKUP(B64,'Didactic sessions'!C38:G85,3,FALSE),"")</f>
        <v/>
      </c>
      <c r="E64" s="128" t="str">
        <f>IFERROR(VLOOKUP(B64,'Didactic sessions'!C38:G85,4,FALSE),"")</f>
        <v/>
      </c>
      <c r="F64" s="128" t="str">
        <f>IFERROR(VLOOKUP(B64,'Didactic sessions'!C38:G85,5,FALSE),"")</f>
        <v/>
      </c>
    </row>
    <row r="65" spans="1:6">
      <c r="A65" s="217"/>
      <c r="B65" s="44" t="str">
        <f>Language!B793</f>
        <v> 4.D.1 Laboratory System Development: Moving Forward</v>
      </c>
      <c r="C65" s="129">
        <f>VLOOKUP(B65,'Modules'' info'!B7:E54,4,FALSE)</f>
        <v>0</v>
      </c>
      <c r="D65" s="128" t="str">
        <f>IFERROR(VLOOKUP(B65,'Didactic sessions'!C38:G85,3,FALSE),"")</f>
        <v/>
      </c>
      <c r="E65" s="128" t="str">
        <f>IFERROR(VLOOKUP(B65,'Didactic sessions'!C38:G85,4,FALSE),"")</f>
        <v/>
      </c>
      <c r="F65" s="128" t="str">
        <f>IFERROR(VLOOKUP(B65,'Didactic sessions'!C38:G85,5,FALSE),"")</f>
        <v/>
      </c>
    </row>
    <row r="66" spans="1:6">
      <c r="A66" s="218"/>
      <c r="B66" s="11"/>
      <c r="C66" s="11" t="str">
        <f>Language!B1641</f>
        <v>Average for all modules</v>
      </c>
      <c r="D66" s="130" t="str">
        <f>'Didactic sessions'!D34</f>
        <v/>
      </c>
      <c r="E66" s="130" t="str">
        <f>'Didactic sessions'!E34</f>
        <v/>
      </c>
      <c r="F66" s="130" t="str">
        <f>'Didactic sessions'!F34</f>
        <v/>
      </c>
    </row>
    <row r="67" spans="1:6" ht="30" customHeight="1">
      <c r="A67" s="367" t="s">
        <v>218</v>
      </c>
      <c r="B67" s="303" t="str">
        <f>Language!$B$491</f>
        <v>Satisfaction of participants by module</v>
      </c>
      <c r="C67" s="304"/>
      <c r="D67" s="367" t="str">
        <f>Language!$B$1950</f>
        <v>3.1.1. Satisfaction of participants by module</v>
      </c>
      <c r="E67" s="370" t="str">
        <f>Language!$B$1959</f>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Participant module evaluation has been filled out for each of the covered modules in the Participant module evaluation tab - Section A, questions 1-9.</v>
      </c>
    </row>
    <row r="68" spans="1:6">
      <c r="A68" s="368"/>
      <c r="B68" s="373" t="str">
        <f>Language!$B$1956</f>
        <v>Total average by mode for all modules (out of covered)</v>
      </c>
      <c r="C68" s="374"/>
      <c r="D68" s="368"/>
      <c r="E68" s="371"/>
    </row>
    <row r="69" spans="1:6">
      <c r="A69" s="368"/>
      <c r="B69" s="10" t="str">
        <f>Language!$B$368</f>
        <v>In-person</v>
      </c>
      <c r="C69" s="187" t="str">
        <f>'Participant module evaluation'!$D$23</f>
        <v/>
      </c>
      <c r="D69" s="368"/>
      <c r="E69" s="371"/>
    </row>
    <row r="70" spans="1:6">
      <c r="A70" s="368"/>
      <c r="B70" s="10" t="str">
        <f>Language!$B$369</f>
        <v>Online, instructor-led</v>
      </c>
      <c r="C70" s="187" t="str">
        <f>'Participant module evaluation'!$E$23</f>
        <v/>
      </c>
      <c r="D70" s="368"/>
      <c r="E70" s="371"/>
    </row>
    <row r="71" spans="1:6">
      <c r="A71" s="368"/>
      <c r="B71" s="10" t="str">
        <f>Language!$B$370</f>
        <v>Online, self-learning</v>
      </c>
      <c r="C71" s="187" t="str">
        <f>'Participant module evaluation'!$F$23</f>
        <v/>
      </c>
      <c r="D71" s="368"/>
      <c r="E71" s="371"/>
    </row>
    <row r="72" spans="1:6">
      <c r="A72" s="368"/>
      <c r="B72" s="10" t="str">
        <f>Language!$B$371</f>
        <v>Hybrid (online and in-person components)</v>
      </c>
      <c r="C72" s="187" t="str">
        <f>'Participant module evaluation'!$G$23</f>
        <v/>
      </c>
      <c r="D72" s="368"/>
      <c r="E72" s="371"/>
    </row>
    <row r="73" spans="1:6">
      <c r="A73" s="368"/>
      <c r="B73" s="373" t="str">
        <f>Language!$B$1957</f>
        <v>Total average by sector for all modules (out of covered)</v>
      </c>
      <c r="C73" s="374"/>
      <c r="D73" s="368"/>
      <c r="E73" s="371"/>
    </row>
    <row r="74" spans="1:6">
      <c r="A74" s="368"/>
      <c r="B74" s="10" t="str">
        <f>Language!$B$275</f>
        <v>Human health</v>
      </c>
      <c r="C74" s="187" t="str">
        <f>'Participant module evaluation'!$D$21</f>
        <v/>
      </c>
      <c r="D74" s="368"/>
      <c r="E74" s="371"/>
    </row>
    <row r="75" spans="1:6">
      <c r="A75" s="368"/>
      <c r="B75" s="10" t="str">
        <f>Language!$B$276</f>
        <v>Animal health</v>
      </c>
      <c r="C75" s="187" t="str">
        <f>'Participant module evaluation'!$E$21</f>
        <v/>
      </c>
      <c r="D75" s="368"/>
      <c r="E75" s="371"/>
    </row>
    <row r="76" spans="1:6">
      <c r="A76" s="368"/>
      <c r="B76" s="10" t="str">
        <f>Language!$B$277</f>
        <v>Environmental health</v>
      </c>
      <c r="C76" s="187" t="str">
        <f>'Participant module evaluation'!$F$21</f>
        <v/>
      </c>
      <c r="D76" s="368"/>
      <c r="E76" s="371"/>
    </row>
    <row r="77" spans="1:6">
      <c r="A77" s="368"/>
      <c r="B77" s="10" t="str">
        <f>Language!$B$278</f>
        <v>Other</v>
      </c>
      <c r="C77" s="187" t="str">
        <f>'Participant module evaluation'!$G$21</f>
        <v/>
      </c>
      <c r="D77" s="368"/>
      <c r="E77" s="371"/>
    </row>
    <row r="78" spans="1:6">
      <c r="A78" s="368"/>
      <c r="B78" s="373" t="str">
        <f>Language!$B$1958</f>
        <v>Total average by module for all modules (out of covered)</v>
      </c>
      <c r="C78" s="374"/>
      <c r="D78" s="368"/>
      <c r="E78" s="371"/>
    </row>
    <row r="79" spans="1:6" ht="30">
      <c r="A79" s="368"/>
      <c r="B79" s="10" t="str">
        <f>Language!$B$751</f>
        <v> 1.A.1 An Introduction to the Global Laboratory Leadership Programme</v>
      </c>
      <c r="C79" s="187" t="str">
        <f>_xlfn.XLOOKUP(
  B79,
  'Participant module evaluation'!$D$5:$GJ$5,
  'Participant module evaluation'!$D$24:$GJ$24,
  ""
)</f>
        <v/>
      </c>
      <c r="D79" s="368"/>
      <c r="E79" s="371"/>
    </row>
    <row r="80" spans="1:6">
      <c r="A80" s="368"/>
      <c r="B80" s="10" t="str">
        <f>Language!$B$752</f>
        <v> 1.A.2 An Introduction to Laboratory Systems</v>
      </c>
      <c r="C80" s="187" t="str">
        <f>_xlfn.XLOOKUP(
  B80,
  'Participant module evaluation'!$D$5:$GJ$5,
  'Participant module evaluation'!$D$24:$GJ$24,
  ""
)</f>
        <v/>
      </c>
      <c r="D80" s="368"/>
      <c r="E80" s="371"/>
    </row>
    <row r="81" spans="1:5">
      <c r="A81" s="368"/>
      <c r="B81" s="10" t="str">
        <f>Language!$B$753</f>
        <v> 2.A.1 General Management</v>
      </c>
      <c r="C81" s="187" t="str">
        <f>_xlfn.XLOOKUP(
  B81,
  'Participant module evaluation'!$D$5:$GJ$5,
  'Participant module evaluation'!$D$24:$GJ$24,
  ""
)</f>
        <v/>
      </c>
      <c r="D81" s="368"/>
      <c r="E81" s="371"/>
    </row>
    <row r="82" spans="1:5">
      <c r="A82" s="368"/>
      <c r="B82" s="10" t="str">
        <f>Language!$B$754</f>
        <v> 2.A.2 Financial Management</v>
      </c>
      <c r="C82" s="187" t="str">
        <f>_xlfn.XLOOKUP(
  B82,
  'Participant module evaluation'!$D$5:$GJ$5,
  'Participant module evaluation'!$D$24:$GJ$24,
  ""
)</f>
        <v/>
      </c>
      <c r="D82" s="368"/>
      <c r="E82" s="371"/>
    </row>
    <row r="83" spans="1:5">
      <c r="A83" s="368"/>
      <c r="B83" s="10" t="str">
        <f>Language!$B$755</f>
        <v> 2.A.3 People Management</v>
      </c>
      <c r="C83" s="187" t="str">
        <f>_xlfn.XLOOKUP(
  B83,
  'Participant module evaluation'!$D$5:$GJ$5,
  'Participant module evaluation'!$D$24:$GJ$24,
  ""
)</f>
        <v/>
      </c>
      <c r="D83" s="368"/>
      <c r="E83" s="371"/>
    </row>
    <row r="84" spans="1:5">
      <c r="A84" s="368"/>
      <c r="B84" s="10" t="str">
        <f>Language!$B$756</f>
        <v> 2.A.4 Laboratory Information Systems</v>
      </c>
      <c r="C84" s="187" t="str">
        <f>_xlfn.XLOOKUP(
  B84,
  'Participant module evaluation'!$D$5:$GJ$5,
  'Participant module evaluation'!$D$24:$GJ$24,
  ""
)</f>
        <v/>
      </c>
      <c r="D84" s="368"/>
      <c r="E84" s="371"/>
    </row>
    <row r="85" spans="1:5">
      <c r="A85" s="368"/>
      <c r="B85" s="10" t="str">
        <f>Language!$B$757</f>
        <v> 2.B.1 Introduction to Quality Management System</v>
      </c>
      <c r="C85" s="187" t="str">
        <f>_xlfn.XLOOKUP(
  B85,
  'Participant module evaluation'!$D$5:$GJ$5,
  'Participant module evaluation'!$D$24:$GJ$24,
  ""
)</f>
        <v/>
      </c>
      <c r="D85" s="368"/>
      <c r="E85" s="371"/>
    </row>
    <row r="86" spans="1:5">
      <c r="A86" s="368"/>
      <c r="B86" s="10" t="str">
        <f>Language!$B$758</f>
        <v> 2.B.2 Process Management</v>
      </c>
      <c r="C86" s="187" t="str">
        <f>_xlfn.XLOOKUP(
  B86,
  'Participant module evaluation'!$D$5:$GJ$5,
  'Participant module evaluation'!$D$24:$GJ$24,
  ""
)</f>
        <v/>
      </c>
      <c r="D86" s="368"/>
      <c r="E86" s="371"/>
    </row>
    <row r="87" spans="1:5">
      <c r="A87" s="368"/>
      <c r="B87" s="10" t="str">
        <f>Language!$B$759</f>
        <v> 2.B.3 Documents and Records Management</v>
      </c>
      <c r="C87" s="187" t="str">
        <f>_xlfn.XLOOKUP(
  B87,
  'Participant module evaluation'!$D$5:$GJ$5,
  'Participant module evaluation'!$D$24:$GJ$24,
  ""
)</f>
        <v/>
      </c>
      <c r="D87" s="368"/>
      <c r="E87" s="371"/>
    </row>
    <row r="88" spans="1:5">
      <c r="A88" s="368"/>
      <c r="B88" s="10" t="str">
        <f>Language!$B$760</f>
        <v> 2.B.4 Equipment and Consumables</v>
      </c>
      <c r="C88" s="187" t="str">
        <f>_xlfn.XLOOKUP(
  B88,
  'Participant module evaluation'!$D$5:$GJ$5,
  'Participant module evaluation'!$D$24:$GJ$24,
  ""
)</f>
        <v/>
      </c>
      <c r="D88" s="368"/>
      <c r="E88" s="371"/>
    </row>
    <row r="89" spans="1:5">
      <c r="A89" s="368"/>
      <c r="B89" s="10" t="str">
        <f>Language!$B$761</f>
        <v> 2.B.5 Nonconforming Events Management</v>
      </c>
      <c r="C89" s="187" t="str">
        <f>_xlfn.XLOOKUP(
  B89,
  'Participant module evaluation'!$D$5:$GJ$5,
  'Participant module evaluation'!$D$24:$GJ$24,
  ""
)</f>
        <v/>
      </c>
      <c r="D89" s="368"/>
      <c r="E89" s="371"/>
    </row>
    <row r="90" spans="1:5">
      <c r="A90" s="368"/>
      <c r="B90" s="10" t="str">
        <f>Language!$B$762</f>
        <v> 2.B.6 Assessments</v>
      </c>
      <c r="C90" s="187" t="str">
        <f>_xlfn.XLOOKUP(
  B90,
  'Participant module evaluation'!$D$5:$GJ$5,
  'Participant module evaluation'!$D$24:$GJ$24,
  ""
)</f>
        <v/>
      </c>
      <c r="D90" s="368"/>
      <c r="E90" s="371"/>
    </row>
    <row r="91" spans="1:5">
      <c r="A91" s="368"/>
      <c r="B91" s="10" t="str">
        <f>Language!$B$763</f>
        <v> 2.B.7 Continual Improvement</v>
      </c>
      <c r="C91" s="187" t="str">
        <f>_xlfn.XLOOKUP(
  B91,
  'Participant module evaluation'!$D$5:$GJ$5,
  'Participant module evaluation'!$D$24:$GJ$24,
  ""
)</f>
        <v/>
      </c>
      <c r="D91" s="368"/>
      <c r="E91" s="371"/>
    </row>
    <row r="92" spans="1:5">
      <c r="A92" s="368"/>
      <c r="B92" s="10" t="str">
        <f>Language!$B$764</f>
        <v> 2.B.8 Customer Relations</v>
      </c>
      <c r="C92" s="187" t="str">
        <f>_xlfn.XLOOKUP(
  B92,
  'Participant module evaluation'!$D$5:$GJ$5,
  'Participant module evaluation'!$D$24:$GJ$24,
  ""
)</f>
        <v/>
      </c>
      <c r="D92" s="368"/>
      <c r="E92" s="371"/>
    </row>
    <row r="93" spans="1:5">
      <c r="A93" s="368"/>
      <c r="B93" s="10" t="str">
        <f>Language!$B$765</f>
        <v> 2.C.1 Biosafety</v>
      </c>
      <c r="C93" s="187" t="str">
        <f>_xlfn.XLOOKUP(
  B93,
  'Participant module evaluation'!$D$5:$GJ$5,
  'Participant module evaluation'!$D$24:$GJ$24,
  ""
)</f>
        <v/>
      </c>
      <c r="D93" s="368"/>
      <c r="E93" s="371"/>
    </row>
    <row r="94" spans="1:5">
      <c r="A94" s="368"/>
      <c r="B94" s="10" t="str">
        <f>Language!$B$766</f>
        <v> 2.C.2 Biosecurity</v>
      </c>
      <c r="C94" s="187" t="str">
        <f>_xlfn.XLOOKUP(
  B94,
  'Participant module evaluation'!$D$5:$GJ$5,
  'Participant module evaluation'!$D$24:$GJ$24,
  ""
)</f>
        <v/>
      </c>
      <c r="D94" s="368"/>
      <c r="E94" s="371"/>
    </row>
    <row r="95" spans="1:5">
      <c r="A95" s="368"/>
      <c r="B95" s="10" t="str">
        <f>Language!$B$767</f>
        <v> 2.C.3.Shipment of Dangerous Goods</v>
      </c>
      <c r="C95" s="187" t="str">
        <f>_xlfn.XLOOKUP(
  B95,
  'Participant module evaluation'!$D$5:$GJ$5,
  'Participant module evaluation'!$D$24:$GJ$24,
  ""
)</f>
        <v/>
      </c>
      <c r="D95" s="368"/>
      <c r="E95" s="371"/>
    </row>
    <row r="96" spans="1:5">
      <c r="A96" s="368"/>
      <c r="B96" s="10" t="str">
        <f>Language!$B$768</f>
        <v xml:space="preserve">2.D.1 Principles of Surveillance </v>
      </c>
      <c r="C96" s="187" t="str">
        <f>_xlfn.XLOOKUP(
  B96,
  'Participant module evaluation'!$D$5:$GJ$5,
  'Participant module evaluation'!$D$24:$GJ$24,
  ""
)</f>
        <v/>
      </c>
      <c r="D96" s="368"/>
      <c r="E96" s="371"/>
    </row>
    <row r="97" spans="1:5">
      <c r="A97" s="368"/>
      <c r="B97" s="10" t="str">
        <f>Language!$B$769</f>
        <v>2.D.2 Outbreak Investigation</v>
      </c>
      <c r="C97" s="187" t="str">
        <f>_xlfn.XLOOKUP(
  B97,
  'Participant module evaluation'!$D$5:$GJ$5,
  'Participant module evaluation'!$D$24:$GJ$24,
  ""
)</f>
        <v/>
      </c>
      <c r="D97" s="368"/>
      <c r="E97" s="371"/>
    </row>
    <row r="98" spans="1:5">
      <c r="A98" s="368"/>
      <c r="B98" s="10" t="str">
        <f>Language!$B$770</f>
        <v> 2.E.1 Emergency Preparedness</v>
      </c>
      <c r="C98" s="187" t="str">
        <f>_xlfn.XLOOKUP(
  B98,
  'Participant module evaluation'!$D$5:$GJ$5,
  'Participant module evaluation'!$D$24:$GJ$24,
  ""
)</f>
        <v/>
      </c>
      <c r="D98" s="368"/>
      <c r="E98" s="371"/>
    </row>
    <row r="99" spans="1:5">
      <c r="A99" s="368"/>
      <c r="B99" s="10" t="str">
        <f>Language!$B$771</f>
        <v> 2.E.2 Emergency Response</v>
      </c>
      <c r="C99" s="187" t="str">
        <f>_xlfn.XLOOKUP(
  B99,
  'Participant module evaluation'!$D$5:$GJ$5,
  'Participant module evaluation'!$D$24:$GJ$24,
  ""
)</f>
        <v/>
      </c>
      <c r="D99" s="368"/>
      <c r="E99" s="371"/>
    </row>
    <row r="100" spans="1:5">
      <c r="A100" s="368"/>
      <c r="B100" s="10" t="str">
        <f>Language!$B$772</f>
        <v xml:space="preserve">2.E.3 Emergency Recovery </v>
      </c>
      <c r="C100" s="187" t="str">
        <f>_xlfn.XLOOKUP(
  B100,
  'Participant module evaluation'!$D$5:$GJ$5,
  'Participant module evaluation'!$D$24:$GJ$24,
  ""
)</f>
        <v/>
      </c>
      <c r="D100" s="368"/>
      <c r="E100" s="371"/>
    </row>
    <row r="101" spans="1:5">
      <c r="A101" s="368"/>
      <c r="B101" s="10" t="str">
        <f>Language!$B$773</f>
        <v>3.A.1 General Leadership Skills</v>
      </c>
      <c r="C101" s="187" t="str">
        <f>_xlfn.XLOOKUP(
  B101,
  'Participant module evaluation'!$D$5:$GJ$5,
  'Participant module evaluation'!$D$24:$GJ$24,
  ""
)</f>
        <v/>
      </c>
      <c r="D101" s="368"/>
      <c r="E101" s="371"/>
    </row>
    <row r="102" spans="1:5">
      <c r="A102" s="368"/>
      <c r="B102" s="10" t="str">
        <f>Language!$B$774</f>
        <v xml:space="preserve">3.A.2 Strategic Planning </v>
      </c>
      <c r="C102" s="187" t="str">
        <f>_xlfn.XLOOKUP(
  B102,
  'Participant module evaluation'!$D$5:$GJ$5,
  'Participant module evaluation'!$D$24:$GJ$24,
  ""
)</f>
        <v/>
      </c>
      <c r="D102" s="368"/>
      <c r="E102" s="371"/>
    </row>
    <row r="103" spans="1:5">
      <c r="A103" s="368"/>
      <c r="B103" s="10" t="str">
        <f>Language!$B$775</f>
        <v> 3.A.3 Organizational Leadership</v>
      </c>
      <c r="C103" s="187" t="str">
        <f>_xlfn.XLOOKUP(
  B103,
  'Participant module evaluation'!$D$5:$GJ$5,
  'Participant module evaluation'!$D$24:$GJ$24,
  ""
)</f>
        <v/>
      </c>
      <c r="D103" s="368"/>
      <c r="E103" s="371"/>
    </row>
    <row r="104" spans="1:5">
      <c r="A104" s="368"/>
      <c r="B104" s="10" t="str">
        <f>Language!$B$776</f>
        <v> 3.A.4 Critical Thinking</v>
      </c>
      <c r="C104" s="187" t="str">
        <f>_xlfn.XLOOKUP(
  B104,
  'Participant module evaluation'!$D$5:$GJ$5,
  'Participant module evaluation'!$D$24:$GJ$24,
  ""
)</f>
        <v/>
      </c>
      <c r="D104" s="368"/>
      <c r="E104" s="371"/>
    </row>
    <row r="105" spans="1:5">
      <c r="A105" s="368"/>
      <c r="B105" s="10" t="str">
        <f>Language!$B$777</f>
        <v> 3.A.5 Partnerships and Coalition Building</v>
      </c>
      <c r="C105" s="187" t="str">
        <f>_xlfn.XLOOKUP(
  B105,
  'Participant module evaluation'!$D$5:$GJ$5,
  'Participant module evaluation'!$D$24:$GJ$24,
  ""
)</f>
        <v/>
      </c>
      <c r="D105" s="368"/>
      <c r="E105" s="371"/>
    </row>
    <row r="106" spans="1:5">
      <c r="A106" s="368"/>
      <c r="B106" s="10" t="str">
        <f>Language!$B$778</f>
        <v> 3.A.6 Ethics in the Laboratory</v>
      </c>
      <c r="C106" s="187" t="str">
        <f>_xlfn.XLOOKUP(
  B106,
  'Participant module evaluation'!$D$5:$GJ$5,
  'Participant module evaluation'!$D$24:$GJ$24,
  ""
)</f>
        <v/>
      </c>
      <c r="D106" s="368"/>
      <c r="E106" s="371"/>
    </row>
    <row r="107" spans="1:5">
      <c r="A107" s="368"/>
      <c r="B107" s="10" t="str">
        <f>Language!$B$779</f>
        <v> 3.B.1 General Communication Skills</v>
      </c>
      <c r="C107" s="187" t="str">
        <f>_xlfn.XLOOKUP(
  B107,
  'Participant module evaluation'!$D$5:$GJ$5,
  'Participant module evaluation'!$D$24:$GJ$24,
  ""
)</f>
        <v/>
      </c>
      <c r="D107" s="368"/>
      <c r="E107" s="371"/>
    </row>
    <row r="108" spans="1:5">
      <c r="A108" s="368"/>
      <c r="B108" s="10" t="str">
        <f>Language!$B$780</f>
        <v> 3.B.2 Proposal Writing</v>
      </c>
      <c r="C108" s="187" t="str">
        <f>_xlfn.XLOOKUP(
  B108,
  'Participant module evaluation'!$D$5:$GJ$5,
  'Participant module evaluation'!$D$24:$GJ$24,
  ""
)</f>
        <v/>
      </c>
      <c r="D108" s="368"/>
      <c r="E108" s="371"/>
    </row>
    <row r="109" spans="1:5">
      <c r="A109" s="368"/>
      <c r="B109" s="10" t="str">
        <f>Language!$B$781</f>
        <v> 3.B.3 Media Relations</v>
      </c>
      <c r="C109" s="187" t="str">
        <f>_xlfn.XLOOKUP(
  B109,
  'Participant module evaluation'!$D$5:$GJ$5,
  'Participant module evaluation'!$D$24:$GJ$24,
  ""
)</f>
        <v/>
      </c>
      <c r="D109" s="368"/>
      <c r="E109" s="371"/>
    </row>
    <row r="110" spans="1:5">
      <c r="A110" s="368"/>
      <c r="B110" s="10" t="str">
        <f>Language!$B$782</f>
        <v> 3.B.4 Risk Communication</v>
      </c>
      <c r="C110" s="187" t="str">
        <f>_xlfn.XLOOKUP(
  B110,
  'Participant module evaluation'!$D$5:$GJ$5,
  'Participant module evaluation'!$D$24:$GJ$24,
  ""
)</f>
        <v/>
      </c>
      <c r="D110" s="368"/>
      <c r="E110" s="371"/>
    </row>
    <row r="111" spans="1:5">
      <c r="A111" s="368"/>
      <c r="B111" s="10" t="str">
        <f>Language!$B$783</f>
        <v> 3.B.5 Scientific Communication</v>
      </c>
      <c r="C111" s="187" t="str">
        <f>_xlfn.XLOOKUP(
  B111,
  'Participant module evaluation'!$D$5:$GJ$5,
  'Participant module evaluation'!$D$24:$GJ$24,
  ""
)</f>
        <v/>
      </c>
      <c r="D111" s="368"/>
      <c r="E111" s="371"/>
    </row>
    <row r="112" spans="1:5">
      <c r="A112" s="368"/>
      <c r="B112" s="10" t="str">
        <f>Language!$B$784</f>
        <v> 3.C.1 Research and Innovation</v>
      </c>
      <c r="C112" s="187" t="str">
        <f>_xlfn.XLOOKUP(
  B112,
  'Participant module evaluation'!$D$5:$GJ$5,
  'Participant module evaluation'!$D$24:$GJ$24,
  ""
)</f>
        <v/>
      </c>
      <c r="D112" s="368"/>
      <c r="E112" s="371"/>
    </row>
    <row r="113" spans="1:5">
      <c r="A113" s="368"/>
      <c r="B113" s="10" t="str">
        <f>Language!$B$785</f>
        <v> 4.A.1 Model Laboratory System Overview</v>
      </c>
      <c r="C113" s="187" t="str">
        <f>_xlfn.XLOOKUP(
  B113,
  'Participant module evaluation'!$D$5:$GJ$5,
  'Participant module evaluation'!$D$24:$GJ$24,
  ""
)</f>
        <v/>
      </c>
      <c r="D113" s="368"/>
      <c r="E113" s="371"/>
    </row>
    <row r="114" spans="1:5">
      <c r="A114" s="368"/>
      <c r="B114" s="10" t="str">
        <f>Language!$B$786</f>
        <v>4.B.1 Policy and Legal Framework</v>
      </c>
      <c r="C114" s="187" t="str">
        <f>_xlfn.XLOOKUP(
  B114,
  'Participant module evaluation'!$D$5:$GJ$5,
  'Participant module evaluation'!$D$24:$GJ$24,
  ""
)</f>
        <v/>
      </c>
      <c r="D114" s="368"/>
      <c r="E114" s="371"/>
    </row>
    <row r="115" spans="1:5">
      <c r="A115" s="368"/>
      <c r="B115" s="10" t="str">
        <f>Language!$B$787</f>
        <v>4.B.2 Infrastructure</v>
      </c>
      <c r="C115" s="187" t="str">
        <f>_xlfn.XLOOKUP(
  B115,
  'Participant module evaluation'!$D$5:$GJ$5,
  'Participant module evaluation'!$D$24:$GJ$24,
  ""
)</f>
        <v/>
      </c>
      <c r="D115" s="368"/>
      <c r="E115" s="371"/>
    </row>
    <row r="116" spans="1:5">
      <c r="A116" s="368"/>
      <c r="B116" s="10" t="str">
        <f>Language!$B$788</f>
        <v>4.B.3 Workforce</v>
      </c>
      <c r="C116" s="187" t="str">
        <f>_xlfn.XLOOKUP(
  B116,
  'Participant module evaluation'!$D$5:$GJ$5,
  'Participant module evaluation'!$D$24:$GJ$24,
  ""
)</f>
        <v/>
      </c>
      <c r="D116" s="368"/>
      <c r="E116" s="371"/>
    </row>
    <row r="117" spans="1:5">
      <c r="A117" s="368"/>
      <c r="B117" s="10" t="str">
        <f>Language!$B$789</f>
        <v>4.B.4 Information Systems</v>
      </c>
      <c r="C117" s="187" t="str">
        <f>_xlfn.XLOOKUP(
  B117,
  'Participant module evaluation'!$D$5:$GJ$5,
  'Participant module evaluation'!$D$24:$GJ$24,
  ""
)</f>
        <v/>
      </c>
      <c r="D117" s="368"/>
      <c r="E117" s="371"/>
    </row>
    <row r="118" spans="1:5">
      <c r="A118" s="368"/>
      <c r="B118" s="10" t="str">
        <f>Language!$B$790</f>
        <v>4.B.5 Quality Management System</v>
      </c>
      <c r="C118" s="187" t="str">
        <f>_xlfn.XLOOKUP(
  B118,
  'Participant module evaluation'!$D$5:$GJ$5,
  'Participant module evaluation'!$D$24:$GJ$24,
  ""
)</f>
        <v/>
      </c>
      <c r="D118" s="368"/>
      <c r="E118" s="371"/>
    </row>
    <row r="119" spans="1:5">
      <c r="A119" s="368"/>
      <c r="B119" s="10" t="str">
        <f>Language!$B$791</f>
        <v>4.B.6 Biosafety and Biosecurity</v>
      </c>
      <c r="C119" s="187" t="str">
        <f>_xlfn.XLOOKUP(
  B119,
  'Participant module evaluation'!$D$5:$GJ$5,
  'Participant module evaluation'!$D$24:$GJ$24,
  ""
)</f>
        <v/>
      </c>
      <c r="D119" s="368"/>
      <c r="E119" s="371"/>
    </row>
    <row r="120" spans="1:5">
      <c r="A120" s="368"/>
      <c r="B120" s="10" t="str">
        <f>Language!$B$792</f>
        <v> 4.C.1 Infectious Disease Case Study</v>
      </c>
      <c r="C120" s="187" t="str">
        <f>_xlfn.XLOOKUP(
  B120,
  'Participant module evaluation'!$D$5:$GJ$5,
  'Participant module evaluation'!$D$24:$GJ$24,
  ""
)</f>
        <v/>
      </c>
      <c r="D120" s="368"/>
      <c r="E120" s="371"/>
    </row>
    <row r="121" spans="1:5">
      <c r="A121" s="369"/>
      <c r="B121" s="10" t="str">
        <f>Language!$B$793</f>
        <v> 4.D.1 Laboratory System Development: Moving Forward</v>
      </c>
      <c r="C121" s="187" t="str">
        <f>_xlfn.XLOOKUP(
  B121,
  'Participant module evaluation'!$D$5:$GJ$5,
  'Participant module evaluation'!$D$24:$GJ$24,
  ""
)</f>
        <v/>
      </c>
      <c r="D121" s="369"/>
      <c r="E121" s="372"/>
    </row>
    <row r="122" spans="1:5">
      <c r="A122" s="367" t="s">
        <v>219</v>
      </c>
      <c r="B122" s="303" t="str">
        <f>Language!$B$526</f>
        <v>Satisfaction of participants with mentoring</v>
      </c>
      <c r="C122" s="304"/>
      <c r="D122" s="367" t="str">
        <f>Language!$B$1952</f>
        <v>3.1.6. Satisfaction of participants with mentoring</v>
      </c>
      <c r="E122" s="370" t="str">
        <f>Language!$B$1960</f>
        <v>Automated response. Needs to be double checked for correctness. 
NOTE: If the information does not appear or seems incorrect, please, go to the "Other participant evaluations" tab and check that the Mentee midway mentoring evaluation form has been filled out - Section A, questions 1-5; Section B, questions 1-2</v>
      </c>
    </row>
    <row r="123" spans="1:5">
      <c r="A123" s="368"/>
      <c r="B123" s="373" t="str">
        <f>Language!$B$531</f>
        <v>By mentee sector</v>
      </c>
      <c r="C123" s="374"/>
      <c r="D123" s="368"/>
      <c r="E123" s="371"/>
    </row>
    <row r="124" spans="1:5">
      <c r="A124" s="368"/>
      <c r="B124" s="10" t="str">
        <f>Language!$B$275</f>
        <v>Human health</v>
      </c>
      <c r="C124" s="187" t="str">
        <f>'Other participant evaluations'!D24</f>
        <v/>
      </c>
      <c r="D124" s="368"/>
      <c r="E124" s="371"/>
    </row>
    <row r="125" spans="1:5">
      <c r="A125" s="368"/>
      <c r="B125" s="10" t="str">
        <f>Language!$B$276</f>
        <v>Animal health</v>
      </c>
      <c r="C125" s="187" t="str">
        <f>'Other participant evaluations'!E24</f>
        <v/>
      </c>
      <c r="D125" s="368"/>
      <c r="E125" s="371"/>
    </row>
    <row r="126" spans="1:5">
      <c r="A126" s="368"/>
      <c r="B126" s="10" t="str">
        <f>Language!$B$277</f>
        <v>Environmental health</v>
      </c>
      <c r="C126" s="187" t="str">
        <f>'Other participant evaluations'!F24</f>
        <v/>
      </c>
      <c r="D126" s="368"/>
      <c r="E126" s="371"/>
    </row>
    <row r="127" spans="1:5">
      <c r="A127" s="368"/>
      <c r="B127" s="10" t="str">
        <f>Language!$B$278</f>
        <v>Other</v>
      </c>
      <c r="C127" s="187" t="str">
        <f>'Other participant evaluations'!G24</f>
        <v/>
      </c>
      <c r="D127" s="368"/>
      <c r="E127" s="371"/>
    </row>
    <row r="128" spans="1:5">
      <c r="A128" s="368"/>
      <c r="B128" s="373" t="str">
        <f>Language!$B$532</f>
        <v>By component</v>
      </c>
      <c r="C128" s="374"/>
      <c r="D128" s="368"/>
      <c r="E128" s="371"/>
    </row>
    <row r="129" spans="1:5">
      <c r="A129" s="368"/>
      <c r="B129" s="10" t="str">
        <f>Language!$B$533</f>
        <v>Support with professional development</v>
      </c>
      <c r="C129" s="187" t="str">
        <f>'Other participant evaluations'!D17</f>
        <v/>
      </c>
      <c r="D129" s="368"/>
      <c r="E129" s="371"/>
    </row>
    <row r="130" spans="1:5">
      <c r="A130" s="368"/>
      <c r="B130" s="10" t="str">
        <f>Language!$B$534</f>
        <v>Small projects</v>
      </c>
      <c r="C130" s="187" t="str">
        <f>'Other participant evaluations'!D22</f>
        <v/>
      </c>
      <c r="D130" s="368"/>
      <c r="E130" s="371"/>
    </row>
    <row r="131" spans="1:5">
      <c r="A131" s="369"/>
      <c r="B131" s="10" t="str">
        <f>Language!$B$536</f>
        <v>Overall</v>
      </c>
      <c r="C131" s="187" t="str">
        <f>'Other participant evaluations'!D25</f>
        <v/>
      </c>
      <c r="D131" s="369"/>
      <c r="E131" s="372"/>
    </row>
    <row r="132" spans="1:5">
      <c r="A132" s="367" t="s">
        <v>220</v>
      </c>
      <c r="B132" s="303" t="str">
        <f>Language!$B$537</f>
        <v>Satisfaction of instructors with the Learning Package (module's materials)</v>
      </c>
      <c r="C132" s="304"/>
      <c r="D132" s="367" t="str">
        <f>Language!$B$1954</f>
        <v>3.1.7. Satisfaction of instructors with the Learning Package (module's materials)</v>
      </c>
      <c r="E132" s="370" t="str">
        <f>Language!$B$1962</f>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Instructor module evaluation has been filled out for each of the covered modules in the Instructor module evaluati tab - Section A, questions 1-9.</v>
      </c>
    </row>
    <row r="133" spans="1:5">
      <c r="A133" s="368"/>
      <c r="B133" s="373" t="str">
        <f>Language!$B$565</f>
        <v>By sector</v>
      </c>
      <c r="C133" s="374"/>
      <c r="D133" s="368"/>
      <c r="E133" s="371"/>
    </row>
    <row r="134" spans="1:5">
      <c r="A134" s="368"/>
      <c r="B134" s="10" t="str">
        <f>Language!$B$100</f>
        <v>Human health</v>
      </c>
      <c r="C134" s="187" t="str">
        <f>'Instructor module evaluati'!$D$20</f>
        <v/>
      </c>
      <c r="D134" s="368"/>
      <c r="E134" s="371"/>
    </row>
    <row r="135" spans="1:5">
      <c r="A135" s="368"/>
      <c r="B135" s="10" t="str">
        <f>Language!$B$101</f>
        <v>Animal health</v>
      </c>
      <c r="C135" s="187" t="str">
        <f>'Instructor module evaluati'!$E$20</f>
        <v/>
      </c>
      <c r="D135" s="368"/>
      <c r="E135" s="371"/>
    </row>
    <row r="136" spans="1:5">
      <c r="A136" s="368"/>
      <c r="B136" s="10" t="str">
        <f>Language!$B$102</f>
        <v>Environmental health</v>
      </c>
      <c r="C136" s="187" t="str">
        <f>'Instructor module evaluati'!$F$20</f>
        <v/>
      </c>
      <c r="D136" s="368"/>
      <c r="E136" s="371"/>
    </row>
    <row r="137" spans="1:5">
      <c r="A137" s="368"/>
      <c r="B137" s="10" t="str">
        <f>Language!$B$103</f>
        <v>Other</v>
      </c>
      <c r="C137" s="187" t="str">
        <f>'Instructor module evaluati'!$G$20</f>
        <v/>
      </c>
      <c r="D137" s="368"/>
      <c r="E137" s="371"/>
    </row>
    <row r="138" spans="1:5">
      <c r="A138" s="368"/>
      <c r="B138" s="10" t="str">
        <f>Language!$B$536</f>
        <v>Overall</v>
      </c>
      <c r="C138" s="187" t="str">
        <f>'Instructor module evaluati'!$D$22</f>
        <v/>
      </c>
      <c r="D138" s="368"/>
      <c r="E138" s="371"/>
    </row>
    <row r="139" spans="1:5">
      <c r="A139" s="368"/>
      <c r="B139" s="373" t="str">
        <f>Language!$B$1958</f>
        <v>Total average by module for all modules (out of covered)</v>
      </c>
      <c r="C139" s="374"/>
      <c r="D139" s="368"/>
      <c r="E139" s="371"/>
    </row>
    <row r="140" spans="1:5" ht="30">
      <c r="A140" s="368"/>
      <c r="B140" s="10" t="str">
        <f>Language!$B$751</f>
        <v> 1.A.1 An Introduction to the Global Laboratory Leadership Programme</v>
      </c>
      <c r="C140" s="187" t="str">
        <f>_xlfn.XLOOKUP(
  B140,
  'Instructor module evaluati'!$D$5:$GJ$5,
  'Instructor module evaluati'!$D$21:$GJ$21,
  ""
)</f>
        <v/>
      </c>
      <c r="D140" s="368"/>
      <c r="E140" s="371"/>
    </row>
    <row r="141" spans="1:5">
      <c r="A141" s="368"/>
      <c r="B141" s="10" t="str">
        <f>Language!$B$752</f>
        <v> 1.A.2 An Introduction to Laboratory Systems</v>
      </c>
      <c r="C141" s="187" t="str">
        <f>_xlfn.XLOOKUP(
  B141,
  'Instructor module evaluati'!$D$5:$GJ$5,
  'Instructor module evaluati'!$D$21:$GJ$21,
  ""
)</f>
        <v/>
      </c>
      <c r="D141" s="368"/>
      <c r="E141" s="371"/>
    </row>
    <row r="142" spans="1:5">
      <c r="A142" s="368"/>
      <c r="B142" s="10" t="str">
        <f>Language!$B$753</f>
        <v> 2.A.1 General Management</v>
      </c>
      <c r="C142" s="187" t="str">
        <f>_xlfn.XLOOKUP(
  B142,
  'Instructor module evaluati'!$D$5:$GJ$5,
  'Instructor module evaluati'!$D$21:$GJ$21,
  ""
)</f>
        <v/>
      </c>
      <c r="D142" s="368"/>
      <c r="E142" s="371"/>
    </row>
    <row r="143" spans="1:5">
      <c r="A143" s="368"/>
      <c r="B143" s="10" t="str">
        <f>Language!$B$754</f>
        <v> 2.A.2 Financial Management</v>
      </c>
      <c r="C143" s="187" t="str">
        <f>_xlfn.XLOOKUP(
  B143,
  'Instructor module evaluati'!$D$5:$GJ$5,
  'Instructor module evaluati'!$D$21:$GJ$21,
  ""
)</f>
        <v/>
      </c>
      <c r="D143" s="368"/>
      <c r="E143" s="371"/>
    </row>
    <row r="144" spans="1:5">
      <c r="A144" s="368"/>
      <c r="B144" s="10" t="str">
        <f>Language!$B$755</f>
        <v> 2.A.3 People Management</v>
      </c>
      <c r="C144" s="187" t="str">
        <f>_xlfn.XLOOKUP(
  B144,
  'Instructor module evaluati'!$D$5:$GJ$5,
  'Instructor module evaluati'!$D$21:$GJ$21,
  ""
)</f>
        <v/>
      </c>
      <c r="D144" s="368"/>
      <c r="E144" s="371"/>
    </row>
    <row r="145" spans="1:5">
      <c r="A145" s="368"/>
      <c r="B145" s="10" t="str">
        <f>Language!$B$756</f>
        <v> 2.A.4 Laboratory Information Systems</v>
      </c>
      <c r="C145" s="187" t="str">
        <f>_xlfn.XLOOKUP(
  B145,
  'Instructor module evaluati'!$D$5:$GJ$5,
  'Instructor module evaluati'!$D$21:$GJ$21,
  ""
)</f>
        <v/>
      </c>
      <c r="D145" s="368"/>
      <c r="E145" s="371"/>
    </row>
    <row r="146" spans="1:5">
      <c r="A146" s="368"/>
      <c r="B146" s="10" t="str">
        <f>Language!$B$757</f>
        <v> 2.B.1 Introduction to Quality Management System</v>
      </c>
      <c r="C146" s="187" t="str">
        <f>_xlfn.XLOOKUP(
  B146,
  'Instructor module evaluati'!$D$5:$GJ$5,
  'Instructor module evaluati'!$D$21:$GJ$21,
  ""
)</f>
        <v/>
      </c>
      <c r="D146" s="368"/>
      <c r="E146" s="371"/>
    </row>
    <row r="147" spans="1:5">
      <c r="A147" s="368"/>
      <c r="B147" s="10" t="str">
        <f>Language!$B$758</f>
        <v> 2.B.2 Process Management</v>
      </c>
      <c r="C147" s="187" t="str">
        <f>_xlfn.XLOOKUP(
  B147,
  'Instructor module evaluati'!$D$5:$GJ$5,
  'Instructor module evaluati'!$D$21:$GJ$21,
  ""
)</f>
        <v/>
      </c>
      <c r="D147" s="368"/>
      <c r="E147" s="371"/>
    </row>
    <row r="148" spans="1:5">
      <c r="A148" s="368"/>
      <c r="B148" s="10" t="str">
        <f>Language!$B$759</f>
        <v> 2.B.3 Documents and Records Management</v>
      </c>
      <c r="C148" s="187" t="str">
        <f>_xlfn.XLOOKUP(
  B148,
  'Instructor module evaluati'!$D$5:$GJ$5,
  'Instructor module evaluati'!$D$21:$GJ$21,
  ""
)</f>
        <v/>
      </c>
      <c r="D148" s="368"/>
      <c r="E148" s="371"/>
    </row>
    <row r="149" spans="1:5">
      <c r="A149" s="368"/>
      <c r="B149" s="10" t="str">
        <f>Language!$B$760</f>
        <v> 2.B.4 Equipment and Consumables</v>
      </c>
      <c r="C149" s="187" t="str">
        <f>_xlfn.XLOOKUP(
  B149,
  'Instructor module evaluati'!$D$5:$GJ$5,
  'Instructor module evaluati'!$D$21:$GJ$21,
  ""
)</f>
        <v/>
      </c>
      <c r="D149" s="368"/>
      <c r="E149" s="371"/>
    </row>
    <row r="150" spans="1:5">
      <c r="A150" s="368"/>
      <c r="B150" s="10" t="str">
        <f>Language!$B$761</f>
        <v> 2.B.5 Nonconforming Events Management</v>
      </c>
      <c r="C150" s="187" t="str">
        <f>_xlfn.XLOOKUP(
  B150,
  'Instructor module evaluati'!$D$5:$GJ$5,
  'Instructor module evaluati'!$D$21:$GJ$21,
  ""
)</f>
        <v/>
      </c>
      <c r="D150" s="368"/>
      <c r="E150" s="371"/>
    </row>
    <row r="151" spans="1:5">
      <c r="A151" s="368"/>
      <c r="B151" s="10" t="str">
        <f>Language!$B$762</f>
        <v> 2.B.6 Assessments</v>
      </c>
      <c r="C151" s="187" t="str">
        <f>_xlfn.XLOOKUP(
  B151,
  'Instructor module evaluati'!$D$5:$GJ$5,
  'Instructor module evaluati'!$D$21:$GJ$21,
  ""
)</f>
        <v/>
      </c>
      <c r="D151" s="368"/>
      <c r="E151" s="371"/>
    </row>
    <row r="152" spans="1:5">
      <c r="A152" s="368"/>
      <c r="B152" s="10" t="str">
        <f>Language!$B$763</f>
        <v> 2.B.7 Continual Improvement</v>
      </c>
      <c r="C152" s="187" t="str">
        <f>_xlfn.XLOOKUP(
  B152,
  'Instructor module evaluati'!$D$5:$GJ$5,
  'Instructor module evaluati'!$D$21:$GJ$21,
  ""
)</f>
        <v/>
      </c>
      <c r="D152" s="368"/>
      <c r="E152" s="371"/>
    </row>
    <row r="153" spans="1:5">
      <c r="A153" s="368"/>
      <c r="B153" s="10" t="str">
        <f>Language!$B$764</f>
        <v> 2.B.8 Customer Relations</v>
      </c>
      <c r="C153" s="187" t="str">
        <f>_xlfn.XLOOKUP(
  B153,
  'Instructor module evaluati'!$D$5:$GJ$5,
  'Instructor module evaluati'!$D$21:$GJ$21,
  ""
)</f>
        <v/>
      </c>
      <c r="D153" s="368"/>
      <c r="E153" s="371"/>
    </row>
    <row r="154" spans="1:5">
      <c r="A154" s="368"/>
      <c r="B154" s="10" t="str">
        <f>Language!$B$765</f>
        <v> 2.C.1 Biosafety</v>
      </c>
      <c r="C154" s="187" t="str">
        <f>_xlfn.XLOOKUP(
  B154,
  'Instructor module evaluati'!$D$5:$GJ$5,
  'Instructor module evaluati'!$D$21:$GJ$21,
  ""
)</f>
        <v/>
      </c>
      <c r="D154" s="368"/>
      <c r="E154" s="371"/>
    </row>
    <row r="155" spans="1:5">
      <c r="A155" s="368"/>
      <c r="B155" s="10" t="str">
        <f>Language!$B$766</f>
        <v> 2.C.2 Biosecurity</v>
      </c>
      <c r="C155" s="187" t="str">
        <f>_xlfn.XLOOKUP(
  B155,
  'Instructor module evaluati'!$D$5:$GJ$5,
  'Instructor module evaluati'!$D$21:$GJ$21,
  ""
)</f>
        <v/>
      </c>
      <c r="D155" s="368"/>
      <c r="E155" s="371"/>
    </row>
    <row r="156" spans="1:5">
      <c r="A156" s="368"/>
      <c r="B156" s="10" t="str">
        <f>Language!$B$767</f>
        <v> 2.C.3.Shipment of Dangerous Goods</v>
      </c>
      <c r="C156" s="187" t="str">
        <f>_xlfn.XLOOKUP(
  B156,
  'Instructor module evaluati'!$D$5:$GJ$5,
  'Instructor module evaluati'!$D$21:$GJ$21,
  ""
)</f>
        <v/>
      </c>
      <c r="D156" s="368"/>
      <c r="E156" s="371"/>
    </row>
    <row r="157" spans="1:5">
      <c r="A157" s="368"/>
      <c r="B157" s="10" t="str">
        <f>Language!$B$768</f>
        <v xml:space="preserve">2.D.1 Principles of Surveillance </v>
      </c>
      <c r="C157" s="187" t="str">
        <f>_xlfn.XLOOKUP(
  B157,
  'Instructor module evaluati'!$D$5:$GJ$5,
  'Instructor module evaluati'!$D$21:$GJ$21,
  ""
)</f>
        <v/>
      </c>
      <c r="D157" s="368"/>
      <c r="E157" s="371"/>
    </row>
    <row r="158" spans="1:5">
      <c r="A158" s="368"/>
      <c r="B158" s="10" t="str">
        <f>Language!$B$769</f>
        <v>2.D.2 Outbreak Investigation</v>
      </c>
      <c r="C158" s="187" t="str">
        <f>_xlfn.XLOOKUP(
  B158,
  'Instructor module evaluati'!$D$5:$GJ$5,
  'Instructor module evaluati'!$D$21:$GJ$21,
  ""
)</f>
        <v/>
      </c>
      <c r="D158" s="368"/>
      <c r="E158" s="371"/>
    </row>
    <row r="159" spans="1:5">
      <c r="A159" s="368"/>
      <c r="B159" s="10" t="str">
        <f>Language!$B$770</f>
        <v> 2.E.1 Emergency Preparedness</v>
      </c>
      <c r="C159" s="187" t="str">
        <f>_xlfn.XLOOKUP(
  B159,
  'Instructor module evaluati'!$D$5:$GJ$5,
  'Instructor module evaluati'!$D$21:$GJ$21,
  ""
)</f>
        <v/>
      </c>
      <c r="D159" s="368"/>
      <c r="E159" s="371"/>
    </row>
    <row r="160" spans="1:5">
      <c r="A160" s="368"/>
      <c r="B160" s="10" t="str">
        <f>Language!$B$771</f>
        <v> 2.E.2 Emergency Response</v>
      </c>
      <c r="C160" s="187" t="str">
        <f>_xlfn.XLOOKUP(
  B160,
  'Instructor module evaluati'!$D$5:$GJ$5,
  'Instructor module evaluati'!$D$21:$GJ$21,
  ""
)</f>
        <v/>
      </c>
      <c r="D160" s="368"/>
      <c r="E160" s="371"/>
    </row>
    <row r="161" spans="1:5">
      <c r="A161" s="368"/>
      <c r="B161" s="10" t="str">
        <f>Language!$B$772</f>
        <v xml:space="preserve">2.E.3 Emergency Recovery </v>
      </c>
      <c r="C161" s="187" t="str">
        <f>_xlfn.XLOOKUP(
  B161,
  'Instructor module evaluati'!$D$5:$GJ$5,
  'Instructor module evaluati'!$D$21:$GJ$21,
  ""
)</f>
        <v/>
      </c>
      <c r="D161" s="368"/>
      <c r="E161" s="371"/>
    </row>
    <row r="162" spans="1:5">
      <c r="A162" s="368"/>
      <c r="B162" s="10" t="str">
        <f>Language!$B$773</f>
        <v>3.A.1 General Leadership Skills</v>
      </c>
      <c r="C162" s="187" t="str">
        <f>_xlfn.XLOOKUP(
  B162,
  'Instructor module evaluati'!$D$5:$GJ$5,
  'Instructor module evaluati'!$D$21:$GJ$21,
  ""
)</f>
        <v/>
      </c>
      <c r="D162" s="368"/>
      <c r="E162" s="371"/>
    </row>
    <row r="163" spans="1:5">
      <c r="A163" s="368"/>
      <c r="B163" s="10" t="str">
        <f>Language!$B$774</f>
        <v xml:space="preserve">3.A.2 Strategic Planning </v>
      </c>
      <c r="C163" s="187" t="str">
        <f>_xlfn.XLOOKUP(
  B163,
  'Instructor module evaluati'!$D$5:$GJ$5,
  'Instructor module evaluati'!$D$21:$GJ$21,
  ""
)</f>
        <v/>
      </c>
      <c r="D163" s="368"/>
      <c r="E163" s="371"/>
    </row>
    <row r="164" spans="1:5">
      <c r="A164" s="368"/>
      <c r="B164" s="10" t="str">
        <f>Language!$B$775</f>
        <v> 3.A.3 Organizational Leadership</v>
      </c>
      <c r="C164" s="187" t="str">
        <f>_xlfn.XLOOKUP(
  B164,
  'Instructor module evaluati'!$D$5:$GJ$5,
  'Instructor module evaluati'!$D$21:$GJ$21,
  ""
)</f>
        <v/>
      </c>
      <c r="D164" s="368"/>
      <c r="E164" s="371"/>
    </row>
    <row r="165" spans="1:5">
      <c r="A165" s="368"/>
      <c r="B165" s="10" t="str">
        <f>Language!$B$776</f>
        <v> 3.A.4 Critical Thinking</v>
      </c>
      <c r="C165" s="187" t="str">
        <f>_xlfn.XLOOKUP(
  B165,
  'Instructor module evaluati'!$D$5:$GJ$5,
  'Instructor module evaluati'!$D$21:$GJ$21,
  ""
)</f>
        <v/>
      </c>
      <c r="D165" s="368"/>
      <c r="E165" s="371"/>
    </row>
    <row r="166" spans="1:5">
      <c r="A166" s="368"/>
      <c r="B166" s="10" t="str">
        <f>Language!$B$777</f>
        <v> 3.A.5 Partnerships and Coalition Building</v>
      </c>
      <c r="C166" s="187" t="str">
        <f>_xlfn.XLOOKUP(
  B166,
  'Instructor module evaluati'!$D$5:$GJ$5,
  'Instructor module evaluati'!$D$21:$GJ$21,
  ""
)</f>
        <v/>
      </c>
      <c r="D166" s="368"/>
      <c r="E166" s="371"/>
    </row>
    <row r="167" spans="1:5">
      <c r="A167" s="368"/>
      <c r="B167" s="10" t="str">
        <f>Language!$B$778</f>
        <v> 3.A.6 Ethics in the Laboratory</v>
      </c>
      <c r="C167" s="187" t="str">
        <f>_xlfn.XLOOKUP(
  B167,
  'Instructor module evaluati'!$D$5:$GJ$5,
  'Instructor module evaluati'!$D$21:$GJ$21,
  ""
)</f>
        <v/>
      </c>
      <c r="D167" s="368"/>
      <c r="E167" s="371"/>
    </row>
    <row r="168" spans="1:5">
      <c r="A168" s="368"/>
      <c r="B168" s="10" t="str">
        <f>Language!$B$779</f>
        <v> 3.B.1 General Communication Skills</v>
      </c>
      <c r="C168" s="187" t="str">
        <f>_xlfn.XLOOKUP(
  B168,
  'Instructor module evaluati'!$D$5:$GJ$5,
  'Instructor module evaluati'!$D$21:$GJ$21,
  ""
)</f>
        <v/>
      </c>
      <c r="D168" s="368"/>
      <c r="E168" s="371"/>
    </row>
    <row r="169" spans="1:5">
      <c r="A169" s="368"/>
      <c r="B169" s="10" t="str">
        <f>Language!$B$780</f>
        <v> 3.B.2 Proposal Writing</v>
      </c>
      <c r="C169" s="187" t="str">
        <f>_xlfn.XLOOKUP(
  B169,
  'Instructor module evaluati'!$D$5:$GJ$5,
  'Instructor module evaluati'!$D$21:$GJ$21,
  ""
)</f>
        <v/>
      </c>
      <c r="D169" s="368"/>
      <c r="E169" s="371"/>
    </row>
    <row r="170" spans="1:5">
      <c r="A170" s="368"/>
      <c r="B170" s="10" t="str">
        <f>Language!$B$781</f>
        <v> 3.B.3 Media Relations</v>
      </c>
      <c r="C170" s="187" t="str">
        <f>_xlfn.XLOOKUP(
  B170,
  'Instructor module evaluati'!$D$5:$GJ$5,
  'Instructor module evaluati'!$D$21:$GJ$21,
  ""
)</f>
        <v/>
      </c>
      <c r="D170" s="368"/>
      <c r="E170" s="371"/>
    </row>
    <row r="171" spans="1:5">
      <c r="A171" s="368"/>
      <c r="B171" s="10" t="str">
        <f>Language!$B$782</f>
        <v> 3.B.4 Risk Communication</v>
      </c>
      <c r="C171" s="187" t="str">
        <f>_xlfn.XLOOKUP(
  B171,
  'Instructor module evaluati'!$D$5:$GJ$5,
  'Instructor module evaluati'!$D$21:$GJ$21,
  ""
)</f>
        <v/>
      </c>
      <c r="D171" s="368"/>
      <c r="E171" s="371"/>
    </row>
    <row r="172" spans="1:5">
      <c r="A172" s="368"/>
      <c r="B172" s="10" t="str">
        <f>Language!$B$783</f>
        <v> 3.B.5 Scientific Communication</v>
      </c>
      <c r="C172" s="187" t="str">
        <f>_xlfn.XLOOKUP(
  B172,
  'Instructor module evaluati'!$D$5:$GJ$5,
  'Instructor module evaluati'!$D$21:$GJ$21,
  ""
)</f>
        <v/>
      </c>
      <c r="D172" s="368"/>
      <c r="E172" s="371"/>
    </row>
    <row r="173" spans="1:5">
      <c r="A173" s="368"/>
      <c r="B173" s="10" t="str">
        <f>Language!$B$784</f>
        <v> 3.C.1 Research and Innovation</v>
      </c>
      <c r="C173" s="187" t="str">
        <f>_xlfn.XLOOKUP(
  B173,
  'Instructor module evaluati'!$D$5:$GJ$5,
  'Instructor module evaluati'!$D$21:$GJ$21,
  ""
)</f>
        <v/>
      </c>
      <c r="D173" s="368"/>
      <c r="E173" s="371"/>
    </row>
    <row r="174" spans="1:5">
      <c r="A174" s="368"/>
      <c r="B174" s="10" t="str">
        <f>Language!$B$785</f>
        <v> 4.A.1 Model Laboratory System Overview</v>
      </c>
      <c r="C174" s="187" t="str">
        <f>_xlfn.XLOOKUP(
  B174,
  'Instructor module evaluati'!$D$5:$GJ$5,
  'Instructor module evaluati'!$D$21:$GJ$21,
  ""
)</f>
        <v/>
      </c>
      <c r="D174" s="368"/>
      <c r="E174" s="371"/>
    </row>
    <row r="175" spans="1:5">
      <c r="A175" s="368"/>
      <c r="B175" s="10" t="str">
        <f>Language!$B$786</f>
        <v>4.B.1 Policy and Legal Framework</v>
      </c>
      <c r="C175" s="187" t="str">
        <f>_xlfn.XLOOKUP(
  B175,
  'Instructor module evaluati'!$D$5:$GJ$5,
  'Instructor module evaluati'!$D$21:$GJ$21,
  ""
)</f>
        <v/>
      </c>
      <c r="D175" s="368"/>
      <c r="E175" s="371"/>
    </row>
    <row r="176" spans="1:5">
      <c r="A176" s="368"/>
      <c r="B176" s="10" t="str">
        <f>Language!$B$787</f>
        <v>4.B.2 Infrastructure</v>
      </c>
      <c r="C176" s="187" t="str">
        <f>_xlfn.XLOOKUP(
  B176,
  'Instructor module evaluati'!$D$5:$GJ$5,
  'Instructor module evaluati'!$D$21:$GJ$21,
  ""
)</f>
        <v/>
      </c>
      <c r="D176" s="368"/>
      <c r="E176" s="371"/>
    </row>
    <row r="177" spans="1:5">
      <c r="A177" s="368"/>
      <c r="B177" s="10" t="str">
        <f>Language!$B$788</f>
        <v>4.B.3 Workforce</v>
      </c>
      <c r="C177" s="187" t="str">
        <f>_xlfn.XLOOKUP(
  B177,
  'Instructor module evaluati'!$D$5:$GJ$5,
  'Instructor module evaluati'!$D$21:$GJ$21,
  ""
)</f>
        <v/>
      </c>
      <c r="D177" s="368"/>
      <c r="E177" s="371"/>
    </row>
    <row r="178" spans="1:5">
      <c r="A178" s="368"/>
      <c r="B178" s="10" t="str">
        <f>Language!$B$789</f>
        <v>4.B.4 Information Systems</v>
      </c>
      <c r="C178" s="187" t="str">
        <f>_xlfn.XLOOKUP(
  B178,
  'Instructor module evaluati'!$D$5:$GJ$5,
  'Instructor module evaluati'!$D$21:$GJ$21,
  ""
)</f>
        <v/>
      </c>
      <c r="D178" s="368"/>
      <c r="E178" s="371"/>
    </row>
    <row r="179" spans="1:5">
      <c r="A179" s="368"/>
      <c r="B179" s="10" t="str">
        <f>Language!$B$790</f>
        <v>4.B.5 Quality Management System</v>
      </c>
      <c r="C179" s="187" t="str">
        <f>_xlfn.XLOOKUP(
  B179,
  'Instructor module evaluati'!$D$5:$GJ$5,
  'Instructor module evaluati'!$D$21:$GJ$21,
  ""
)</f>
        <v/>
      </c>
      <c r="D179" s="368"/>
      <c r="E179" s="371"/>
    </row>
    <row r="180" spans="1:5">
      <c r="A180" s="368"/>
      <c r="B180" s="10" t="str">
        <f>Language!$B$791</f>
        <v>4.B.6 Biosafety and Biosecurity</v>
      </c>
      <c r="C180" s="187" t="str">
        <f>_xlfn.XLOOKUP(
  B180,
  'Instructor module evaluati'!$D$5:$GJ$5,
  'Instructor module evaluati'!$D$21:$GJ$21,
  ""
)</f>
        <v/>
      </c>
      <c r="D180" s="368"/>
      <c r="E180" s="371"/>
    </row>
    <row r="181" spans="1:5">
      <c r="A181" s="368"/>
      <c r="B181" s="10" t="str">
        <f>Language!$B$792</f>
        <v> 4.C.1 Infectious Disease Case Study</v>
      </c>
      <c r="C181" s="187" t="str">
        <f>_xlfn.XLOOKUP(
  B181,
  'Instructor module evaluati'!$D$5:$GJ$5,
  'Instructor module evaluati'!$D$21:$GJ$21,
  ""
)</f>
        <v/>
      </c>
      <c r="D181" s="368"/>
      <c r="E181" s="371"/>
    </row>
    <row r="182" spans="1:5">
      <c r="A182" s="369"/>
      <c r="B182" s="10" t="str">
        <f>Language!$B$793</f>
        <v> 4.D.1 Laboratory System Development: Moving Forward</v>
      </c>
      <c r="C182" s="187" t="str">
        <f>_xlfn.XLOOKUP(
  B182,
  'Instructor module evaluati'!$D$5:$GJ$5,
  'Instructor module evaluati'!$D$21:$GJ$21,
  ""
)</f>
        <v/>
      </c>
      <c r="D182" s="369"/>
      <c r="E182" s="372"/>
    </row>
    <row r="183" spans="1:5">
      <c r="A183" s="367" t="s">
        <v>221</v>
      </c>
      <c r="B183" s="303" t="str">
        <f>Language!B549</f>
        <v>Satisfaction of mentors with the Learning Package (mentoring component)</v>
      </c>
      <c r="C183" s="304"/>
      <c r="D183" s="367" t="str">
        <f>Language!B1955</f>
        <v>3.1.9. Satisfaction of mentors with the Learning Package (mentoring component)</v>
      </c>
      <c r="E183" s="370" t="str">
        <f>Language!B1963</f>
        <v>Automated response. Needs to be double checked for correctness. 
NOTE: If the information does not appear or seems incorrect, please, go to the "Mentor evaluation" tab and check that the Mentor midway mentoring evaluation form has been filled out - Section E, questions 1-7.</v>
      </c>
    </row>
    <row r="184" spans="1:5">
      <c r="A184" s="368"/>
      <c r="B184" s="373" t="str">
        <f>Language!$B$565</f>
        <v>By sector</v>
      </c>
      <c r="C184" s="374"/>
      <c r="D184" s="368"/>
      <c r="E184" s="371"/>
    </row>
    <row r="185" spans="1:5">
      <c r="A185" s="368"/>
      <c r="B185" s="10" t="str">
        <f>Language!$B$100</f>
        <v>Human health</v>
      </c>
      <c r="C185" s="187" t="str">
        <f>'Mentor evaluation'!D46</f>
        <v/>
      </c>
      <c r="D185" s="368"/>
      <c r="E185" s="371"/>
    </row>
    <row r="186" spans="1:5">
      <c r="A186" s="368"/>
      <c r="B186" s="10" t="str">
        <f>Language!$B$101</f>
        <v>Animal health</v>
      </c>
      <c r="C186" s="187" t="str">
        <f>'Mentor evaluation'!E46</f>
        <v/>
      </c>
      <c r="D186" s="368"/>
      <c r="E186" s="371"/>
    </row>
    <row r="187" spans="1:5">
      <c r="A187" s="368"/>
      <c r="B187" s="10" t="str">
        <f>Language!$B$102</f>
        <v>Environmental health</v>
      </c>
      <c r="C187" s="187" t="str">
        <f>'Mentor evaluation'!F46</f>
        <v/>
      </c>
      <c r="D187" s="368"/>
      <c r="E187" s="371"/>
    </row>
    <row r="188" spans="1:5">
      <c r="A188" s="368"/>
      <c r="B188" s="10" t="str">
        <f>Language!$B$103</f>
        <v>Other</v>
      </c>
      <c r="C188" s="187" t="str">
        <f>'Mentor evaluation'!G46</f>
        <v/>
      </c>
      <c r="D188" s="368"/>
      <c r="E188" s="371"/>
    </row>
    <row r="189" spans="1:5">
      <c r="A189" s="369"/>
      <c r="B189" s="10" t="str">
        <f>Language!$B$536</f>
        <v>Overall</v>
      </c>
      <c r="C189" s="187" t="str">
        <f>'Mentor evaluation'!D47</f>
        <v/>
      </c>
      <c r="D189" s="369"/>
      <c r="E189" s="372"/>
    </row>
  </sheetData>
  <sheetProtection algorithmName="SHA-512" hashValue="BEYh/ZL4+bIpnUrqP+sG3XxSgov5Jo1q3L6TATOJGhMrHPKn4ioAE0bjcKrEJ9V8Z4M/1lB3gvU5e94E66qcxQ==" saltValue="RUuuLmI9wmDmULPvD5C6uw==" spinCount="100000" sheet="1" objects="1" scenarios="1" formatColumns="0" formatRows="0"/>
  <mergeCells count="43">
    <mergeCell ref="A1:G1"/>
    <mergeCell ref="A2:G2"/>
    <mergeCell ref="A3:G3"/>
    <mergeCell ref="E17:E19"/>
    <mergeCell ref="B21:F21"/>
    <mergeCell ref="A17:A18"/>
    <mergeCell ref="B17:B18"/>
    <mergeCell ref="B20:C20"/>
    <mergeCell ref="D16:D19"/>
    <mergeCell ref="A20:A66"/>
    <mergeCell ref="A5:E5"/>
    <mergeCell ref="A11:E11"/>
    <mergeCell ref="D12:D15"/>
    <mergeCell ref="E6:E9"/>
    <mergeCell ref="D6:D9"/>
    <mergeCell ref="A10:E10"/>
    <mergeCell ref="B13:B14"/>
    <mergeCell ref="A13:A14"/>
    <mergeCell ref="E13:E15"/>
    <mergeCell ref="A67:A121"/>
    <mergeCell ref="A122:A131"/>
    <mergeCell ref="B122:C122"/>
    <mergeCell ref="B68:C68"/>
    <mergeCell ref="B73:C73"/>
    <mergeCell ref="B78:C78"/>
    <mergeCell ref="B67:C67"/>
    <mergeCell ref="D67:D121"/>
    <mergeCell ref="E67:E121"/>
    <mergeCell ref="B123:C123"/>
    <mergeCell ref="B128:C128"/>
    <mergeCell ref="D122:D131"/>
    <mergeCell ref="E122:E131"/>
    <mergeCell ref="B133:C133"/>
    <mergeCell ref="B139:C139"/>
    <mergeCell ref="A132:A182"/>
    <mergeCell ref="D132:D182"/>
    <mergeCell ref="E132:E182"/>
    <mergeCell ref="B132:C132"/>
    <mergeCell ref="A183:A189"/>
    <mergeCell ref="D183:D189"/>
    <mergeCell ref="E183:E189"/>
    <mergeCell ref="B183:C183"/>
    <mergeCell ref="B184:C184"/>
  </mergeCells>
  <phoneticPr fontId="4"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D9FA3802-FFC1-4C4A-BC2E-2AF96310760F}">
          <x14:formula1>
            <xm:f>'Drop-downs'!$I$7:$I$8</xm:f>
          </x14:formula1>
          <xm:sqref>C15:C16 C19</xm:sqref>
        </x14:dataValidation>
        <x14:dataValidation type="list" allowBlank="1" showInputMessage="1" showErrorMessage="1" xr:uid="{92DC8817-60A2-4C4F-A4A8-2A66DA4DABA4}">
          <x14:formula1>
            <xm:f>'Drop-downs'!$I$54:$I$57</xm:f>
          </x14:formula1>
          <xm:sqref>C13</xm:sqref>
        </x14:dataValidation>
        <x14:dataValidation type="list" allowBlank="1" showInputMessage="1" showErrorMessage="1" xr:uid="{A8229EAE-E2A5-42B1-94B1-B4B6E3B7277A}">
          <x14:formula1>
            <xm:f>'Drop-downs'!$I$60:$I$63</xm:f>
          </x14:formula1>
          <xm:sqref>C17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BD6F1-8B94-41F7-A30D-CA54575138AB}">
  <sheetPr>
    <tabColor rgb="FFFFC000"/>
  </sheetPr>
  <dimension ref="A1:H329"/>
  <sheetViews>
    <sheetView zoomScale="85" zoomScaleNormal="85" workbookViewId="0">
      <pane ySplit="4" topLeftCell="A5" activePane="bottomLeft" state="frozen"/>
      <selection pane="bottomLeft" activeCell="C13" sqref="C13"/>
    </sheetView>
  </sheetViews>
  <sheetFormatPr defaultRowHeight="15"/>
  <cols>
    <col min="1" max="1" width="4.140625" style="4" bestFit="1" customWidth="1"/>
    <col min="2" max="2" width="51.28515625" style="4" customWidth="1"/>
    <col min="3" max="3" width="33.140625" style="4" customWidth="1"/>
    <col min="4" max="4" width="36.140625" style="4" customWidth="1"/>
    <col min="5" max="5" width="61.140625" style="4" customWidth="1"/>
    <col min="6" max="6" width="16" style="4" customWidth="1"/>
    <col min="7" max="7" width="34.42578125" customWidth="1"/>
    <col min="8" max="8" width="85.140625" customWidth="1"/>
  </cols>
  <sheetData>
    <row r="1" spans="1:8" ht="72.75" customHeight="1">
      <c r="A1" s="338" t="str">
        <f>Language!B1642</f>
        <v>Dear national entity and/or implementer,
Welcome to the final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end of the programme.</v>
      </c>
      <c r="B1" s="338"/>
      <c r="C1" s="338"/>
      <c r="D1" s="338"/>
      <c r="E1" s="338"/>
      <c r="F1" s="338"/>
      <c r="G1" s="338"/>
    </row>
    <row r="2" spans="1:8" ht="39" customHeight="1">
      <c r="A2" s="338" t="str">
        <f>Language!B1643</f>
        <v>Below is the final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B2" s="338"/>
      <c r="C2" s="338"/>
      <c r="D2" s="338"/>
      <c r="E2" s="338"/>
      <c r="F2" s="338"/>
      <c r="G2" s="338"/>
    </row>
    <row r="3" spans="1:8" ht="158.25" customHeight="1">
      <c r="A3" s="338" t="str">
        <f>Language!B2011</f>
        <v>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v>
      </c>
      <c r="B3" s="338"/>
      <c r="C3" s="338"/>
      <c r="D3" s="338"/>
      <c r="E3" s="338"/>
      <c r="F3" s="338"/>
      <c r="G3" s="338"/>
    </row>
    <row r="4" spans="1:8">
      <c r="A4" s="38"/>
      <c r="B4" s="38" t="str">
        <f>Language!$B$1476</f>
        <v>Question</v>
      </c>
      <c r="C4" s="38" t="str">
        <f>Language!$B$1477</f>
        <v>Response</v>
      </c>
      <c r="D4" s="38" t="str">
        <f>Language!$B$1478</f>
        <v>Related indicator</v>
      </c>
      <c r="E4" s="38" t="str">
        <f>Language!$B$1479</f>
        <v>Quality check</v>
      </c>
    </row>
    <row r="5" spans="1:8" ht="15" customHeight="1">
      <c r="A5" s="361" t="str">
        <f>Language!B1596</f>
        <v>Section A. General information</v>
      </c>
      <c r="B5" s="362"/>
      <c r="C5" s="362"/>
      <c r="D5" s="362"/>
      <c r="E5" s="363"/>
      <c r="G5" s="8" t="str">
        <f>Language!$B$56</f>
        <v>Below is the color-coding of the cells in the tool that can help you navigate and quickly find which cells need to be filled out. It can be found at the bottom of every spreadsheet</v>
      </c>
    </row>
    <row r="6" spans="1:8">
      <c r="A6" s="10" t="s">
        <v>189</v>
      </c>
      <c r="B6" s="10" t="str">
        <f>Language!B1597</f>
        <v>Unique identifier of the programme</v>
      </c>
      <c r="C6" s="126">
        <f>'General progr info'!C6</f>
        <v>0</v>
      </c>
      <c r="D6" s="349"/>
      <c r="E6" s="350" t="str">
        <f>Language!B1601</f>
        <v>Automated response. Needs to be double checked for correctness. 
NOTE: If information in these fields does not appear or seem incorrect, please, go the "general info" tab and include/update information</v>
      </c>
      <c r="G6" s="38" t="str">
        <f>Language!$B$57</f>
        <v>Fixed titles and totals</v>
      </c>
      <c r="H6" s="10" t="str">
        <f>Language!$B$63</f>
        <v>Non-editable - no need for user input.</v>
      </c>
    </row>
    <row r="7" spans="1:8">
      <c r="A7" s="10" t="s">
        <v>190</v>
      </c>
      <c r="B7" s="10" t="str">
        <f>Language!B1598</f>
        <v>Iteration number</v>
      </c>
      <c r="C7" s="126">
        <f>'General progr info'!C9</f>
        <v>0</v>
      </c>
      <c r="D7" s="349"/>
      <c r="E7" s="350"/>
      <c r="G7" s="25" t="str">
        <f>Language!$B$58</f>
        <v>General information and legends</v>
      </c>
      <c r="H7" s="10" t="str">
        <f>Language!$B$64</f>
        <v>Non-editable - no need for user input.</v>
      </c>
    </row>
    <row r="8" spans="1:8">
      <c r="A8" s="10" t="s">
        <v>191</v>
      </c>
      <c r="B8" s="10" t="str">
        <f>Language!B1599</f>
        <v>Email of the manager of the programme</v>
      </c>
      <c r="C8" s="126">
        <f>'General progr info'!C15</f>
        <v>0</v>
      </c>
      <c r="D8" s="349"/>
      <c r="E8" s="350"/>
      <c r="G8" s="80" t="str">
        <f>Language!$B$59</f>
        <v>Fixed or formula</v>
      </c>
      <c r="H8" s="10" t="str">
        <f>Language!$B$65</f>
        <v>Non-editable - no need for user input.</v>
      </c>
    </row>
    <row r="9" spans="1:8">
      <c r="A9" s="10" t="s">
        <v>192</v>
      </c>
      <c r="B9" s="10" t="str">
        <f>Language!B1600</f>
        <v>Email of the monitoring and evaluation focal point</v>
      </c>
      <c r="C9" s="126">
        <f>'General progr info'!C17</f>
        <v>0</v>
      </c>
      <c r="D9" s="349"/>
      <c r="E9" s="350"/>
      <c r="G9" s="51" t="str">
        <f>Language!$B$60</f>
        <v>Fillable</v>
      </c>
      <c r="H9" s="10" t="str">
        <f>Language!$B$66</f>
        <v>User input required (free text).</v>
      </c>
    </row>
    <row r="10" spans="1:8">
      <c r="A10" s="349"/>
      <c r="B10" s="349"/>
      <c r="C10" s="349"/>
      <c r="D10" s="349"/>
      <c r="E10" s="349"/>
      <c r="G10" s="78" t="str">
        <f>Language!$B$61</f>
        <v>Drop-downs</v>
      </c>
      <c r="H10" s="10" t="str">
        <f>Language!$B$67</f>
        <v>User selection is required.</v>
      </c>
    </row>
    <row r="11" spans="1:8" ht="75">
      <c r="A11" s="361" t="str">
        <f>Language!B1602</f>
        <v>Section B. Programme updates</v>
      </c>
      <c r="B11" s="362"/>
      <c r="C11" s="362"/>
      <c r="D11" s="362"/>
      <c r="E11" s="363"/>
      <c r="G11" s="81" t="str">
        <f>Language!$B$62</f>
        <v>Prefilled data</v>
      </c>
      <c r="H1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row r="12" spans="1:8" ht="43.15" customHeight="1">
      <c r="A12" s="216" t="s">
        <v>204</v>
      </c>
      <c r="B12" s="320" t="str">
        <f>Language!B1652</f>
        <v>Cost of this programme iteration (i.e., including staff salaries, other personnel costs, services contractual agreements, travel, supplies and equipment, venue, communication)</v>
      </c>
      <c r="C12" s="320"/>
      <c r="D12" s="399"/>
      <c r="E12" s="340" t="str">
        <f>Language!B1668</f>
        <v>Filled out by the responder. Needs to be double checked for correctness. 
NOTE: Please convert the amounts in USD and do not use decimals or commas.</v>
      </c>
    </row>
    <row r="13" spans="1:8">
      <c r="A13" s="217"/>
      <c r="B13" s="10" t="str">
        <f>Language!B1653</f>
        <v>Personnel salaries</v>
      </c>
      <c r="C13" s="193"/>
      <c r="D13" s="260"/>
      <c r="E13" s="342"/>
    </row>
    <row r="14" spans="1:8">
      <c r="A14" s="217"/>
      <c r="B14" s="10" t="str">
        <f>Language!B1654</f>
        <v>Travel-related costs</v>
      </c>
      <c r="C14" s="193"/>
      <c r="D14" s="260"/>
      <c r="E14" s="342"/>
    </row>
    <row r="15" spans="1:8">
      <c r="A15" s="217"/>
      <c r="B15" s="10" t="str">
        <f>Language!B1655</f>
        <v>Catering</v>
      </c>
      <c r="C15" s="193"/>
      <c r="D15" s="260"/>
      <c r="E15" s="342"/>
    </row>
    <row r="16" spans="1:8">
      <c r="A16" s="217"/>
      <c r="B16" s="10" t="str">
        <f>Language!B1656</f>
        <v>Venue</v>
      </c>
      <c r="C16" s="193"/>
      <c r="D16" s="260"/>
      <c r="E16" s="342"/>
    </row>
    <row r="17" spans="1:5">
      <c r="A17" s="217"/>
      <c r="B17" s="10" t="str">
        <f>Language!B1657</f>
        <v>Administrative costs</v>
      </c>
      <c r="C17" s="193"/>
      <c r="D17" s="260"/>
      <c r="E17" s="342"/>
    </row>
    <row r="18" spans="1:5">
      <c r="A18" s="217"/>
      <c r="B18" s="10" t="str">
        <f>Language!B1658</f>
        <v>Other costs</v>
      </c>
      <c r="C18" s="193"/>
      <c r="D18" s="260"/>
      <c r="E18" s="342"/>
    </row>
    <row r="19" spans="1:5">
      <c r="A19" s="218"/>
      <c r="B19" s="11" t="str">
        <f>Language!B1659</f>
        <v>Total (calculated automatically)</v>
      </c>
      <c r="C19" s="194" t="str">
        <f>IF(COUNTA(C13:C18)=0,"",SUM(C13:C18))</f>
        <v/>
      </c>
      <c r="D19" s="400"/>
      <c r="E19" s="341"/>
    </row>
    <row r="20" spans="1:5">
      <c r="A20" s="349"/>
      <c r="B20" s="349"/>
      <c r="C20" s="349"/>
      <c r="D20" s="349"/>
      <c r="E20" s="349"/>
    </row>
    <row r="21" spans="1:5" ht="15" customHeight="1">
      <c r="A21" s="361" t="str">
        <f>Language!B1669</f>
        <v>Section C. Programme results</v>
      </c>
      <c r="B21" s="362"/>
      <c r="C21" s="362"/>
      <c r="D21" s="362"/>
      <c r="E21" s="363"/>
    </row>
    <row r="22" spans="1:5" ht="15" customHeight="1">
      <c r="A22" s="343" t="s">
        <v>210</v>
      </c>
      <c r="B22" s="320" t="str">
        <f>Language!B1670</f>
        <v>Number of participants that completed all programme requirements for graduation</v>
      </c>
      <c r="C22" s="320"/>
      <c r="D22" s="348" t="str">
        <f>Language!B1683</f>
        <v>1.3.2 Percentage of participants completing all programme requirements per GLLP iteration</v>
      </c>
      <c r="E22" s="350" t="str">
        <f>Language!B1685</f>
        <v>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 In addition, check that "Completed all programme requirements for graduation (Y/N)" drop-down has been selected for each of them.</v>
      </c>
    </row>
    <row r="23" spans="1:5" ht="15" customHeight="1">
      <c r="A23" s="344"/>
      <c r="B23" s="346" t="str">
        <f>Language!$B$272</f>
        <v>Breakdown by sector</v>
      </c>
      <c r="C23" s="346"/>
      <c r="D23" s="348"/>
      <c r="E23" s="350"/>
    </row>
    <row r="24" spans="1:5">
      <c r="A24" s="344"/>
      <c r="B24" s="10" t="str">
        <f>Language!$B$275</f>
        <v>Human health</v>
      </c>
      <c r="C24" s="126">
        <f>'Participants'' info'!D37</f>
        <v>0</v>
      </c>
      <c r="D24" s="348"/>
      <c r="E24" s="350"/>
    </row>
    <row r="25" spans="1:5">
      <c r="A25" s="344"/>
      <c r="B25" s="10" t="str">
        <f>Language!$B$276</f>
        <v>Animal health</v>
      </c>
      <c r="C25" s="126">
        <f>'Participants'' info'!D38</f>
        <v>0</v>
      </c>
      <c r="D25" s="348"/>
      <c r="E25" s="350"/>
    </row>
    <row r="26" spans="1:5">
      <c r="A26" s="344"/>
      <c r="B26" s="10" t="str">
        <f>Language!$B$277</f>
        <v>Environmental health</v>
      </c>
      <c r="C26" s="126">
        <f>'Participants'' info'!D39</f>
        <v>0</v>
      </c>
      <c r="D26" s="348"/>
      <c r="E26" s="350"/>
    </row>
    <row r="27" spans="1:5">
      <c r="A27" s="344"/>
      <c r="B27" s="10" t="str">
        <f>Language!$B$278</f>
        <v>Other</v>
      </c>
      <c r="C27" s="126">
        <f>'Participants'' info'!D40</f>
        <v>0</v>
      </c>
      <c r="D27" s="348"/>
      <c r="E27" s="350"/>
    </row>
    <row r="28" spans="1:5">
      <c r="A28" s="344"/>
      <c r="B28" s="39" t="str">
        <f>Language!$B$279</f>
        <v>Total</v>
      </c>
      <c r="C28" s="126">
        <f>'Participants'' info'!D41</f>
        <v>0</v>
      </c>
      <c r="D28" s="348"/>
      <c r="E28" s="350"/>
    </row>
    <row r="29" spans="1:5">
      <c r="A29" s="344"/>
      <c r="B29" s="349"/>
      <c r="C29" s="349"/>
      <c r="D29" s="348"/>
      <c r="E29" s="350"/>
    </row>
    <row r="30" spans="1:5">
      <c r="A30" s="344"/>
      <c r="B30" s="346" t="str">
        <f>Language!$B$273</f>
        <v>Breakdown by gender</v>
      </c>
      <c r="C30" s="346"/>
      <c r="D30" s="348"/>
      <c r="E30" s="350"/>
    </row>
    <row r="31" spans="1:5">
      <c r="A31" s="344"/>
      <c r="B31" s="10" t="str">
        <f>Language!$B$280</f>
        <v>Female</v>
      </c>
      <c r="C31" s="126">
        <f>'Participants'' info'!D44</f>
        <v>0</v>
      </c>
      <c r="D31" s="348"/>
      <c r="E31" s="350"/>
    </row>
    <row r="32" spans="1:5">
      <c r="A32" s="344"/>
      <c r="B32" s="10" t="str">
        <f>Language!$B$281</f>
        <v>Male</v>
      </c>
      <c r="C32" s="126">
        <f>'Participants'' info'!D45</f>
        <v>0</v>
      </c>
      <c r="D32" s="348"/>
      <c r="E32" s="350"/>
    </row>
    <row r="33" spans="1:6">
      <c r="A33" s="344"/>
      <c r="B33" s="10" t="str">
        <f>Language!$B$282</f>
        <v>Non-binary</v>
      </c>
      <c r="C33" s="126">
        <f>'Participants'' info'!D46</f>
        <v>0</v>
      </c>
      <c r="D33" s="348"/>
      <c r="E33" s="350"/>
    </row>
    <row r="34" spans="1:6">
      <c r="A34" s="344"/>
      <c r="B34" s="10" t="str">
        <f>Language!$B$283</f>
        <v>Prefer not to say</v>
      </c>
      <c r="C34" s="126">
        <f>'Participants'' info'!D47</f>
        <v>0</v>
      </c>
      <c r="D34" s="348"/>
      <c r="E34" s="350"/>
    </row>
    <row r="35" spans="1:6">
      <c r="A35" s="344"/>
      <c r="B35" s="39" t="str">
        <f>Language!$B$284</f>
        <v>Total</v>
      </c>
      <c r="C35" s="126">
        <f>'Participants'' info'!D48</f>
        <v>0</v>
      </c>
      <c r="D35" s="348"/>
      <c r="E35" s="350"/>
    </row>
    <row r="36" spans="1:6">
      <c r="A36" s="344"/>
      <c r="B36" s="349"/>
      <c r="C36" s="349"/>
      <c r="D36" s="348"/>
      <c r="E36" s="350"/>
    </row>
    <row r="37" spans="1:6">
      <c r="A37" s="344"/>
      <c r="B37" s="346" t="str">
        <f>Language!$B$274</f>
        <v>Breakdown by business sector</v>
      </c>
      <c r="C37" s="346"/>
      <c r="D37" s="348"/>
      <c r="E37" s="350"/>
    </row>
    <row r="38" spans="1:6">
      <c r="A38" s="344"/>
      <c r="B38" s="10" t="str">
        <f>Language!$B$285</f>
        <v>Public</v>
      </c>
      <c r="C38" s="126">
        <f>'Participants'' info'!D51</f>
        <v>0</v>
      </c>
      <c r="D38" s="348"/>
      <c r="E38" s="350"/>
    </row>
    <row r="39" spans="1:6">
      <c r="A39" s="344"/>
      <c r="B39" s="10" t="str">
        <f>Language!$B$286</f>
        <v>Private</v>
      </c>
      <c r="C39" s="126">
        <f>'Participants'' info'!D52</f>
        <v>0</v>
      </c>
      <c r="D39" s="348"/>
      <c r="E39" s="350"/>
    </row>
    <row r="40" spans="1:6">
      <c r="A40" s="344"/>
      <c r="B40" s="10" t="str">
        <f>Language!$B$287</f>
        <v>Public-private partnerships</v>
      </c>
      <c r="C40" s="126">
        <f>'Participants'' info'!D53</f>
        <v>0</v>
      </c>
      <c r="D40" s="348"/>
      <c r="E40" s="350"/>
    </row>
    <row r="41" spans="1:6">
      <c r="A41" s="344"/>
      <c r="B41" s="39" t="str">
        <f>Language!$B$288</f>
        <v>Total</v>
      </c>
      <c r="C41" s="126">
        <f>'Participants'' info'!D54</f>
        <v>0</v>
      </c>
      <c r="D41" s="348"/>
      <c r="E41" s="350"/>
    </row>
    <row r="42" spans="1:6" ht="36" customHeight="1">
      <c r="A42" s="345"/>
      <c r="B42" s="347" t="str">
        <f>IF(OR(C28&lt;&gt;C35, C35&lt;&gt;C41, C28&lt;&gt;C41), Language!B1671, "")</f>
        <v/>
      </c>
      <c r="C42" s="347"/>
      <c r="D42" s="348"/>
      <c r="E42" s="350"/>
    </row>
    <row r="43" spans="1:6">
      <c r="A43" s="320" t="s">
        <v>222</v>
      </c>
      <c r="B43" s="320" t="str">
        <f>Language!B1682</f>
        <v>Type of certificate or diploma provided to the graduates of the programme</v>
      </c>
      <c r="C43" s="106"/>
      <c r="D43" s="349"/>
      <c r="E43" s="321" t="str">
        <f>Language!B1689</f>
        <v>Drop-down - to be selected by the reporter</v>
      </c>
      <c r="F43"/>
    </row>
    <row r="44" spans="1:6">
      <c r="A44" s="320"/>
      <c r="B44" s="320"/>
      <c r="C44" s="126" t="str">
        <f>IF(C43='Drop-downs'!I43,'Drop-downs'!I80,"")</f>
        <v/>
      </c>
      <c r="D44" s="349"/>
      <c r="E44" s="321"/>
      <c r="F44"/>
    </row>
    <row r="45" spans="1:6" ht="15" customHeight="1">
      <c r="A45" s="367" t="s">
        <v>223</v>
      </c>
      <c r="B45" s="386" t="str">
        <f>Language!B429</f>
        <v>Percentage of participants reporting an increase in competencies at the end of the programme</v>
      </c>
      <c r="C45" s="387"/>
      <c r="D45" s="367" t="str">
        <f>Language!B1946</f>
        <v>2.1.2. Percentage of participants reporting an increase in competencies at the end of the programme</v>
      </c>
      <c r="E45" s="370" t="str">
        <f>Language!B1965</f>
        <v>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D, questions 6-14.</v>
      </c>
      <c r="F45"/>
    </row>
    <row r="46" spans="1:6">
      <c r="A46" s="368"/>
      <c r="B46" s="384" t="str">
        <f>Language!$B$565</f>
        <v>By sector</v>
      </c>
      <c r="C46" s="385"/>
      <c r="D46" s="368"/>
      <c r="E46" s="371"/>
      <c r="F46"/>
    </row>
    <row r="47" spans="1:6">
      <c r="A47" s="368"/>
      <c r="B47" s="25" t="str">
        <f>Language!$B$275</f>
        <v>Human health</v>
      </c>
      <c r="C47" s="189" t="str">
        <f>'Other participant evaluations'!H158</f>
        <v/>
      </c>
      <c r="D47" s="368"/>
      <c r="E47" s="371"/>
      <c r="F47"/>
    </row>
    <row r="48" spans="1:6">
      <c r="A48" s="368"/>
      <c r="B48" s="25" t="str">
        <f>Language!$B$276</f>
        <v>Animal health</v>
      </c>
      <c r="C48" s="189" t="str">
        <f>'Other participant evaluations'!I158</f>
        <v/>
      </c>
      <c r="D48" s="368"/>
      <c r="E48" s="371"/>
      <c r="F48"/>
    </row>
    <row r="49" spans="1:6">
      <c r="A49" s="368"/>
      <c r="B49" s="25" t="str">
        <f>Language!$B$277</f>
        <v>Environmental health</v>
      </c>
      <c r="C49" s="189" t="str">
        <f>'Other participant evaluations'!J158</f>
        <v/>
      </c>
      <c r="D49" s="368"/>
      <c r="E49" s="371"/>
      <c r="F49"/>
    </row>
    <row r="50" spans="1:6">
      <c r="A50" s="368"/>
      <c r="B50" s="25" t="str">
        <f>Language!$B$278</f>
        <v>Other</v>
      </c>
      <c r="C50" s="189" t="str">
        <f>'Other participant evaluations'!K158</f>
        <v/>
      </c>
      <c r="D50" s="368"/>
      <c r="E50" s="371"/>
      <c r="F50"/>
    </row>
    <row r="51" spans="1:6">
      <c r="A51" s="368"/>
      <c r="B51" s="25" t="str">
        <f>Language!$B$279</f>
        <v>Total</v>
      </c>
      <c r="C51" s="189" t="str">
        <f>'Other participant evaluations'!L158</f>
        <v/>
      </c>
      <c r="D51" s="368"/>
      <c r="E51" s="371"/>
      <c r="F51"/>
    </row>
    <row r="52" spans="1:6">
      <c r="A52" s="368"/>
      <c r="B52" s="384" t="str">
        <f>Language!$B$1964</f>
        <v>By competency</v>
      </c>
      <c r="C52" s="385"/>
      <c r="D52" s="368"/>
      <c r="E52" s="371"/>
      <c r="F52"/>
    </row>
    <row r="53" spans="1:6">
      <c r="A53" s="368"/>
      <c r="B53" s="25" t="str">
        <f>Language!$B$123</f>
        <v>Laboratory system</v>
      </c>
      <c r="C53" s="189" t="str">
        <f>'Other participant evaluations'!L149</f>
        <v/>
      </c>
      <c r="D53" s="368"/>
      <c r="E53" s="371"/>
      <c r="F53"/>
    </row>
    <row r="54" spans="1:6">
      <c r="A54" s="368"/>
      <c r="B54" s="25" t="str">
        <f>Language!$B$124</f>
        <v>Leadership</v>
      </c>
      <c r="C54" s="189" t="str">
        <f>'Other participant evaluations'!L150</f>
        <v/>
      </c>
      <c r="D54" s="368"/>
      <c r="E54" s="371"/>
      <c r="F54"/>
    </row>
    <row r="55" spans="1:6">
      <c r="A55" s="368"/>
      <c r="B55" s="25" t="str">
        <f>Language!$B$125</f>
        <v>Management</v>
      </c>
      <c r="C55" s="189" t="str">
        <f>'Other participant evaluations'!L151</f>
        <v/>
      </c>
      <c r="D55" s="368"/>
      <c r="E55" s="371"/>
      <c r="F55"/>
    </row>
    <row r="56" spans="1:6">
      <c r="A56" s="368"/>
      <c r="B56" s="25" t="str">
        <f>Language!$B$126</f>
        <v>Communication</v>
      </c>
      <c r="C56" s="189" t="str">
        <f>'Other participant evaluations'!L152</f>
        <v/>
      </c>
      <c r="D56" s="368"/>
      <c r="E56" s="371"/>
      <c r="F56"/>
    </row>
    <row r="57" spans="1:6">
      <c r="A57" s="368"/>
      <c r="B57" s="25" t="str">
        <f>Language!$B$127</f>
        <v>Quality management system (QMS)</v>
      </c>
      <c r="C57" s="189" t="str">
        <f>'Other participant evaluations'!L153</f>
        <v/>
      </c>
      <c r="D57" s="368"/>
      <c r="E57" s="371"/>
      <c r="F57"/>
    </row>
    <row r="58" spans="1:6">
      <c r="A58" s="368"/>
      <c r="B58" s="25" t="str">
        <f>Language!$B$128</f>
        <v>Biosafety and biosecurity (BB)</v>
      </c>
      <c r="C58" s="189" t="str">
        <f>'Other participant evaluations'!L154</f>
        <v/>
      </c>
      <c r="D58" s="368"/>
      <c r="E58" s="371"/>
      <c r="F58"/>
    </row>
    <row r="59" spans="1:6">
      <c r="A59" s="368"/>
      <c r="B59" s="25" t="str">
        <f>Language!$B$129</f>
        <v>Disease surveillance and outbreak investigation</v>
      </c>
      <c r="C59" s="189" t="str">
        <f>'Other participant evaluations'!L155</f>
        <v/>
      </c>
      <c r="D59" s="368"/>
      <c r="E59" s="371"/>
      <c r="F59"/>
    </row>
    <row r="60" spans="1:6">
      <c r="A60" s="368"/>
      <c r="B60" s="25" t="str">
        <f>Language!$B$130</f>
        <v>Emergency preparedness, response and recovery</v>
      </c>
      <c r="C60" s="189" t="str">
        <f>'Other participant evaluations'!L156</f>
        <v/>
      </c>
      <c r="D60" s="368"/>
      <c r="E60" s="371"/>
      <c r="F60"/>
    </row>
    <row r="61" spans="1:6">
      <c r="A61" s="369"/>
      <c r="B61" s="25" t="str">
        <f>Language!$B$131</f>
        <v>Research</v>
      </c>
      <c r="C61" s="189" t="str">
        <f>'Other participant evaluations'!L157</f>
        <v/>
      </c>
      <c r="D61" s="369"/>
      <c r="E61" s="372"/>
      <c r="F61"/>
    </row>
    <row r="62" spans="1:6">
      <c r="A62" s="349"/>
      <c r="B62" s="349"/>
      <c r="C62" s="349"/>
      <c r="D62" s="349"/>
      <c r="E62" s="349"/>
    </row>
    <row r="63" spans="1:6" ht="15" customHeight="1">
      <c r="A63" s="361" t="str">
        <f>Language!B1690</f>
        <v>Section D. Didactic sessions</v>
      </c>
      <c r="B63" s="362"/>
      <c r="C63" s="362"/>
      <c r="D63" s="362"/>
      <c r="E63" s="363"/>
    </row>
    <row r="64" spans="1:6" ht="90">
      <c r="A64" s="10" t="s">
        <v>211</v>
      </c>
      <c r="B64" s="10" t="str">
        <f>Language!B1691</f>
        <v>Percentage of GLLP modules that were covered in this iteration out of 43 GLLP modules</v>
      </c>
      <c r="C64" s="128">
        <f>'Modules'' info'!D58</f>
        <v>0</v>
      </c>
      <c r="D64" s="25" t="str">
        <f>Language!B1696</f>
        <v>1.2.8 Percentage of delivered GLLP modules</v>
      </c>
      <c r="E64" s="19" t="str">
        <f>Language!B1699</f>
        <v>Automated response. Needs to be double checked for correctness. 
NOTE: If the infromation does not appear or does not match or seems incorrect, please, go the "Modules' info" tab and check that "Covered or not (Y/N)" column is selected for each of the 43 GLLP modules.</v>
      </c>
    </row>
    <row r="65" spans="1:6" ht="165" customHeight="1">
      <c r="A65" s="398" t="s">
        <v>212</v>
      </c>
      <c r="B65" s="378" t="str">
        <f>Language!B1616</f>
        <v>Mean pre- and post-tests</v>
      </c>
      <c r="C65" s="378"/>
      <c r="D65" s="182" t="str">
        <f>Language!B1698</f>
        <v>2.1.1 Mean difference between the individual pre-test and post-test scores</v>
      </c>
      <c r="E65" s="43" t="str">
        <f>Language!B1701</f>
        <v>Automated response. Needs to be double checked for correctness. 
NOTE: If the information does not appear or seems incorrect, please, go the "Didactic sessions" tab and check that the name of the module has been selected for each covered modules at the top of the table. You also have to ensure that Pre-test score and Post-test score have been filled out for each participant for each of the covered modules, and Pre-test maximum possible score and Post-test maximum possible score have been entered for each covered module.</v>
      </c>
    </row>
    <row r="66" spans="1:6">
      <c r="A66" s="398"/>
      <c r="B66" s="349"/>
      <c r="C66" s="349"/>
      <c r="D66" s="349"/>
      <c r="E66" s="349"/>
      <c r="F66" s="349"/>
    </row>
    <row r="67" spans="1:6">
      <c r="A67" s="398"/>
      <c r="B67" s="10"/>
      <c r="C67" s="11" t="str">
        <f>Language!B863</f>
        <v>Mode of delivery</v>
      </c>
      <c r="D67" s="11" t="str">
        <f>Language!B864</f>
        <v>Mean pre-test percentage</v>
      </c>
      <c r="E67" s="11" t="str">
        <f>Language!B865</f>
        <v>Mean post-test percentage</v>
      </c>
      <c r="F67" s="11" t="str">
        <f>Language!B866</f>
        <v>Mean difference</v>
      </c>
    </row>
    <row r="68" spans="1:6" ht="30">
      <c r="A68" s="398"/>
      <c r="B68" s="10" t="str">
        <f>'Modules'' info'!B7</f>
        <v> 1.A.1 An Introduction to the Global Laboratory Leadership Programme</v>
      </c>
      <c r="C68" s="126">
        <f>VLOOKUP(B68,'Modules'' info'!B7:E54,4,FALSE)</f>
        <v>0</v>
      </c>
      <c r="D68" s="128" t="str">
        <f>IFERROR(VLOOKUP(B68,'Didactic sessions'!C38:G85,3,FALSE),"")</f>
        <v/>
      </c>
      <c r="E68" s="128" t="str">
        <f>IFERROR(VLOOKUP(B68,'Didactic sessions'!C38:G85,4,FALSE),"")</f>
        <v/>
      </c>
      <c r="F68" s="128" t="str">
        <f>IFERROR(VLOOKUP(B68,'Didactic sessions'!C38:G85,5,FALSE),"")</f>
        <v/>
      </c>
    </row>
    <row r="69" spans="1:6">
      <c r="A69" s="398"/>
      <c r="B69" s="10" t="str">
        <f>'Modules'' info'!B8</f>
        <v> 1.A.2 An Introduction to Laboratory Systems</v>
      </c>
      <c r="C69" s="126">
        <f>VLOOKUP(B69,'Modules'' info'!B7:E54,4,FALSE)</f>
        <v>0</v>
      </c>
      <c r="D69" s="128" t="str">
        <f>IFERROR(VLOOKUP(B69,'Didactic sessions'!C38:G85,3,FALSE),"")</f>
        <v/>
      </c>
      <c r="E69" s="128" t="str">
        <f>IFERROR(VLOOKUP(B69,'Didactic sessions'!C38:G85,4,FALSE),"")</f>
        <v/>
      </c>
      <c r="F69" s="128" t="str">
        <f>IFERROR(VLOOKUP(B69,'Didactic sessions'!C38:G85,5,FALSE),"")</f>
        <v/>
      </c>
    </row>
    <row r="70" spans="1:6">
      <c r="A70" s="398"/>
      <c r="B70" s="10" t="str">
        <f>'Modules'' info'!B9</f>
        <v> 2.A.1 General Management</v>
      </c>
      <c r="C70" s="126">
        <f>VLOOKUP(B70,'Modules'' info'!B7:E54,4,FALSE)</f>
        <v>0</v>
      </c>
      <c r="D70" s="128" t="str">
        <f>IFERROR(VLOOKUP(B70,'Didactic sessions'!C38:G85,3,FALSE),"")</f>
        <v/>
      </c>
      <c r="E70" s="128" t="str">
        <f>IFERROR(VLOOKUP(B70,'Didactic sessions'!C38:G85,4,FALSE),"")</f>
        <v/>
      </c>
      <c r="F70" s="128" t="str">
        <f>IFERROR(VLOOKUP(B70,'Didactic sessions'!C38:G85,5,FALSE),"")</f>
        <v/>
      </c>
    </row>
    <row r="71" spans="1:6">
      <c r="A71" s="398"/>
      <c r="B71" s="10" t="str">
        <f>'Modules'' info'!B10</f>
        <v> 2.A.2 Financial Management</v>
      </c>
      <c r="C71" s="126">
        <f>VLOOKUP(B71,'Modules'' info'!B7:E54,4,FALSE)</f>
        <v>0</v>
      </c>
      <c r="D71" s="128" t="str">
        <f>IFERROR(VLOOKUP(B71,'Didactic sessions'!C38:G85,3,FALSE),"")</f>
        <v/>
      </c>
      <c r="E71" s="128" t="str">
        <f>IFERROR(VLOOKUP(B71,'Didactic sessions'!C38:G85,4,FALSE),"")</f>
        <v/>
      </c>
      <c r="F71" s="128" t="str">
        <f>IFERROR(VLOOKUP(B71,'Didactic sessions'!C38:G85,5,FALSE),"")</f>
        <v/>
      </c>
    </row>
    <row r="72" spans="1:6">
      <c r="A72" s="398"/>
      <c r="B72" s="10" t="str">
        <f>'Modules'' info'!B11</f>
        <v> 2.A.3 People Management</v>
      </c>
      <c r="C72" s="126">
        <f>VLOOKUP(B72,'Modules'' info'!B7:E54,4,FALSE)</f>
        <v>0</v>
      </c>
      <c r="D72" s="128" t="str">
        <f>IFERROR(VLOOKUP(B72,'Didactic sessions'!C38:G85,3,FALSE),"")</f>
        <v/>
      </c>
      <c r="E72" s="128" t="str">
        <f>IFERROR(VLOOKUP(B72,'Didactic sessions'!C38:G85,4,FALSE),"")</f>
        <v/>
      </c>
      <c r="F72" s="128" t="str">
        <f>IFERROR(VLOOKUP(B72,'Didactic sessions'!C38:G85,5,FALSE),"")</f>
        <v/>
      </c>
    </row>
    <row r="73" spans="1:6">
      <c r="A73" s="398"/>
      <c r="B73" s="10" t="str">
        <f>'Modules'' info'!B12</f>
        <v> 2.A.4 Laboratory Information Systems</v>
      </c>
      <c r="C73" s="126">
        <f>VLOOKUP(B73,'Modules'' info'!B7:E54,4,FALSE)</f>
        <v>0</v>
      </c>
      <c r="D73" s="128" t="str">
        <f>IFERROR(VLOOKUP(B73,'Didactic sessions'!C38:G85,3,FALSE),"")</f>
        <v/>
      </c>
      <c r="E73" s="128" t="str">
        <f>IFERROR(VLOOKUP(B73,'Didactic sessions'!C38:G85,4,FALSE),"")</f>
        <v/>
      </c>
      <c r="F73" s="128" t="str">
        <f>IFERROR(VLOOKUP(B73,'Didactic sessions'!C38:G85,5,FALSE),"")</f>
        <v/>
      </c>
    </row>
    <row r="74" spans="1:6">
      <c r="A74" s="398"/>
      <c r="B74" s="10" t="str">
        <f>'Modules'' info'!B13</f>
        <v> 2.B.1 Introduction to Quality Management System</v>
      </c>
      <c r="C74" s="126">
        <f>VLOOKUP(B74,'Modules'' info'!B7:E54,4,FALSE)</f>
        <v>0</v>
      </c>
      <c r="D74" s="128" t="str">
        <f>IFERROR(VLOOKUP(B74,'Didactic sessions'!C38:G85,3,FALSE),"")</f>
        <v/>
      </c>
      <c r="E74" s="128" t="str">
        <f>IFERROR(VLOOKUP(B74,'Didactic sessions'!C38:G85,4,FALSE),"")</f>
        <v/>
      </c>
      <c r="F74" s="128" t="str">
        <f>IFERROR(VLOOKUP(B74,'Didactic sessions'!C38:G85,5,FALSE),"")</f>
        <v/>
      </c>
    </row>
    <row r="75" spans="1:6">
      <c r="A75" s="398"/>
      <c r="B75" s="10" t="str">
        <f>'Modules'' info'!B14</f>
        <v> 2.B.2 Process Management</v>
      </c>
      <c r="C75" s="126">
        <f>VLOOKUP(B75,'Modules'' info'!B7:E54,4,FALSE)</f>
        <v>0</v>
      </c>
      <c r="D75" s="128" t="str">
        <f>IFERROR(VLOOKUP(B75,'Didactic sessions'!C38:G85,3,FALSE),"")</f>
        <v/>
      </c>
      <c r="E75" s="128" t="str">
        <f>IFERROR(VLOOKUP(B75,'Didactic sessions'!C38:G85,4,FALSE),"")</f>
        <v/>
      </c>
      <c r="F75" s="128" t="str">
        <f>IFERROR(VLOOKUP(B75,'Didactic sessions'!C38:G85,5,FALSE),"")</f>
        <v/>
      </c>
    </row>
    <row r="76" spans="1:6">
      <c r="A76" s="398"/>
      <c r="B76" s="10" t="str">
        <f>'Modules'' info'!B15</f>
        <v> 2.B.3 Documents and Records Management</v>
      </c>
      <c r="C76" s="126">
        <f>VLOOKUP(B76,'Modules'' info'!B7:E54,4,FALSE)</f>
        <v>0</v>
      </c>
      <c r="D76" s="128" t="str">
        <f>IFERROR(VLOOKUP(B76,'Didactic sessions'!C38:G85,3,FALSE),"")</f>
        <v/>
      </c>
      <c r="E76" s="128" t="str">
        <f>IFERROR(VLOOKUP(B76,'Didactic sessions'!C38:G85,4,FALSE),"")</f>
        <v/>
      </c>
      <c r="F76" s="128" t="str">
        <f>IFERROR(VLOOKUP(B76,'Didactic sessions'!C38:G85,5,FALSE),"")</f>
        <v/>
      </c>
    </row>
    <row r="77" spans="1:6">
      <c r="A77" s="398"/>
      <c r="B77" s="10" t="str">
        <f>'Modules'' info'!B16</f>
        <v> 2.B.4 Equipment and Consumables</v>
      </c>
      <c r="C77" s="126">
        <f>VLOOKUP(B77,'Modules'' info'!B7:E54,4,FALSE)</f>
        <v>0</v>
      </c>
      <c r="D77" s="128" t="str">
        <f>IFERROR(VLOOKUP(B77,'Didactic sessions'!C38:G85,3,FALSE),"")</f>
        <v/>
      </c>
      <c r="E77" s="128" t="str">
        <f>IFERROR(VLOOKUP(B77,'Didactic sessions'!C38:G85,4,FALSE),"")</f>
        <v/>
      </c>
      <c r="F77" s="128" t="str">
        <f>IFERROR(VLOOKUP(B77,'Didactic sessions'!C38:G85,5,FALSE),"")</f>
        <v/>
      </c>
    </row>
    <row r="78" spans="1:6">
      <c r="A78" s="398"/>
      <c r="B78" s="10" t="str">
        <f>'Modules'' info'!B17</f>
        <v> 2.B.5 Nonconforming Events Management</v>
      </c>
      <c r="C78" s="126">
        <f>VLOOKUP(B78,'Modules'' info'!B7:E54,4,FALSE)</f>
        <v>0</v>
      </c>
      <c r="D78" s="128" t="str">
        <f>IFERROR(VLOOKUP(B78,'Didactic sessions'!C38:G85,3,FALSE),"")</f>
        <v/>
      </c>
      <c r="E78" s="128" t="str">
        <f>IFERROR(VLOOKUP(B78,'Didactic sessions'!C38:G85,4,FALSE),"")</f>
        <v/>
      </c>
      <c r="F78" s="128" t="str">
        <f>IFERROR(VLOOKUP(B78,'Didactic sessions'!C38:G85,5,FALSE),"")</f>
        <v/>
      </c>
    </row>
    <row r="79" spans="1:6">
      <c r="A79" s="398"/>
      <c r="B79" s="10" t="str">
        <f>'Modules'' info'!B18</f>
        <v> 2.B.6 Assessments</v>
      </c>
      <c r="C79" s="126">
        <f>VLOOKUP(B79,'Modules'' info'!B7:E54,4,FALSE)</f>
        <v>0</v>
      </c>
      <c r="D79" s="128" t="str">
        <f>IFERROR(VLOOKUP(B79,'Didactic sessions'!C38:G85,3,FALSE),"")</f>
        <v/>
      </c>
      <c r="E79" s="128" t="str">
        <f>IFERROR(VLOOKUP(B79,'Didactic sessions'!C38:G85,4,FALSE),"")</f>
        <v/>
      </c>
      <c r="F79" s="128" t="str">
        <f>IFERROR(VLOOKUP(B79,'Didactic sessions'!C38:G85,5,FALSE),"")</f>
        <v/>
      </c>
    </row>
    <row r="80" spans="1:6">
      <c r="A80" s="398"/>
      <c r="B80" s="10" t="str">
        <f>'Modules'' info'!B19</f>
        <v> 2.B.7 Continual Improvement</v>
      </c>
      <c r="C80" s="126">
        <f>VLOOKUP(B80,'Modules'' info'!B7:E54,4,FALSE)</f>
        <v>0</v>
      </c>
      <c r="D80" s="128" t="str">
        <f>IFERROR(VLOOKUP(B80,'Didactic sessions'!C38:G85,3,FALSE),"")</f>
        <v/>
      </c>
      <c r="E80" s="128" t="str">
        <f>IFERROR(VLOOKUP(B80,'Didactic sessions'!C38:G85,4,FALSE),"")</f>
        <v/>
      </c>
      <c r="F80" s="128" t="str">
        <f>IFERROR(VLOOKUP(B80,'Didactic sessions'!C38:G85,5,FALSE),"")</f>
        <v/>
      </c>
    </row>
    <row r="81" spans="1:6">
      <c r="A81" s="398"/>
      <c r="B81" s="10" t="str">
        <f>'Modules'' info'!B20</f>
        <v> 2.B.8 Customer Relations</v>
      </c>
      <c r="C81" s="126">
        <f>VLOOKUP(B81,'Modules'' info'!B7:E54,4,FALSE)</f>
        <v>0</v>
      </c>
      <c r="D81" s="128" t="str">
        <f>IFERROR(VLOOKUP(B81,'Didactic sessions'!C38:G85,3,FALSE),"")</f>
        <v/>
      </c>
      <c r="E81" s="128" t="str">
        <f>IFERROR(VLOOKUP(B81,'Didactic sessions'!C38:G85,4,FALSE),"")</f>
        <v/>
      </c>
      <c r="F81" s="128" t="str">
        <f>IFERROR(VLOOKUP(B81,'Didactic sessions'!C38:G85,5,FALSE),"")</f>
        <v/>
      </c>
    </row>
    <row r="82" spans="1:6">
      <c r="A82" s="398"/>
      <c r="B82" s="10" t="str">
        <f>'Modules'' info'!B21</f>
        <v> 2.C.1 Biosafety</v>
      </c>
      <c r="C82" s="126">
        <f>VLOOKUP(B82,'Modules'' info'!B7:E54,4,FALSE)</f>
        <v>0</v>
      </c>
      <c r="D82" s="128" t="str">
        <f>IFERROR(VLOOKUP(B82,'Didactic sessions'!C38:G85,3,FALSE),"")</f>
        <v/>
      </c>
      <c r="E82" s="128" t="str">
        <f>IFERROR(VLOOKUP(B82,'Didactic sessions'!C38:G85,4,FALSE),"")</f>
        <v/>
      </c>
      <c r="F82" s="128" t="str">
        <f>IFERROR(VLOOKUP(B82,'Didactic sessions'!C38:G85,5,FALSE),"")</f>
        <v/>
      </c>
    </row>
    <row r="83" spans="1:6">
      <c r="A83" s="398"/>
      <c r="B83" s="10" t="str">
        <f>'Modules'' info'!B22</f>
        <v> 2.C.2 Biosecurity</v>
      </c>
      <c r="C83" s="126">
        <f>VLOOKUP(B83,'Modules'' info'!B7:E54,4,FALSE)</f>
        <v>0</v>
      </c>
      <c r="D83" s="128" t="str">
        <f>IFERROR(VLOOKUP(B83,'Didactic sessions'!C38:G85,3,FALSE),"")</f>
        <v/>
      </c>
      <c r="E83" s="128" t="str">
        <f>IFERROR(VLOOKUP(B83,'Didactic sessions'!C38:G85,4,FALSE),"")</f>
        <v/>
      </c>
      <c r="F83" s="128" t="str">
        <f>IFERROR(VLOOKUP(B83,'Didactic sessions'!C38:G85,5,FALSE),"")</f>
        <v/>
      </c>
    </row>
    <row r="84" spans="1:6">
      <c r="A84" s="398"/>
      <c r="B84" s="10" t="str">
        <f>'Modules'' info'!B23</f>
        <v> 2.C.3.Shipment of Dangerous Goods</v>
      </c>
      <c r="C84" s="126">
        <f>VLOOKUP(B84,'Modules'' info'!B7:E54,4,FALSE)</f>
        <v>0</v>
      </c>
      <c r="D84" s="128" t="str">
        <f>IFERROR(VLOOKUP(B84,'Didactic sessions'!C38:G85,3,FALSE),"")</f>
        <v/>
      </c>
      <c r="E84" s="128" t="str">
        <f>IFERROR(VLOOKUP(B84,'Didactic sessions'!C38:G85,4,FALSE),"")</f>
        <v/>
      </c>
      <c r="F84" s="128" t="str">
        <f>IFERROR(VLOOKUP(B84,'Didactic sessions'!C38:G85,5,FALSE),"")</f>
        <v/>
      </c>
    </row>
    <row r="85" spans="1:6">
      <c r="A85" s="398"/>
      <c r="B85" s="10" t="str">
        <f>'Modules'' info'!B24</f>
        <v xml:space="preserve">2.D.1 Principles of Surveillance </v>
      </c>
      <c r="C85" s="126">
        <f>VLOOKUP(B85,'Modules'' info'!B7:E54,4,FALSE)</f>
        <v>0</v>
      </c>
      <c r="D85" s="128" t="str">
        <f>IFERROR(VLOOKUP(B85,'Didactic sessions'!C38:G85,3,FALSE),"")</f>
        <v/>
      </c>
      <c r="E85" s="128" t="str">
        <f>IFERROR(VLOOKUP(B85,'Didactic sessions'!C38:G85,4,FALSE),"")</f>
        <v/>
      </c>
      <c r="F85" s="128" t="str">
        <f>IFERROR(VLOOKUP(B85,'Didactic sessions'!C38:G85,5,FALSE),"")</f>
        <v/>
      </c>
    </row>
    <row r="86" spans="1:6">
      <c r="A86" s="398"/>
      <c r="B86" s="10" t="str">
        <f>'Modules'' info'!B25</f>
        <v>2.D.2 Outbreak Investigation</v>
      </c>
      <c r="C86" s="126">
        <f>VLOOKUP(B86,'Modules'' info'!B7:E54,4,FALSE)</f>
        <v>0</v>
      </c>
      <c r="D86" s="128" t="str">
        <f>IFERROR(VLOOKUP(B86,'Didactic sessions'!C38:G85,3,FALSE),"")</f>
        <v/>
      </c>
      <c r="E86" s="128" t="str">
        <f>IFERROR(VLOOKUP(B86,'Didactic sessions'!C38:G85,4,FALSE),"")</f>
        <v/>
      </c>
      <c r="F86" s="128" t="str">
        <f>IFERROR(VLOOKUP(B86,'Didactic sessions'!C38:G85,5,FALSE),"")</f>
        <v/>
      </c>
    </row>
    <row r="87" spans="1:6">
      <c r="A87" s="398"/>
      <c r="B87" s="10" t="str">
        <f>'Modules'' info'!B26</f>
        <v> 2.E.1 Emergency Preparedness</v>
      </c>
      <c r="C87" s="126">
        <f>VLOOKUP(B87,'Modules'' info'!B7:E54,4,FALSE)</f>
        <v>0</v>
      </c>
      <c r="D87" s="128" t="str">
        <f>IFERROR(VLOOKUP(B87,'Didactic sessions'!C38:G85,3,FALSE),"")</f>
        <v/>
      </c>
      <c r="E87" s="128" t="str">
        <f>IFERROR(VLOOKUP(B87,'Didactic sessions'!C38:G85,4,FALSE),"")</f>
        <v/>
      </c>
      <c r="F87" s="128" t="str">
        <f>IFERROR(VLOOKUP(B87,'Didactic sessions'!C38:G85,5,FALSE),"")</f>
        <v/>
      </c>
    </row>
    <row r="88" spans="1:6">
      <c r="A88" s="398"/>
      <c r="B88" s="10" t="str">
        <f>'Modules'' info'!B27</f>
        <v> 2.E.2 Emergency Response</v>
      </c>
      <c r="C88" s="126">
        <f>VLOOKUP(B88,'Modules'' info'!B7:E54,4,FALSE)</f>
        <v>0</v>
      </c>
      <c r="D88" s="128" t="str">
        <f>IFERROR(VLOOKUP(B88,'Didactic sessions'!C38:G85,3,FALSE),"")</f>
        <v/>
      </c>
      <c r="E88" s="128" t="str">
        <f>IFERROR(VLOOKUP(B88,'Didactic sessions'!C38:G85,4,FALSE),"")</f>
        <v/>
      </c>
      <c r="F88" s="128" t="str">
        <f>IFERROR(VLOOKUP(B88,'Didactic sessions'!C38:G85,5,FALSE),"")</f>
        <v/>
      </c>
    </row>
    <row r="89" spans="1:6">
      <c r="A89" s="398"/>
      <c r="B89" s="10" t="str">
        <f>'Modules'' info'!B28</f>
        <v xml:space="preserve">2.E.3 Emergency Recovery </v>
      </c>
      <c r="C89" s="126">
        <f>VLOOKUP(B89,'Modules'' info'!B7:E54,4,FALSE)</f>
        <v>0</v>
      </c>
      <c r="D89" s="128" t="str">
        <f>IFERROR(VLOOKUP(B89,'Didactic sessions'!C38:G85,3,FALSE),"")</f>
        <v/>
      </c>
      <c r="E89" s="128" t="str">
        <f>IFERROR(VLOOKUP(B89,'Didactic sessions'!C38:G85,4,FALSE),"")</f>
        <v/>
      </c>
      <c r="F89" s="128" t="str">
        <f>IFERROR(VLOOKUP(B89,'Didactic sessions'!C38:G85,5,FALSE),"")</f>
        <v/>
      </c>
    </row>
    <row r="90" spans="1:6">
      <c r="A90" s="398"/>
      <c r="B90" s="10" t="str">
        <f>'Modules'' info'!B29</f>
        <v>3.A.1 General Leadership Skills</v>
      </c>
      <c r="C90" s="126">
        <f>VLOOKUP(B90,'Modules'' info'!B7:E54,4,FALSE)</f>
        <v>0</v>
      </c>
      <c r="D90" s="128" t="str">
        <f>IFERROR(VLOOKUP(B90,'Didactic sessions'!C38:G85,3,FALSE),"")</f>
        <v/>
      </c>
      <c r="E90" s="128" t="str">
        <f>IFERROR(VLOOKUP(B90,'Didactic sessions'!C38:G85,4,FALSE),"")</f>
        <v/>
      </c>
      <c r="F90" s="128" t="str">
        <f>IFERROR(VLOOKUP(B90,'Didactic sessions'!C38:G85,5,FALSE),"")</f>
        <v/>
      </c>
    </row>
    <row r="91" spans="1:6">
      <c r="A91" s="398"/>
      <c r="B91" s="10" t="str">
        <f>'Modules'' info'!B30</f>
        <v xml:space="preserve">3.A.2 Strategic Planning </v>
      </c>
      <c r="C91" s="126">
        <f>VLOOKUP(B91,'Modules'' info'!B7:E54,4,FALSE)</f>
        <v>0</v>
      </c>
      <c r="D91" s="128" t="str">
        <f>IFERROR(VLOOKUP(B91,'Didactic sessions'!C38:G85,3,FALSE),"")</f>
        <v/>
      </c>
      <c r="E91" s="128" t="str">
        <f>IFERROR(VLOOKUP(B91,'Didactic sessions'!C38:G85,4,FALSE),"")</f>
        <v/>
      </c>
      <c r="F91" s="128" t="str">
        <f>IFERROR(VLOOKUP(B91,'Didactic sessions'!C38:G85,5,FALSE),"")</f>
        <v/>
      </c>
    </row>
    <row r="92" spans="1:6">
      <c r="A92" s="398"/>
      <c r="B92" s="10" t="str">
        <f>'Modules'' info'!B31</f>
        <v> 3.A.3 Organizational Leadership</v>
      </c>
      <c r="C92" s="126">
        <f>VLOOKUP(B92,'Modules'' info'!B7:E54,4,FALSE)</f>
        <v>0</v>
      </c>
      <c r="D92" s="128" t="str">
        <f>IFERROR(VLOOKUP(B92,'Didactic sessions'!C38:G85,3,FALSE),"")</f>
        <v/>
      </c>
      <c r="E92" s="128" t="str">
        <f>IFERROR(VLOOKUP(B92,'Didactic sessions'!C38:G85,4,FALSE),"")</f>
        <v/>
      </c>
      <c r="F92" s="128" t="str">
        <f>IFERROR(VLOOKUP(B92,'Didactic sessions'!C38:G85,5,FALSE),"")</f>
        <v/>
      </c>
    </row>
    <row r="93" spans="1:6">
      <c r="A93" s="398"/>
      <c r="B93" s="10" t="str">
        <f>'Modules'' info'!B32</f>
        <v> 3.A.4 Critical Thinking</v>
      </c>
      <c r="C93" s="126">
        <f>VLOOKUP(B93,'Modules'' info'!B7:E54,4,FALSE)</f>
        <v>0</v>
      </c>
      <c r="D93" s="128" t="str">
        <f>IFERROR(VLOOKUP(B93,'Didactic sessions'!C38:G85,3,FALSE),"")</f>
        <v/>
      </c>
      <c r="E93" s="128" t="str">
        <f>IFERROR(VLOOKUP(B93,'Didactic sessions'!C38:G85,4,FALSE),"")</f>
        <v/>
      </c>
      <c r="F93" s="128" t="str">
        <f>IFERROR(VLOOKUP(B93,'Didactic sessions'!C38:G85,5,FALSE),"")</f>
        <v/>
      </c>
    </row>
    <row r="94" spans="1:6">
      <c r="A94" s="398"/>
      <c r="B94" s="10" t="str">
        <f>'Modules'' info'!B33</f>
        <v> 3.A.5 Partnerships and Coalition Building</v>
      </c>
      <c r="C94" s="126">
        <f>VLOOKUP(B94,'Modules'' info'!B7:E54,4,FALSE)</f>
        <v>0</v>
      </c>
      <c r="D94" s="128" t="str">
        <f>IFERROR(VLOOKUP(B94,'Didactic sessions'!C38:G85,3,FALSE),"")</f>
        <v/>
      </c>
      <c r="E94" s="128" t="str">
        <f>IFERROR(VLOOKUP(B94,'Didactic sessions'!C38:G85,4,FALSE),"")</f>
        <v/>
      </c>
      <c r="F94" s="128" t="str">
        <f>IFERROR(VLOOKUP(B94,'Didactic sessions'!C38:G85,5,FALSE),"")</f>
        <v/>
      </c>
    </row>
    <row r="95" spans="1:6">
      <c r="A95" s="398"/>
      <c r="B95" s="10" t="str">
        <f>'Modules'' info'!B34</f>
        <v> 3.A.6 Ethics in the Laboratory</v>
      </c>
      <c r="C95" s="126">
        <f>VLOOKUP(B95,'Modules'' info'!B7:E54,4,FALSE)</f>
        <v>0</v>
      </c>
      <c r="D95" s="128" t="str">
        <f>IFERROR(VLOOKUP(B95,'Didactic sessions'!C38:G85,3,FALSE),"")</f>
        <v/>
      </c>
      <c r="E95" s="128" t="str">
        <f>IFERROR(VLOOKUP(B95,'Didactic sessions'!C38:G85,4,FALSE),"")</f>
        <v/>
      </c>
      <c r="F95" s="128" t="str">
        <f>IFERROR(VLOOKUP(B95,'Didactic sessions'!C38:G85,5,FALSE),"")</f>
        <v/>
      </c>
    </row>
    <row r="96" spans="1:6">
      <c r="A96" s="398"/>
      <c r="B96" s="10" t="str">
        <f>'Modules'' info'!B35</f>
        <v> 3.B.1 General Communication Skills</v>
      </c>
      <c r="C96" s="126">
        <f>VLOOKUP(B96,'Modules'' info'!B7:E54,4,FALSE)</f>
        <v>0</v>
      </c>
      <c r="D96" s="128" t="str">
        <f>IFERROR(VLOOKUP(B96,'Didactic sessions'!C38:G85,3,FALSE),"")</f>
        <v/>
      </c>
      <c r="E96" s="128" t="str">
        <f>IFERROR(VLOOKUP(B96,'Didactic sessions'!C38:G85,4,FALSE),"")</f>
        <v/>
      </c>
      <c r="F96" s="128" t="str">
        <f>IFERROR(VLOOKUP(B96,'Didactic sessions'!C38:G85,5,FALSE),"")</f>
        <v/>
      </c>
    </row>
    <row r="97" spans="1:6">
      <c r="A97" s="398"/>
      <c r="B97" s="10" t="str">
        <f>'Modules'' info'!B36</f>
        <v> 3.B.2 Proposal Writing</v>
      </c>
      <c r="C97" s="126">
        <f>VLOOKUP(B97,'Modules'' info'!B7:E54,4,FALSE)</f>
        <v>0</v>
      </c>
      <c r="D97" s="128" t="str">
        <f>IFERROR(VLOOKUP(B97,'Didactic sessions'!C38:G85,3,FALSE),"")</f>
        <v/>
      </c>
      <c r="E97" s="128" t="str">
        <f>IFERROR(VLOOKUP(B97,'Didactic sessions'!C38:G85,4,FALSE),"")</f>
        <v/>
      </c>
      <c r="F97" s="128" t="str">
        <f>IFERROR(VLOOKUP(B97,'Didactic sessions'!C38:G85,5,FALSE),"")</f>
        <v/>
      </c>
    </row>
    <row r="98" spans="1:6">
      <c r="A98" s="398"/>
      <c r="B98" s="10" t="str">
        <f>'Modules'' info'!B37</f>
        <v> 3.B.3 Media Relations</v>
      </c>
      <c r="C98" s="126">
        <f>VLOOKUP(B98,'Modules'' info'!B7:E54,4,FALSE)</f>
        <v>0</v>
      </c>
      <c r="D98" s="128" t="str">
        <f>IFERROR(VLOOKUP(B98,'Didactic sessions'!C38:G85,3,FALSE),"")</f>
        <v/>
      </c>
      <c r="E98" s="128" t="str">
        <f>IFERROR(VLOOKUP(B98,'Didactic sessions'!C38:G85,4,FALSE),"")</f>
        <v/>
      </c>
      <c r="F98" s="128" t="str">
        <f>IFERROR(VLOOKUP(B98,'Didactic sessions'!C38:G85,5,FALSE),"")</f>
        <v/>
      </c>
    </row>
    <row r="99" spans="1:6">
      <c r="A99" s="398"/>
      <c r="B99" s="10" t="str">
        <f>'Modules'' info'!B38</f>
        <v> 3.B.4 Risk Communication</v>
      </c>
      <c r="C99" s="126">
        <f>VLOOKUP(B99,'Modules'' info'!B7:E54,4,FALSE)</f>
        <v>0</v>
      </c>
      <c r="D99" s="128" t="str">
        <f>IFERROR(VLOOKUP(B99,'Didactic sessions'!C38:G85,3,FALSE),"")</f>
        <v/>
      </c>
      <c r="E99" s="128" t="str">
        <f>IFERROR(VLOOKUP(B99,'Didactic sessions'!C38:G85,4,FALSE),"")</f>
        <v/>
      </c>
      <c r="F99" s="128" t="str">
        <f>IFERROR(VLOOKUP(B99,'Didactic sessions'!C38:G85,5,FALSE),"")</f>
        <v/>
      </c>
    </row>
    <row r="100" spans="1:6">
      <c r="A100" s="398"/>
      <c r="B100" s="10" t="str">
        <f>'Modules'' info'!B39</f>
        <v> 3.B.5 Scientific Communication</v>
      </c>
      <c r="C100" s="126">
        <f>VLOOKUP(B100,'Modules'' info'!B7:E54,4,FALSE)</f>
        <v>0</v>
      </c>
      <c r="D100" s="128" t="str">
        <f>IFERROR(VLOOKUP(B100,'Didactic sessions'!C38:G85,3,FALSE),"")</f>
        <v/>
      </c>
      <c r="E100" s="128" t="str">
        <f>IFERROR(VLOOKUP(B100,'Didactic sessions'!C38:G85,4,FALSE),"")</f>
        <v/>
      </c>
      <c r="F100" s="128" t="str">
        <f>IFERROR(VLOOKUP(B100,'Didactic sessions'!C38:G85,5,FALSE),"")</f>
        <v/>
      </c>
    </row>
    <row r="101" spans="1:6">
      <c r="A101" s="398"/>
      <c r="B101" s="10" t="str">
        <f>'Modules'' info'!B40</f>
        <v> 3.C.1 Research and Innovation</v>
      </c>
      <c r="C101" s="126">
        <f>VLOOKUP(B101,'Modules'' info'!B7:E54,4,FALSE)</f>
        <v>0</v>
      </c>
      <c r="D101" s="128" t="str">
        <f>IFERROR(VLOOKUP(B101,'Didactic sessions'!C38:G85,3,FALSE),"")</f>
        <v/>
      </c>
      <c r="E101" s="128" t="str">
        <f>IFERROR(VLOOKUP(B101,'Didactic sessions'!C38:G85,4,FALSE),"")</f>
        <v/>
      </c>
      <c r="F101" s="128" t="str">
        <f>IFERROR(VLOOKUP(B101,'Didactic sessions'!C38:G85,5,FALSE),"")</f>
        <v/>
      </c>
    </row>
    <row r="102" spans="1:6">
      <c r="A102" s="398"/>
      <c r="B102" s="10" t="str">
        <f>'Modules'' info'!B41</f>
        <v> 4.A.1 Model Laboratory System Overview</v>
      </c>
      <c r="C102" s="126">
        <f>VLOOKUP(B102,'Modules'' info'!B7:E54,4,FALSE)</f>
        <v>0</v>
      </c>
      <c r="D102" s="128" t="str">
        <f>IFERROR(VLOOKUP(B102,'Didactic sessions'!C38:G85,3,FALSE),"")</f>
        <v/>
      </c>
      <c r="E102" s="128" t="str">
        <f>IFERROR(VLOOKUP(B102,'Didactic sessions'!C38:G85,4,FALSE),"")</f>
        <v/>
      </c>
      <c r="F102" s="128" t="str">
        <f>IFERROR(VLOOKUP(B102,'Didactic sessions'!C38:G85,5,FALSE),"")</f>
        <v/>
      </c>
    </row>
    <row r="103" spans="1:6">
      <c r="A103" s="398"/>
      <c r="B103" s="10" t="str">
        <f>'Modules'' info'!B42</f>
        <v>4.B.1 Policy and Legal Framework</v>
      </c>
      <c r="C103" s="126">
        <f>VLOOKUP(B103,'Modules'' info'!B7:E54,4,FALSE)</f>
        <v>0</v>
      </c>
      <c r="D103" s="128" t="str">
        <f>IFERROR(VLOOKUP(B103,'Didactic sessions'!C38:G85,3,FALSE),"")</f>
        <v/>
      </c>
      <c r="E103" s="128" t="str">
        <f>IFERROR(VLOOKUP(B103,'Didactic sessions'!C38:G85,4,FALSE),"")</f>
        <v/>
      </c>
      <c r="F103" s="128" t="str">
        <f>IFERROR(VLOOKUP(B103,'Didactic sessions'!C38:G85,5,FALSE),"")</f>
        <v/>
      </c>
    </row>
    <row r="104" spans="1:6">
      <c r="A104" s="398"/>
      <c r="B104" s="10" t="str">
        <f>'Modules'' info'!B43</f>
        <v>4.B.2 Infrastructure</v>
      </c>
      <c r="C104" s="126">
        <f>VLOOKUP(B104,'Modules'' info'!B7:E54,4,FALSE)</f>
        <v>0</v>
      </c>
      <c r="D104" s="128" t="str">
        <f>IFERROR(VLOOKUP(B104,'Didactic sessions'!C38:G85,3,FALSE),"")</f>
        <v/>
      </c>
      <c r="E104" s="128" t="str">
        <f>IFERROR(VLOOKUP(B104,'Didactic sessions'!C38:G85,4,FALSE),"")</f>
        <v/>
      </c>
      <c r="F104" s="128" t="str">
        <f>IFERROR(VLOOKUP(B104,'Didactic sessions'!C38:G85,5,FALSE),"")</f>
        <v/>
      </c>
    </row>
    <row r="105" spans="1:6">
      <c r="A105" s="398"/>
      <c r="B105" s="10" t="str">
        <f>'Modules'' info'!B44</f>
        <v>4.B.3 Workforce</v>
      </c>
      <c r="C105" s="126">
        <f>VLOOKUP(B105,'Modules'' info'!B7:E54,4,FALSE)</f>
        <v>0</v>
      </c>
      <c r="D105" s="128" t="str">
        <f>IFERROR(VLOOKUP(B105,'Didactic sessions'!C38:G85,3,FALSE),"")</f>
        <v/>
      </c>
      <c r="E105" s="128" t="str">
        <f>IFERROR(VLOOKUP(B105,'Didactic sessions'!C38:G85,4,FALSE),"")</f>
        <v/>
      </c>
      <c r="F105" s="128" t="str">
        <f>IFERROR(VLOOKUP(B105,'Didactic sessions'!C38:G85,5,FALSE),"")</f>
        <v/>
      </c>
    </row>
    <row r="106" spans="1:6">
      <c r="A106" s="398"/>
      <c r="B106" s="10" t="str">
        <f>'Modules'' info'!B45</f>
        <v>4.B.4 Information Systems</v>
      </c>
      <c r="C106" s="126">
        <f>VLOOKUP(B106,'Modules'' info'!B7:E54,4,FALSE)</f>
        <v>0</v>
      </c>
      <c r="D106" s="128" t="str">
        <f>IFERROR(VLOOKUP(B106,'Didactic sessions'!C38:G85,3,FALSE),"")</f>
        <v/>
      </c>
      <c r="E106" s="128" t="str">
        <f>IFERROR(VLOOKUP(B106,'Didactic sessions'!C38:G85,4,FALSE),"")</f>
        <v/>
      </c>
      <c r="F106" s="128" t="str">
        <f>IFERROR(VLOOKUP(B106,'Didactic sessions'!C38:G85,5,FALSE),"")</f>
        <v/>
      </c>
    </row>
    <row r="107" spans="1:6">
      <c r="A107" s="398"/>
      <c r="B107" s="10" t="str">
        <f>'Modules'' info'!B46</f>
        <v>4.B.5 Quality Management System</v>
      </c>
      <c r="C107" s="129">
        <f>VLOOKUP(B107,'Modules'' info'!B7:E54,4,FALSE)</f>
        <v>0</v>
      </c>
      <c r="D107" s="132" t="str">
        <f>IFERROR(VLOOKUP(B107,'Didactic sessions'!C38:G85,3,FALSE),"")</f>
        <v/>
      </c>
      <c r="E107" s="132" t="str">
        <f>IFERROR(VLOOKUP(B107,'Didactic sessions'!C38:G85,4,FALSE),"")</f>
        <v/>
      </c>
      <c r="F107" s="132" t="str">
        <f>IFERROR(VLOOKUP(B107,'Didactic sessions'!C38:G85,5,FALSE),"")</f>
        <v/>
      </c>
    </row>
    <row r="108" spans="1:6">
      <c r="A108" s="398"/>
      <c r="B108" s="10" t="str">
        <f>'Modules'' info'!B47</f>
        <v>4.B.6 Biosafety and Biosecurity</v>
      </c>
      <c r="C108" s="103">
        <f>VLOOKUP(B108,'Modules'' info'!B7:E54,4,FALSE)</f>
        <v>0</v>
      </c>
      <c r="D108" s="130" t="str">
        <f>IFERROR(VLOOKUP(B108,'Didactic sessions'!C38:G85,3,FALSE),"")</f>
        <v/>
      </c>
      <c r="E108" s="130" t="str">
        <f>IFERROR(VLOOKUP(B108,'Didactic sessions'!C38:G85,4,FALSE),"")</f>
        <v/>
      </c>
      <c r="F108" s="130" t="str">
        <f>IFERROR(VLOOKUP(B108,'Didactic sessions'!C38:G85,5,FALSE),"")</f>
        <v/>
      </c>
    </row>
    <row r="109" spans="1:6">
      <c r="A109" s="398"/>
      <c r="B109" s="10" t="str">
        <f>'Modules'' info'!B48</f>
        <v> 4.C.1 Infectious Disease Case Study</v>
      </c>
      <c r="C109" s="103">
        <f>VLOOKUP(B109,'Modules'' info'!B7:E54,4,FALSE)</f>
        <v>0</v>
      </c>
      <c r="D109" s="130" t="str">
        <f>IFERROR(VLOOKUP(B109,'Didactic sessions'!C38:G85,3,FALSE),"")</f>
        <v/>
      </c>
      <c r="E109" s="130" t="str">
        <f>IFERROR(VLOOKUP(B109,'Didactic sessions'!C38:G85,4,FALSE),"")</f>
        <v/>
      </c>
      <c r="F109" s="130" t="str">
        <f>IFERROR(VLOOKUP(B109,'Didactic sessions'!C38:G85,5,FALSE),"")</f>
        <v/>
      </c>
    </row>
    <row r="110" spans="1:6" ht="30">
      <c r="A110" s="398"/>
      <c r="B110" s="42" t="str">
        <f>'Modules'' info'!B54</f>
        <v>Additional 5 - If you had any additional modules, you can enter the name of the module here</v>
      </c>
      <c r="C110" s="103">
        <f>VLOOKUP(B110,'Modules'' info'!B7:E54,4,FALSE)</f>
        <v>0</v>
      </c>
      <c r="D110" s="130" t="str">
        <f>IFERROR(VLOOKUP(B110,'Didactic sessions'!C38:G85,3,FALSE),"")</f>
        <v/>
      </c>
      <c r="E110" s="130" t="str">
        <f>IFERROR(VLOOKUP(B110,'Didactic sessions'!C38:G85,4,FALSE),"")</f>
        <v/>
      </c>
      <c r="F110" s="130" t="str">
        <f>IFERROR(VLOOKUP(B110,'Didactic sessions'!C38:G85,5,FALSE),"")</f>
        <v/>
      </c>
    </row>
    <row r="111" spans="1:6">
      <c r="A111" s="60"/>
      <c r="B111" s="42"/>
      <c r="C111" s="11" t="str">
        <f>Language!B1695</f>
        <v>Overall average</v>
      </c>
      <c r="D111" s="130" t="str">
        <f>'Didactic sessions'!D34</f>
        <v/>
      </c>
      <c r="E111" s="130" t="str">
        <f>'Didactic sessions'!E34</f>
        <v/>
      </c>
      <c r="F111" s="130" t="str">
        <f>'Didactic sessions'!F34</f>
        <v/>
      </c>
    </row>
    <row r="112" spans="1:6">
      <c r="A112" s="367" t="s">
        <v>213</v>
      </c>
      <c r="B112" s="303" t="str">
        <f>Language!$B$491</f>
        <v>Satisfaction of participants by module</v>
      </c>
      <c r="C112" s="304"/>
      <c r="D112" s="367" t="str">
        <f>Language!$B$1950</f>
        <v>3.1.1. Satisfaction of participants by module</v>
      </c>
      <c r="E112" s="370" t="str">
        <f>Language!$B$1959</f>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Participant module evaluation has been filled out for each of the covered modules in the Participant module evaluation tab - Section A, questions 1-9.</v>
      </c>
      <c r="F112"/>
    </row>
    <row r="113" spans="1:6">
      <c r="A113" s="368"/>
      <c r="B113" s="373" t="str">
        <f>Language!$B$1956</f>
        <v>Total average by mode for all modules (out of covered)</v>
      </c>
      <c r="C113" s="374"/>
      <c r="D113" s="368"/>
      <c r="E113" s="371"/>
      <c r="F113"/>
    </row>
    <row r="114" spans="1:6">
      <c r="A114" s="368"/>
      <c r="B114" s="10" t="str">
        <f>Language!$B$368</f>
        <v>In-person</v>
      </c>
      <c r="C114" s="187" t="str">
        <f>'Participant module evaluation'!$D$23</f>
        <v/>
      </c>
      <c r="D114" s="368"/>
      <c r="E114" s="371"/>
      <c r="F114"/>
    </row>
    <row r="115" spans="1:6">
      <c r="A115" s="368"/>
      <c r="B115" s="10" t="str">
        <f>Language!$B$369</f>
        <v>Online, instructor-led</v>
      </c>
      <c r="C115" s="187" t="str">
        <f>'Participant module evaluation'!$E$23</f>
        <v/>
      </c>
      <c r="D115" s="368"/>
      <c r="E115" s="371"/>
      <c r="F115"/>
    </row>
    <row r="116" spans="1:6">
      <c r="A116" s="368"/>
      <c r="B116" s="10" t="str">
        <f>Language!$B$370</f>
        <v>Online, self-learning</v>
      </c>
      <c r="C116" s="187" t="str">
        <f>'Participant module evaluation'!$F$23</f>
        <v/>
      </c>
      <c r="D116" s="368"/>
      <c r="E116" s="371"/>
      <c r="F116"/>
    </row>
    <row r="117" spans="1:6">
      <c r="A117" s="368"/>
      <c r="B117" s="10" t="str">
        <f>Language!$B$371</f>
        <v>Hybrid (online and in-person components)</v>
      </c>
      <c r="C117" s="187" t="str">
        <f>'Participant module evaluation'!$G$23</f>
        <v/>
      </c>
      <c r="D117" s="368"/>
      <c r="E117" s="371"/>
      <c r="F117"/>
    </row>
    <row r="118" spans="1:6">
      <c r="A118" s="368"/>
      <c r="B118" s="373" t="str">
        <f>Language!$B$1957</f>
        <v>Total average by sector for all modules (out of covered)</v>
      </c>
      <c r="C118" s="374"/>
      <c r="D118" s="368"/>
      <c r="E118" s="371"/>
      <c r="F118"/>
    </row>
    <row r="119" spans="1:6">
      <c r="A119" s="368"/>
      <c r="B119" s="10" t="str">
        <f>Language!$B$275</f>
        <v>Human health</v>
      </c>
      <c r="C119" s="187" t="str">
        <f>'Participant module evaluation'!$D$21</f>
        <v/>
      </c>
      <c r="D119" s="368"/>
      <c r="E119" s="371"/>
      <c r="F119"/>
    </row>
    <row r="120" spans="1:6">
      <c r="A120" s="368"/>
      <c r="B120" s="10" t="str">
        <f>Language!$B$276</f>
        <v>Animal health</v>
      </c>
      <c r="C120" s="187" t="str">
        <f>'Participant module evaluation'!$E$21</f>
        <v/>
      </c>
      <c r="D120" s="368"/>
      <c r="E120" s="371"/>
      <c r="F120"/>
    </row>
    <row r="121" spans="1:6">
      <c r="A121" s="368"/>
      <c r="B121" s="10" t="str">
        <f>Language!$B$277</f>
        <v>Environmental health</v>
      </c>
      <c r="C121" s="187" t="str">
        <f>'Participant module evaluation'!$F$21</f>
        <v/>
      </c>
      <c r="D121" s="368"/>
      <c r="E121" s="371"/>
      <c r="F121"/>
    </row>
    <row r="122" spans="1:6">
      <c r="A122" s="368"/>
      <c r="B122" s="10" t="str">
        <f>Language!$B$278</f>
        <v>Other</v>
      </c>
      <c r="C122" s="187" t="str">
        <f>'Participant module evaluation'!$G$21</f>
        <v/>
      </c>
      <c r="D122" s="368"/>
      <c r="E122" s="371"/>
      <c r="F122"/>
    </row>
    <row r="123" spans="1:6">
      <c r="A123" s="368"/>
      <c r="B123" s="373" t="str">
        <f>Language!$B$1958</f>
        <v>Total average by module for all modules (out of covered)</v>
      </c>
      <c r="C123" s="374"/>
      <c r="D123" s="368"/>
      <c r="E123" s="371"/>
      <c r="F123"/>
    </row>
    <row r="124" spans="1:6" ht="30">
      <c r="A124" s="368"/>
      <c r="B124" s="10" t="str">
        <f>Language!$B$751</f>
        <v> 1.A.1 An Introduction to the Global Laboratory Leadership Programme</v>
      </c>
      <c r="C124" s="187" t="str">
        <f>_xlfn.XLOOKUP(
  B124,
  'Participant module evaluation'!$D$5:$GJ$5,
  'Participant module evaluation'!$D$24:$GJ$24,
  ""
)</f>
        <v/>
      </c>
      <c r="D124" s="368"/>
      <c r="E124" s="371"/>
      <c r="F124"/>
    </row>
    <row r="125" spans="1:6">
      <c r="A125" s="368"/>
      <c r="B125" s="10" t="str">
        <f>Language!$B$752</f>
        <v> 1.A.2 An Introduction to Laboratory Systems</v>
      </c>
      <c r="C125" s="187" t="str">
        <f>_xlfn.XLOOKUP(
  B125,
  'Participant module evaluation'!$D$5:$GJ$5,
  'Participant module evaluation'!$D$24:$GJ$24,
  ""
)</f>
        <v/>
      </c>
      <c r="D125" s="368"/>
      <c r="E125" s="371"/>
      <c r="F125"/>
    </row>
    <row r="126" spans="1:6">
      <c r="A126" s="368"/>
      <c r="B126" s="10" t="str">
        <f>Language!$B$753</f>
        <v> 2.A.1 General Management</v>
      </c>
      <c r="C126" s="187" t="str">
        <f>_xlfn.XLOOKUP(
  B126,
  'Participant module evaluation'!$D$5:$GJ$5,
  'Participant module evaluation'!$D$24:$GJ$24,
  ""
)</f>
        <v/>
      </c>
      <c r="D126" s="368"/>
      <c r="E126" s="371"/>
      <c r="F126"/>
    </row>
    <row r="127" spans="1:6">
      <c r="A127" s="368"/>
      <c r="B127" s="10" t="str">
        <f>Language!$B$754</f>
        <v> 2.A.2 Financial Management</v>
      </c>
      <c r="C127" s="187" t="str">
        <f>_xlfn.XLOOKUP(
  B127,
  'Participant module evaluation'!$D$5:$GJ$5,
  'Participant module evaluation'!$D$24:$GJ$24,
  ""
)</f>
        <v/>
      </c>
      <c r="D127" s="368"/>
      <c r="E127" s="371"/>
      <c r="F127"/>
    </row>
    <row r="128" spans="1:6">
      <c r="A128" s="368"/>
      <c r="B128" s="10" t="str">
        <f>Language!$B$755</f>
        <v> 2.A.3 People Management</v>
      </c>
      <c r="C128" s="187" t="str">
        <f>_xlfn.XLOOKUP(
  B128,
  'Participant module evaluation'!$D$5:$GJ$5,
  'Participant module evaluation'!$D$24:$GJ$24,
  ""
)</f>
        <v/>
      </c>
      <c r="D128" s="368"/>
      <c r="E128" s="371"/>
      <c r="F128"/>
    </row>
    <row r="129" spans="1:6">
      <c r="A129" s="368"/>
      <c r="B129" s="10" t="str">
        <f>Language!$B$756</f>
        <v> 2.A.4 Laboratory Information Systems</v>
      </c>
      <c r="C129" s="187" t="str">
        <f>_xlfn.XLOOKUP(
  B129,
  'Participant module evaluation'!$D$5:$GJ$5,
  'Participant module evaluation'!$D$24:$GJ$24,
  ""
)</f>
        <v/>
      </c>
      <c r="D129" s="368"/>
      <c r="E129" s="371"/>
      <c r="F129"/>
    </row>
    <row r="130" spans="1:6">
      <c r="A130" s="368"/>
      <c r="B130" s="10" t="str">
        <f>Language!$B$757</f>
        <v> 2.B.1 Introduction to Quality Management System</v>
      </c>
      <c r="C130" s="187" t="str">
        <f>_xlfn.XLOOKUP(
  B130,
  'Participant module evaluation'!$D$5:$GJ$5,
  'Participant module evaluation'!$D$24:$GJ$24,
  ""
)</f>
        <v/>
      </c>
      <c r="D130" s="368"/>
      <c r="E130" s="371"/>
      <c r="F130"/>
    </row>
    <row r="131" spans="1:6">
      <c r="A131" s="368"/>
      <c r="B131" s="10" t="str">
        <f>Language!$B$758</f>
        <v> 2.B.2 Process Management</v>
      </c>
      <c r="C131" s="187" t="str">
        <f>_xlfn.XLOOKUP(
  B131,
  'Participant module evaluation'!$D$5:$GJ$5,
  'Participant module evaluation'!$D$24:$GJ$24,
  ""
)</f>
        <v/>
      </c>
      <c r="D131" s="368"/>
      <c r="E131" s="371"/>
      <c r="F131"/>
    </row>
    <row r="132" spans="1:6">
      <c r="A132" s="368"/>
      <c r="B132" s="10" t="str">
        <f>Language!$B$759</f>
        <v> 2.B.3 Documents and Records Management</v>
      </c>
      <c r="C132" s="187" t="str">
        <f>_xlfn.XLOOKUP(
  B132,
  'Participant module evaluation'!$D$5:$GJ$5,
  'Participant module evaluation'!$D$24:$GJ$24,
  ""
)</f>
        <v/>
      </c>
      <c r="D132" s="368"/>
      <c r="E132" s="371"/>
      <c r="F132"/>
    </row>
    <row r="133" spans="1:6">
      <c r="A133" s="368"/>
      <c r="B133" s="10" t="str">
        <f>Language!$B$760</f>
        <v> 2.B.4 Equipment and Consumables</v>
      </c>
      <c r="C133" s="187" t="str">
        <f>_xlfn.XLOOKUP(
  B133,
  'Participant module evaluation'!$D$5:$GJ$5,
  'Participant module evaluation'!$D$24:$GJ$24,
  ""
)</f>
        <v/>
      </c>
      <c r="D133" s="368"/>
      <c r="E133" s="371"/>
      <c r="F133"/>
    </row>
    <row r="134" spans="1:6">
      <c r="A134" s="368"/>
      <c r="B134" s="10" t="str">
        <f>Language!$B$761</f>
        <v> 2.B.5 Nonconforming Events Management</v>
      </c>
      <c r="C134" s="187" t="str">
        <f>_xlfn.XLOOKUP(
  B134,
  'Participant module evaluation'!$D$5:$GJ$5,
  'Participant module evaluation'!$D$24:$GJ$24,
  ""
)</f>
        <v/>
      </c>
      <c r="D134" s="368"/>
      <c r="E134" s="371"/>
      <c r="F134"/>
    </row>
    <row r="135" spans="1:6">
      <c r="A135" s="368"/>
      <c r="B135" s="10" t="str">
        <f>Language!$B$762</f>
        <v> 2.B.6 Assessments</v>
      </c>
      <c r="C135" s="187" t="str">
        <f>_xlfn.XLOOKUP(
  B135,
  'Participant module evaluation'!$D$5:$GJ$5,
  'Participant module evaluation'!$D$24:$GJ$24,
  ""
)</f>
        <v/>
      </c>
      <c r="D135" s="368"/>
      <c r="E135" s="371"/>
      <c r="F135"/>
    </row>
    <row r="136" spans="1:6">
      <c r="A136" s="368"/>
      <c r="B136" s="10" t="str">
        <f>Language!$B$763</f>
        <v> 2.B.7 Continual Improvement</v>
      </c>
      <c r="C136" s="187" t="str">
        <f>_xlfn.XLOOKUP(
  B136,
  'Participant module evaluation'!$D$5:$GJ$5,
  'Participant module evaluation'!$D$24:$GJ$24,
  ""
)</f>
        <v/>
      </c>
      <c r="D136" s="368"/>
      <c r="E136" s="371"/>
      <c r="F136"/>
    </row>
    <row r="137" spans="1:6">
      <c r="A137" s="368"/>
      <c r="B137" s="10" t="str">
        <f>Language!$B$764</f>
        <v> 2.B.8 Customer Relations</v>
      </c>
      <c r="C137" s="187" t="str">
        <f>_xlfn.XLOOKUP(
  B137,
  'Participant module evaluation'!$D$5:$GJ$5,
  'Participant module evaluation'!$D$24:$GJ$24,
  ""
)</f>
        <v/>
      </c>
      <c r="D137" s="368"/>
      <c r="E137" s="371"/>
      <c r="F137"/>
    </row>
    <row r="138" spans="1:6">
      <c r="A138" s="368"/>
      <c r="B138" s="10" t="str">
        <f>Language!$B$765</f>
        <v> 2.C.1 Biosafety</v>
      </c>
      <c r="C138" s="187" t="str">
        <f>_xlfn.XLOOKUP(
  B138,
  'Participant module evaluation'!$D$5:$GJ$5,
  'Participant module evaluation'!$D$24:$GJ$24,
  ""
)</f>
        <v/>
      </c>
      <c r="D138" s="368"/>
      <c r="E138" s="371"/>
      <c r="F138"/>
    </row>
    <row r="139" spans="1:6">
      <c r="A139" s="368"/>
      <c r="B139" s="10" t="str">
        <f>Language!$B$766</f>
        <v> 2.C.2 Biosecurity</v>
      </c>
      <c r="C139" s="187" t="str">
        <f>_xlfn.XLOOKUP(
  B139,
  'Participant module evaluation'!$D$5:$GJ$5,
  'Participant module evaluation'!$D$24:$GJ$24,
  ""
)</f>
        <v/>
      </c>
      <c r="D139" s="368"/>
      <c r="E139" s="371"/>
      <c r="F139"/>
    </row>
    <row r="140" spans="1:6">
      <c r="A140" s="368"/>
      <c r="B140" s="10" t="str">
        <f>Language!$B$767</f>
        <v> 2.C.3.Shipment of Dangerous Goods</v>
      </c>
      <c r="C140" s="187" t="str">
        <f>_xlfn.XLOOKUP(
  B140,
  'Participant module evaluation'!$D$5:$GJ$5,
  'Participant module evaluation'!$D$24:$GJ$24,
  ""
)</f>
        <v/>
      </c>
      <c r="D140" s="368"/>
      <c r="E140" s="371"/>
      <c r="F140"/>
    </row>
    <row r="141" spans="1:6">
      <c r="A141" s="368"/>
      <c r="B141" s="10" t="str">
        <f>Language!$B$768</f>
        <v xml:space="preserve">2.D.1 Principles of Surveillance </v>
      </c>
      <c r="C141" s="187" t="str">
        <f>_xlfn.XLOOKUP(
  B141,
  'Participant module evaluation'!$D$5:$GJ$5,
  'Participant module evaluation'!$D$24:$GJ$24,
  ""
)</f>
        <v/>
      </c>
      <c r="D141" s="368"/>
      <c r="E141" s="371"/>
      <c r="F141"/>
    </row>
    <row r="142" spans="1:6">
      <c r="A142" s="368"/>
      <c r="B142" s="10" t="str">
        <f>Language!$B$769</f>
        <v>2.D.2 Outbreak Investigation</v>
      </c>
      <c r="C142" s="187" t="str">
        <f>_xlfn.XLOOKUP(
  B142,
  'Participant module evaluation'!$D$5:$GJ$5,
  'Participant module evaluation'!$D$24:$GJ$24,
  ""
)</f>
        <v/>
      </c>
      <c r="D142" s="368"/>
      <c r="E142" s="371"/>
      <c r="F142"/>
    </row>
    <row r="143" spans="1:6">
      <c r="A143" s="368"/>
      <c r="B143" s="10" t="str">
        <f>Language!$B$770</f>
        <v> 2.E.1 Emergency Preparedness</v>
      </c>
      <c r="C143" s="187" t="str">
        <f>_xlfn.XLOOKUP(
  B143,
  'Participant module evaluation'!$D$5:$GJ$5,
  'Participant module evaluation'!$D$24:$GJ$24,
  ""
)</f>
        <v/>
      </c>
      <c r="D143" s="368"/>
      <c r="E143" s="371"/>
      <c r="F143"/>
    </row>
    <row r="144" spans="1:6">
      <c r="A144" s="368"/>
      <c r="B144" s="10" t="str">
        <f>Language!$B$771</f>
        <v> 2.E.2 Emergency Response</v>
      </c>
      <c r="C144" s="187" t="str">
        <f>_xlfn.XLOOKUP(
  B144,
  'Participant module evaluation'!$D$5:$GJ$5,
  'Participant module evaluation'!$D$24:$GJ$24,
  ""
)</f>
        <v/>
      </c>
      <c r="D144" s="368"/>
      <c r="E144" s="371"/>
      <c r="F144"/>
    </row>
    <row r="145" spans="1:6">
      <c r="A145" s="368"/>
      <c r="B145" s="10" t="str">
        <f>Language!$B$772</f>
        <v xml:space="preserve">2.E.3 Emergency Recovery </v>
      </c>
      <c r="C145" s="187" t="str">
        <f>_xlfn.XLOOKUP(
  B145,
  'Participant module evaluation'!$D$5:$GJ$5,
  'Participant module evaluation'!$D$24:$GJ$24,
  ""
)</f>
        <v/>
      </c>
      <c r="D145" s="368"/>
      <c r="E145" s="371"/>
      <c r="F145"/>
    </row>
    <row r="146" spans="1:6">
      <c r="A146" s="368"/>
      <c r="B146" s="10" t="str">
        <f>Language!$B$773</f>
        <v>3.A.1 General Leadership Skills</v>
      </c>
      <c r="C146" s="187" t="str">
        <f>_xlfn.XLOOKUP(
  B146,
  'Participant module evaluation'!$D$5:$GJ$5,
  'Participant module evaluation'!$D$24:$GJ$24,
  ""
)</f>
        <v/>
      </c>
      <c r="D146" s="368"/>
      <c r="E146" s="371"/>
      <c r="F146"/>
    </row>
    <row r="147" spans="1:6">
      <c r="A147" s="368"/>
      <c r="B147" s="10" t="str">
        <f>Language!$B$774</f>
        <v xml:space="preserve">3.A.2 Strategic Planning </v>
      </c>
      <c r="C147" s="187" t="str">
        <f>_xlfn.XLOOKUP(
  B147,
  'Participant module evaluation'!$D$5:$GJ$5,
  'Participant module evaluation'!$D$24:$GJ$24,
  ""
)</f>
        <v/>
      </c>
      <c r="D147" s="368"/>
      <c r="E147" s="371"/>
      <c r="F147"/>
    </row>
    <row r="148" spans="1:6">
      <c r="A148" s="368"/>
      <c r="B148" s="10" t="str">
        <f>Language!$B$775</f>
        <v> 3.A.3 Organizational Leadership</v>
      </c>
      <c r="C148" s="187" t="str">
        <f>_xlfn.XLOOKUP(
  B148,
  'Participant module evaluation'!$D$5:$GJ$5,
  'Participant module evaluation'!$D$24:$GJ$24,
  ""
)</f>
        <v/>
      </c>
      <c r="D148" s="368"/>
      <c r="E148" s="371"/>
      <c r="F148"/>
    </row>
    <row r="149" spans="1:6">
      <c r="A149" s="368"/>
      <c r="B149" s="10" t="str">
        <f>Language!$B$776</f>
        <v> 3.A.4 Critical Thinking</v>
      </c>
      <c r="C149" s="187" t="str">
        <f>_xlfn.XLOOKUP(
  B149,
  'Participant module evaluation'!$D$5:$GJ$5,
  'Participant module evaluation'!$D$24:$GJ$24,
  ""
)</f>
        <v/>
      </c>
      <c r="D149" s="368"/>
      <c r="E149" s="371"/>
      <c r="F149"/>
    </row>
    <row r="150" spans="1:6">
      <c r="A150" s="368"/>
      <c r="B150" s="10" t="str">
        <f>Language!$B$777</f>
        <v> 3.A.5 Partnerships and Coalition Building</v>
      </c>
      <c r="C150" s="187" t="str">
        <f>_xlfn.XLOOKUP(
  B150,
  'Participant module evaluation'!$D$5:$GJ$5,
  'Participant module evaluation'!$D$24:$GJ$24,
  ""
)</f>
        <v/>
      </c>
      <c r="D150" s="368"/>
      <c r="E150" s="371"/>
      <c r="F150"/>
    </row>
    <row r="151" spans="1:6">
      <c r="A151" s="368"/>
      <c r="B151" s="10" t="str">
        <f>Language!$B$778</f>
        <v> 3.A.6 Ethics in the Laboratory</v>
      </c>
      <c r="C151" s="187" t="str">
        <f>_xlfn.XLOOKUP(
  B151,
  'Participant module evaluation'!$D$5:$GJ$5,
  'Participant module evaluation'!$D$24:$GJ$24,
  ""
)</f>
        <v/>
      </c>
      <c r="D151" s="368"/>
      <c r="E151" s="371"/>
      <c r="F151"/>
    </row>
    <row r="152" spans="1:6">
      <c r="A152" s="368"/>
      <c r="B152" s="10" t="str">
        <f>Language!$B$779</f>
        <v> 3.B.1 General Communication Skills</v>
      </c>
      <c r="C152" s="187" t="str">
        <f>_xlfn.XLOOKUP(
  B152,
  'Participant module evaluation'!$D$5:$GJ$5,
  'Participant module evaluation'!$D$24:$GJ$24,
  ""
)</f>
        <v/>
      </c>
      <c r="D152" s="368"/>
      <c r="E152" s="371"/>
      <c r="F152"/>
    </row>
    <row r="153" spans="1:6">
      <c r="A153" s="368"/>
      <c r="B153" s="10" t="str">
        <f>Language!$B$780</f>
        <v> 3.B.2 Proposal Writing</v>
      </c>
      <c r="C153" s="187" t="str">
        <f>_xlfn.XLOOKUP(
  B153,
  'Participant module evaluation'!$D$5:$GJ$5,
  'Participant module evaluation'!$D$24:$GJ$24,
  ""
)</f>
        <v/>
      </c>
      <c r="D153" s="368"/>
      <c r="E153" s="371"/>
      <c r="F153"/>
    </row>
    <row r="154" spans="1:6">
      <c r="A154" s="368"/>
      <c r="B154" s="10" t="str">
        <f>Language!$B$781</f>
        <v> 3.B.3 Media Relations</v>
      </c>
      <c r="C154" s="187" t="str">
        <f>_xlfn.XLOOKUP(
  B154,
  'Participant module evaluation'!$D$5:$GJ$5,
  'Participant module evaluation'!$D$24:$GJ$24,
  ""
)</f>
        <v/>
      </c>
      <c r="D154" s="368"/>
      <c r="E154" s="371"/>
      <c r="F154"/>
    </row>
    <row r="155" spans="1:6">
      <c r="A155" s="368"/>
      <c r="B155" s="10" t="str">
        <f>Language!$B$782</f>
        <v> 3.B.4 Risk Communication</v>
      </c>
      <c r="C155" s="187" t="str">
        <f>_xlfn.XLOOKUP(
  B155,
  'Participant module evaluation'!$D$5:$GJ$5,
  'Participant module evaluation'!$D$24:$GJ$24,
  ""
)</f>
        <v/>
      </c>
      <c r="D155" s="368"/>
      <c r="E155" s="371"/>
      <c r="F155"/>
    </row>
    <row r="156" spans="1:6">
      <c r="A156" s="368"/>
      <c r="B156" s="10" t="str">
        <f>Language!$B$783</f>
        <v> 3.B.5 Scientific Communication</v>
      </c>
      <c r="C156" s="187" t="str">
        <f>_xlfn.XLOOKUP(
  B156,
  'Participant module evaluation'!$D$5:$GJ$5,
  'Participant module evaluation'!$D$24:$GJ$24,
  ""
)</f>
        <v/>
      </c>
      <c r="D156" s="368"/>
      <c r="E156" s="371"/>
      <c r="F156"/>
    </row>
    <row r="157" spans="1:6">
      <c r="A157" s="368"/>
      <c r="B157" s="10" t="str">
        <f>Language!$B$784</f>
        <v> 3.C.1 Research and Innovation</v>
      </c>
      <c r="C157" s="187" t="str">
        <f>_xlfn.XLOOKUP(
  B157,
  'Participant module evaluation'!$D$5:$GJ$5,
  'Participant module evaluation'!$D$24:$GJ$24,
  ""
)</f>
        <v/>
      </c>
      <c r="D157" s="368"/>
      <c r="E157" s="371"/>
      <c r="F157"/>
    </row>
    <row r="158" spans="1:6">
      <c r="A158" s="368"/>
      <c r="B158" s="10" t="str">
        <f>Language!$B$785</f>
        <v> 4.A.1 Model Laboratory System Overview</v>
      </c>
      <c r="C158" s="187" t="str">
        <f>_xlfn.XLOOKUP(
  B158,
  'Participant module evaluation'!$D$5:$GJ$5,
  'Participant module evaluation'!$D$24:$GJ$24,
  ""
)</f>
        <v/>
      </c>
      <c r="D158" s="368"/>
      <c r="E158" s="371"/>
      <c r="F158"/>
    </row>
    <row r="159" spans="1:6">
      <c r="A159" s="368"/>
      <c r="B159" s="10" t="str">
        <f>Language!$B$786</f>
        <v>4.B.1 Policy and Legal Framework</v>
      </c>
      <c r="C159" s="187" t="str">
        <f>_xlfn.XLOOKUP(
  B159,
  'Participant module evaluation'!$D$5:$GJ$5,
  'Participant module evaluation'!$D$24:$GJ$24,
  ""
)</f>
        <v/>
      </c>
      <c r="D159" s="368"/>
      <c r="E159" s="371"/>
      <c r="F159"/>
    </row>
    <row r="160" spans="1:6">
      <c r="A160" s="368"/>
      <c r="B160" s="10" t="str">
        <f>Language!$B$787</f>
        <v>4.B.2 Infrastructure</v>
      </c>
      <c r="C160" s="187" t="str">
        <f>_xlfn.XLOOKUP(
  B160,
  'Participant module evaluation'!$D$5:$GJ$5,
  'Participant module evaluation'!$D$24:$GJ$24,
  ""
)</f>
        <v/>
      </c>
      <c r="D160" s="368"/>
      <c r="E160" s="371"/>
      <c r="F160"/>
    </row>
    <row r="161" spans="1:6">
      <c r="A161" s="368"/>
      <c r="B161" s="10" t="str">
        <f>Language!$B$788</f>
        <v>4.B.3 Workforce</v>
      </c>
      <c r="C161" s="187" t="str">
        <f>_xlfn.XLOOKUP(
  B161,
  'Participant module evaluation'!$D$5:$GJ$5,
  'Participant module evaluation'!$D$24:$GJ$24,
  ""
)</f>
        <v/>
      </c>
      <c r="D161" s="368"/>
      <c r="E161" s="371"/>
      <c r="F161"/>
    </row>
    <row r="162" spans="1:6">
      <c r="A162" s="368"/>
      <c r="B162" s="10" t="str">
        <f>Language!$B$789</f>
        <v>4.B.4 Information Systems</v>
      </c>
      <c r="C162" s="187" t="str">
        <f>_xlfn.XLOOKUP(
  B162,
  'Participant module evaluation'!$D$5:$GJ$5,
  'Participant module evaluation'!$D$24:$GJ$24,
  ""
)</f>
        <v/>
      </c>
      <c r="D162" s="368"/>
      <c r="E162" s="371"/>
      <c r="F162"/>
    </row>
    <row r="163" spans="1:6">
      <c r="A163" s="368"/>
      <c r="B163" s="10" t="str">
        <f>Language!$B$790</f>
        <v>4.B.5 Quality Management System</v>
      </c>
      <c r="C163" s="187" t="str">
        <f>_xlfn.XLOOKUP(
  B163,
  'Participant module evaluation'!$D$5:$GJ$5,
  'Participant module evaluation'!$D$24:$GJ$24,
  ""
)</f>
        <v/>
      </c>
      <c r="D163" s="368"/>
      <c r="E163" s="371"/>
      <c r="F163"/>
    </row>
    <row r="164" spans="1:6">
      <c r="A164" s="368"/>
      <c r="B164" s="10" t="str">
        <f>Language!$B$791</f>
        <v>4.B.6 Biosafety and Biosecurity</v>
      </c>
      <c r="C164" s="187" t="str">
        <f>_xlfn.XLOOKUP(
  B164,
  'Participant module evaluation'!$D$5:$GJ$5,
  'Participant module evaluation'!$D$24:$GJ$24,
  ""
)</f>
        <v/>
      </c>
      <c r="D164" s="368"/>
      <c r="E164" s="371"/>
      <c r="F164"/>
    </row>
    <row r="165" spans="1:6">
      <c r="A165" s="368"/>
      <c r="B165" s="10" t="str">
        <f>Language!$B$792</f>
        <v> 4.C.1 Infectious Disease Case Study</v>
      </c>
      <c r="C165" s="187" t="str">
        <f>_xlfn.XLOOKUP(
  B165,
  'Participant module evaluation'!$D$5:$GJ$5,
  'Participant module evaluation'!$D$24:$GJ$24,
  ""
)</f>
        <v/>
      </c>
      <c r="D165" s="368"/>
      <c r="E165" s="371"/>
      <c r="F165"/>
    </row>
    <row r="166" spans="1:6" ht="30">
      <c r="A166" s="369"/>
      <c r="B166" s="10" t="str">
        <f>Language!$B$793</f>
        <v> 4.D.1 Laboratory System Development: Moving Forward</v>
      </c>
      <c r="C166" s="187" t="str">
        <f>_xlfn.XLOOKUP(
  B166,
  'Participant module evaluation'!$D$5:$GJ$5,
  'Participant module evaluation'!$D$24:$GJ$24,
  ""
)</f>
        <v/>
      </c>
      <c r="D166" s="369"/>
      <c r="E166" s="372"/>
      <c r="F166"/>
    </row>
    <row r="167" spans="1:6" ht="15" customHeight="1">
      <c r="A167" s="367" t="s">
        <v>224</v>
      </c>
      <c r="B167" s="303" t="str">
        <f>Language!$B$537</f>
        <v>Satisfaction of instructors with the Learning Package (module's materials)</v>
      </c>
      <c r="C167" s="304"/>
      <c r="D167" s="367" t="str">
        <f>Language!$B$1954</f>
        <v>3.1.7. Satisfaction of instructors with the Learning Package (module's materials)</v>
      </c>
      <c r="E167" s="370" t="str">
        <f>Language!$B$1962</f>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Instructor module evaluation has been filled out for each of the covered modules in the Instructor module evaluati tab - Section A, questions 1-9.</v>
      </c>
      <c r="F167"/>
    </row>
    <row r="168" spans="1:6">
      <c r="A168" s="368"/>
      <c r="B168" s="373" t="str">
        <f>Language!$B$565</f>
        <v>By sector</v>
      </c>
      <c r="C168" s="374"/>
      <c r="D168" s="368"/>
      <c r="E168" s="371"/>
      <c r="F168"/>
    </row>
    <row r="169" spans="1:6">
      <c r="A169" s="368"/>
      <c r="B169" s="10" t="str">
        <f>Language!$B$100</f>
        <v>Human health</v>
      </c>
      <c r="C169" s="187" t="str">
        <f>'Instructor module evaluati'!$D$20</f>
        <v/>
      </c>
      <c r="D169" s="368"/>
      <c r="E169" s="371"/>
      <c r="F169"/>
    </row>
    <row r="170" spans="1:6">
      <c r="A170" s="368"/>
      <c r="B170" s="10" t="str">
        <f>Language!$B$101</f>
        <v>Animal health</v>
      </c>
      <c r="C170" s="187" t="str">
        <f>'Instructor module evaluati'!$E$20</f>
        <v/>
      </c>
      <c r="D170" s="368"/>
      <c r="E170" s="371"/>
      <c r="F170"/>
    </row>
    <row r="171" spans="1:6">
      <c r="A171" s="368"/>
      <c r="B171" s="10" t="str">
        <f>Language!$B$102</f>
        <v>Environmental health</v>
      </c>
      <c r="C171" s="187" t="str">
        <f>'Instructor module evaluati'!$F$20</f>
        <v/>
      </c>
      <c r="D171" s="368"/>
      <c r="E171" s="371"/>
      <c r="F171"/>
    </row>
    <row r="172" spans="1:6">
      <c r="A172" s="368"/>
      <c r="B172" s="10" t="str">
        <f>Language!$B$103</f>
        <v>Other</v>
      </c>
      <c r="C172" s="187" t="str">
        <f>'Instructor module evaluati'!$G$20</f>
        <v/>
      </c>
      <c r="D172" s="368"/>
      <c r="E172" s="371"/>
      <c r="F172"/>
    </row>
    <row r="173" spans="1:6">
      <c r="A173" s="368"/>
      <c r="B173" s="49" t="str">
        <f>Language!$B$536</f>
        <v>Overall</v>
      </c>
      <c r="C173" s="188" t="str">
        <f>'Instructor module evaluati'!$D$22</f>
        <v/>
      </c>
      <c r="D173" s="368"/>
      <c r="E173" s="371"/>
      <c r="F173"/>
    </row>
    <row r="174" spans="1:6" ht="15" customHeight="1">
      <c r="A174" s="368"/>
      <c r="B174" s="373" t="str">
        <f>Language!$B$1958</f>
        <v>Total average by module for all modules (out of covered)</v>
      </c>
      <c r="C174" s="374"/>
      <c r="D174" s="368"/>
      <c r="E174" s="371"/>
      <c r="F174"/>
    </row>
    <row r="175" spans="1:6" ht="30">
      <c r="A175" s="368"/>
      <c r="B175" s="10" t="str">
        <f>Language!$B$751</f>
        <v> 1.A.1 An Introduction to the Global Laboratory Leadership Programme</v>
      </c>
      <c r="C175" s="187" t="str">
        <f>_xlfn.XLOOKUP(
  B175,
  'Instructor module evaluati'!$D$5:$GJ$5,
  'Instructor module evaluati'!$D$21:$GJ$21,
  ""
)</f>
        <v/>
      </c>
      <c r="D175" s="368"/>
      <c r="E175" s="371"/>
      <c r="F175"/>
    </row>
    <row r="176" spans="1:6">
      <c r="A176" s="368"/>
      <c r="B176" s="10" t="str">
        <f>Language!$B$752</f>
        <v> 1.A.2 An Introduction to Laboratory Systems</v>
      </c>
      <c r="C176" s="187" t="str">
        <f>_xlfn.XLOOKUP(
  B176,
  'Instructor module evaluati'!$D$5:$GJ$5,
  'Instructor module evaluati'!$D$21:$GJ$21,
  ""
)</f>
        <v/>
      </c>
      <c r="D176" s="368"/>
      <c r="E176" s="371"/>
      <c r="F176"/>
    </row>
    <row r="177" spans="1:6">
      <c r="A177" s="368"/>
      <c r="B177" s="10" t="str">
        <f>Language!$B$753</f>
        <v> 2.A.1 General Management</v>
      </c>
      <c r="C177" s="187" t="str">
        <f>_xlfn.XLOOKUP(
  B177,
  'Instructor module evaluati'!$D$5:$GJ$5,
  'Instructor module evaluati'!$D$21:$GJ$21,
  ""
)</f>
        <v/>
      </c>
      <c r="D177" s="368"/>
      <c r="E177" s="371"/>
      <c r="F177"/>
    </row>
    <row r="178" spans="1:6">
      <c r="A178" s="368"/>
      <c r="B178" s="10" t="str">
        <f>Language!$B$754</f>
        <v> 2.A.2 Financial Management</v>
      </c>
      <c r="C178" s="187" t="str">
        <f>_xlfn.XLOOKUP(
  B178,
  'Instructor module evaluati'!$D$5:$GJ$5,
  'Instructor module evaluati'!$D$21:$GJ$21,
  ""
)</f>
        <v/>
      </c>
      <c r="D178" s="368"/>
      <c r="E178" s="371"/>
      <c r="F178"/>
    </row>
    <row r="179" spans="1:6">
      <c r="A179" s="368"/>
      <c r="B179" s="10" t="str">
        <f>Language!$B$755</f>
        <v> 2.A.3 People Management</v>
      </c>
      <c r="C179" s="187" t="str">
        <f>_xlfn.XLOOKUP(
  B179,
  'Instructor module evaluati'!$D$5:$GJ$5,
  'Instructor module evaluati'!$D$21:$GJ$21,
  ""
)</f>
        <v/>
      </c>
      <c r="D179" s="368"/>
      <c r="E179" s="371"/>
      <c r="F179"/>
    </row>
    <row r="180" spans="1:6">
      <c r="A180" s="368"/>
      <c r="B180" s="10" t="str">
        <f>Language!$B$756</f>
        <v> 2.A.4 Laboratory Information Systems</v>
      </c>
      <c r="C180" s="187" t="str">
        <f>_xlfn.XLOOKUP(
  B180,
  'Instructor module evaluati'!$D$5:$GJ$5,
  'Instructor module evaluati'!$D$21:$GJ$21,
  ""
)</f>
        <v/>
      </c>
      <c r="D180" s="368"/>
      <c r="E180" s="371"/>
      <c r="F180"/>
    </row>
    <row r="181" spans="1:6">
      <c r="A181" s="368"/>
      <c r="B181" s="10" t="str">
        <f>Language!$B$757</f>
        <v> 2.B.1 Introduction to Quality Management System</v>
      </c>
      <c r="C181" s="187" t="str">
        <f>_xlfn.XLOOKUP(
  B181,
  'Instructor module evaluati'!$D$5:$GJ$5,
  'Instructor module evaluati'!$D$21:$GJ$21,
  ""
)</f>
        <v/>
      </c>
      <c r="D181" s="368"/>
      <c r="E181" s="371"/>
      <c r="F181"/>
    </row>
    <row r="182" spans="1:6">
      <c r="A182" s="368"/>
      <c r="B182" s="10" t="str">
        <f>Language!$B$758</f>
        <v> 2.B.2 Process Management</v>
      </c>
      <c r="C182" s="187" t="str">
        <f>_xlfn.XLOOKUP(
  B182,
  'Instructor module evaluati'!$D$5:$GJ$5,
  'Instructor module evaluati'!$D$21:$GJ$21,
  ""
)</f>
        <v/>
      </c>
      <c r="D182" s="368"/>
      <c r="E182" s="371"/>
      <c r="F182"/>
    </row>
    <row r="183" spans="1:6">
      <c r="A183" s="368"/>
      <c r="B183" s="10" t="str">
        <f>Language!$B$759</f>
        <v> 2.B.3 Documents and Records Management</v>
      </c>
      <c r="C183" s="187" t="str">
        <f>_xlfn.XLOOKUP(
  B183,
  'Instructor module evaluati'!$D$5:$GJ$5,
  'Instructor module evaluati'!$D$21:$GJ$21,
  ""
)</f>
        <v/>
      </c>
      <c r="D183" s="368"/>
      <c r="E183" s="371"/>
      <c r="F183"/>
    </row>
    <row r="184" spans="1:6">
      <c r="A184" s="368"/>
      <c r="B184" s="10" t="str">
        <f>Language!$B$760</f>
        <v> 2.B.4 Equipment and Consumables</v>
      </c>
      <c r="C184" s="187" t="str">
        <f>_xlfn.XLOOKUP(
  B184,
  'Instructor module evaluati'!$D$5:$GJ$5,
  'Instructor module evaluati'!$D$21:$GJ$21,
  ""
)</f>
        <v/>
      </c>
      <c r="D184" s="368"/>
      <c r="E184" s="371"/>
      <c r="F184"/>
    </row>
    <row r="185" spans="1:6">
      <c r="A185" s="368"/>
      <c r="B185" s="10" t="str">
        <f>Language!$B$761</f>
        <v> 2.B.5 Nonconforming Events Management</v>
      </c>
      <c r="C185" s="187" t="str">
        <f>_xlfn.XLOOKUP(
  B185,
  'Instructor module evaluati'!$D$5:$GJ$5,
  'Instructor module evaluati'!$D$21:$GJ$21,
  ""
)</f>
        <v/>
      </c>
      <c r="D185" s="368"/>
      <c r="E185" s="371"/>
      <c r="F185"/>
    </row>
    <row r="186" spans="1:6">
      <c r="A186" s="368"/>
      <c r="B186" s="10" t="str">
        <f>Language!$B$762</f>
        <v> 2.B.6 Assessments</v>
      </c>
      <c r="C186" s="187" t="str">
        <f>_xlfn.XLOOKUP(
  B186,
  'Instructor module evaluati'!$D$5:$GJ$5,
  'Instructor module evaluati'!$D$21:$GJ$21,
  ""
)</f>
        <v/>
      </c>
      <c r="D186" s="368"/>
      <c r="E186" s="371"/>
      <c r="F186"/>
    </row>
    <row r="187" spans="1:6">
      <c r="A187" s="368"/>
      <c r="B187" s="10" t="str">
        <f>Language!$B$763</f>
        <v> 2.B.7 Continual Improvement</v>
      </c>
      <c r="C187" s="187" t="str">
        <f>_xlfn.XLOOKUP(
  B187,
  'Instructor module evaluati'!$D$5:$GJ$5,
  'Instructor module evaluati'!$D$21:$GJ$21,
  ""
)</f>
        <v/>
      </c>
      <c r="D187" s="368"/>
      <c r="E187" s="371"/>
      <c r="F187"/>
    </row>
    <row r="188" spans="1:6">
      <c r="A188" s="368"/>
      <c r="B188" s="10" t="str">
        <f>Language!$B$764</f>
        <v> 2.B.8 Customer Relations</v>
      </c>
      <c r="C188" s="187" t="str">
        <f>_xlfn.XLOOKUP(
  B188,
  'Instructor module evaluati'!$D$5:$GJ$5,
  'Instructor module evaluati'!$D$21:$GJ$21,
  ""
)</f>
        <v/>
      </c>
      <c r="D188" s="368"/>
      <c r="E188" s="371"/>
      <c r="F188"/>
    </row>
    <row r="189" spans="1:6">
      <c r="A189" s="368"/>
      <c r="B189" s="10" t="str">
        <f>Language!$B$765</f>
        <v> 2.C.1 Biosafety</v>
      </c>
      <c r="C189" s="187" t="str">
        <f>_xlfn.XLOOKUP(
  B189,
  'Instructor module evaluati'!$D$5:$GJ$5,
  'Instructor module evaluati'!$D$21:$GJ$21,
  ""
)</f>
        <v/>
      </c>
      <c r="D189" s="368"/>
      <c r="E189" s="371"/>
      <c r="F189"/>
    </row>
    <row r="190" spans="1:6">
      <c r="A190" s="368"/>
      <c r="B190" s="10" t="str">
        <f>Language!$B$766</f>
        <v> 2.C.2 Biosecurity</v>
      </c>
      <c r="C190" s="187" t="str">
        <f>_xlfn.XLOOKUP(
  B190,
  'Instructor module evaluati'!$D$5:$GJ$5,
  'Instructor module evaluati'!$D$21:$GJ$21,
  ""
)</f>
        <v/>
      </c>
      <c r="D190" s="368"/>
      <c r="E190" s="371"/>
      <c r="F190"/>
    </row>
    <row r="191" spans="1:6">
      <c r="A191" s="368"/>
      <c r="B191" s="10" t="str">
        <f>Language!$B$767</f>
        <v> 2.C.3.Shipment of Dangerous Goods</v>
      </c>
      <c r="C191" s="187" t="str">
        <f>_xlfn.XLOOKUP(
  B191,
  'Instructor module evaluati'!$D$5:$GJ$5,
  'Instructor module evaluati'!$D$21:$GJ$21,
  ""
)</f>
        <v/>
      </c>
      <c r="D191" s="368"/>
      <c r="E191" s="371"/>
      <c r="F191"/>
    </row>
    <row r="192" spans="1:6">
      <c r="A192" s="368"/>
      <c r="B192" s="10" t="str">
        <f>Language!$B$768</f>
        <v xml:space="preserve">2.D.1 Principles of Surveillance </v>
      </c>
      <c r="C192" s="187" t="str">
        <f>_xlfn.XLOOKUP(
  B192,
  'Instructor module evaluati'!$D$5:$GJ$5,
  'Instructor module evaluati'!$D$21:$GJ$21,
  ""
)</f>
        <v/>
      </c>
      <c r="D192" s="368"/>
      <c r="E192" s="371"/>
      <c r="F192"/>
    </row>
    <row r="193" spans="1:6">
      <c r="A193" s="368"/>
      <c r="B193" s="10" t="str">
        <f>Language!$B$769</f>
        <v>2.D.2 Outbreak Investigation</v>
      </c>
      <c r="C193" s="187" t="str">
        <f>_xlfn.XLOOKUP(
  B193,
  'Instructor module evaluati'!$D$5:$GJ$5,
  'Instructor module evaluati'!$D$21:$GJ$21,
  ""
)</f>
        <v/>
      </c>
      <c r="D193" s="368"/>
      <c r="E193" s="371"/>
      <c r="F193"/>
    </row>
    <row r="194" spans="1:6">
      <c r="A194" s="368"/>
      <c r="B194" s="10" t="str">
        <f>Language!$B$770</f>
        <v> 2.E.1 Emergency Preparedness</v>
      </c>
      <c r="C194" s="187" t="str">
        <f>_xlfn.XLOOKUP(
  B194,
  'Instructor module evaluati'!$D$5:$GJ$5,
  'Instructor module evaluati'!$D$21:$GJ$21,
  ""
)</f>
        <v/>
      </c>
      <c r="D194" s="368"/>
      <c r="E194" s="371"/>
      <c r="F194"/>
    </row>
    <row r="195" spans="1:6">
      <c r="A195" s="368"/>
      <c r="B195" s="10" t="str">
        <f>Language!$B$771</f>
        <v> 2.E.2 Emergency Response</v>
      </c>
      <c r="C195" s="187" t="str">
        <f>_xlfn.XLOOKUP(
  B195,
  'Instructor module evaluati'!$D$5:$GJ$5,
  'Instructor module evaluati'!$D$21:$GJ$21,
  ""
)</f>
        <v/>
      </c>
      <c r="D195" s="368"/>
      <c r="E195" s="371"/>
      <c r="F195"/>
    </row>
    <row r="196" spans="1:6">
      <c r="A196" s="368"/>
      <c r="B196" s="10" t="str">
        <f>Language!$B$772</f>
        <v xml:space="preserve">2.E.3 Emergency Recovery </v>
      </c>
      <c r="C196" s="187" t="str">
        <f>_xlfn.XLOOKUP(
  B196,
  'Instructor module evaluati'!$D$5:$GJ$5,
  'Instructor module evaluati'!$D$21:$GJ$21,
  ""
)</f>
        <v/>
      </c>
      <c r="D196" s="368"/>
      <c r="E196" s="371"/>
      <c r="F196"/>
    </row>
    <row r="197" spans="1:6">
      <c r="A197" s="368"/>
      <c r="B197" s="10" t="str">
        <f>Language!$B$773</f>
        <v>3.A.1 General Leadership Skills</v>
      </c>
      <c r="C197" s="187" t="str">
        <f>_xlfn.XLOOKUP(
  B197,
  'Instructor module evaluati'!$D$5:$GJ$5,
  'Instructor module evaluati'!$D$21:$GJ$21,
  ""
)</f>
        <v/>
      </c>
      <c r="D197" s="368"/>
      <c r="E197" s="371"/>
      <c r="F197"/>
    </row>
    <row r="198" spans="1:6">
      <c r="A198" s="368"/>
      <c r="B198" s="10" t="str">
        <f>Language!$B$774</f>
        <v xml:space="preserve">3.A.2 Strategic Planning </v>
      </c>
      <c r="C198" s="187" t="str">
        <f>_xlfn.XLOOKUP(
  B198,
  'Instructor module evaluati'!$D$5:$GJ$5,
  'Instructor module evaluati'!$D$21:$GJ$21,
  ""
)</f>
        <v/>
      </c>
      <c r="D198" s="368"/>
      <c r="E198" s="371"/>
      <c r="F198"/>
    </row>
    <row r="199" spans="1:6">
      <c r="A199" s="368"/>
      <c r="B199" s="10" t="str">
        <f>Language!$B$775</f>
        <v> 3.A.3 Organizational Leadership</v>
      </c>
      <c r="C199" s="187" t="str">
        <f>_xlfn.XLOOKUP(
  B199,
  'Instructor module evaluati'!$D$5:$GJ$5,
  'Instructor module evaluati'!$D$21:$GJ$21,
  ""
)</f>
        <v/>
      </c>
      <c r="D199" s="368"/>
      <c r="E199" s="371"/>
      <c r="F199"/>
    </row>
    <row r="200" spans="1:6">
      <c r="A200" s="368"/>
      <c r="B200" s="10" t="str">
        <f>Language!$B$776</f>
        <v> 3.A.4 Critical Thinking</v>
      </c>
      <c r="C200" s="187" t="str">
        <f>_xlfn.XLOOKUP(
  B200,
  'Instructor module evaluati'!$D$5:$GJ$5,
  'Instructor module evaluati'!$D$21:$GJ$21,
  ""
)</f>
        <v/>
      </c>
      <c r="D200" s="368"/>
      <c r="E200" s="371"/>
      <c r="F200"/>
    </row>
    <row r="201" spans="1:6">
      <c r="A201" s="368"/>
      <c r="B201" s="10" t="str">
        <f>Language!$B$777</f>
        <v> 3.A.5 Partnerships and Coalition Building</v>
      </c>
      <c r="C201" s="187" t="str">
        <f>_xlfn.XLOOKUP(
  B201,
  'Instructor module evaluati'!$D$5:$GJ$5,
  'Instructor module evaluati'!$D$21:$GJ$21,
  ""
)</f>
        <v/>
      </c>
      <c r="D201" s="368"/>
      <c r="E201" s="371"/>
      <c r="F201"/>
    </row>
    <row r="202" spans="1:6">
      <c r="A202" s="368"/>
      <c r="B202" s="10" t="str">
        <f>Language!$B$778</f>
        <v> 3.A.6 Ethics in the Laboratory</v>
      </c>
      <c r="C202" s="187" t="str">
        <f>_xlfn.XLOOKUP(
  B202,
  'Instructor module evaluati'!$D$5:$GJ$5,
  'Instructor module evaluati'!$D$21:$GJ$21,
  ""
)</f>
        <v/>
      </c>
      <c r="D202" s="368"/>
      <c r="E202" s="371"/>
      <c r="F202"/>
    </row>
    <row r="203" spans="1:6">
      <c r="A203" s="368"/>
      <c r="B203" s="10" t="str">
        <f>Language!$B$779</f>
        <v> 3.B.1 General Communication Skills</v>
      </c>
      <c r="C203" s="187" t="str">
        <f>_xlfn.XLOOKUP(
  B203,
  'Instructor module evaluati'!$D$5:$GJ$5,
  'Instructor module evaluati'!$D$21:$GJ$21,
  ""
)</f>
        <v/>
      </c>
      <c r="D203" s="368"/>
      <c r="E203" s="371"/>
      <c r="F203"/>
    </row>
    <row r="204" spans="1:6">
      <c r="A204" s="368"/>
      <c r="B204" s="10" t="str">
        <f>Language!$B$780</f>
        <v> 3.B.2 Proposal Writing</v>
      </c>
      <c r="C204" s="187" t="str">
        <f>_xlfn.XLOOKUP(
  B204,
  'Instructor module evaluati'!$D$5:$GJ$5,
  'Instructor module evaluati'!$D$21:$GJ$21,
  ""
)</f>
        <v/>
      </c>
      <c r="D204" s="368"/>
      <c r="E204" s="371"/>
      <c r="F204"/>
    </row>
    <row r="205" spans="1:6">
      <c r="A205" s="368"/>
      <c r="B205" s="10" t="str">
        <f>Language!$B$781</f>
        <v> 3.B.3 Media Relations</v>
      </c>
      <c r="C205" s="187" t="str">
        <f>_xlfn.XLOOKUP(
  B205,
  'Instructor module evaluati'!$D$5:$GJ$5,
  'Instructor module evaluati'!$D$21:$GJ$21,
  ""
)</f>
        <v/>
      </c>
      <c r="D205" s="368"/>
      <c r="E205" s="371"/>
      <c r="F205"/>
    </row>
    <row r="206" spans="1:6">
      <c r="A206" s="368"/>
      <c r="B206" s="10" t="str">
        <f>Language!$B$782</f>
        <v> 3.B.4 Risk Communication</v>
      </c>
      <c r="C206" s="187" t="str">
        <f>_xlfn.XLOOKUP(
  B206,
  'Instructor module evaluati'!$D$5:$GJ$5,
  'Instructor module evaluati'!$D$21:$GJ$21,
  ""
)</f>
        <v/>
      </c>
      <c r="D206" s="368"/>
      <c r="E206" s="371"/>
      <c r="F206"/>
    </row>
    <row r="207" spans="1:6">
      <c r="A207" s="368"/>
      <c r="B207" s="10" t="str">
        <f>Language!$B$783</f>
        <v> 3.B.5 Scientific Communication</v>
      </c>
      <c r="C207" s="187" t="str">
        <f>_xlfn.XLOOKUP(
  B207,
  'Instructor module evaluati'!$D$5:$GJ$5,
  'Instructor module evaluati'!$D$21:$GJ$21,
  ""
)</f>
        <v/>
      </c>
      <c r="D207" s="368"/>
      <c r="E207" s="371"/>
      <c r="F207"/>
    </row>
    <row r="208" spans="1:6">
      <c r="A208" s="368"/>
      <c r="B208" s="10" t="str">
        <f>Language!$B$784</f>
        <v> 3.C.1 Research and Innovation</v>
      </c>
      <c r="C208" s="187" t="str">
        <f>_xlfn.XLOOKUP(
  B208,
  'Instructor module evaluati'!$D$5:$GJ$5,
  'Instructor module evaluati'!$D$21:$GJ$21,
  ""
)</f>
        <v/>
      </c>
      <c r="D208" s="368"/>
      <c r="E208" s="371"/>
      <c r="F208"/>
    </row>
    <row r="209" spans="1:6">
      <c r="A209" s="368"/>
      <c r="B209" s="10" t="str">
        <f>Language!$B$785</f>
        <v> 4.A.1 Model Laboratory System Overview</v>
      </c>
      <c r="C209" s="187" t="str">
        <f>_xlfn.XLOOKUP(
  B209,
  'Instructor module evaluati'!$D$5:$GJ$5,
  'Instructor module evaluati'!$D$21:$GJ$21,
  ""
)</f>
        <v/>
      </c>
      <c r="D209" s="368"/>
      <c r="E209" s="371"/>
      <c r="F209"/>
    </row>
    <row r="210" spans="1:6">
      <c r="A210" s="368"/>
      <c r="B210" s="10" t="str">
        <f>Language!$B$786</f>
        <v>4.B.1 Policy and Legal Framework</v>
      </c>
      <c r="C210" s="187" t="str">
        <f>_xlfn.XLOOKUP(
  B210,
  'Instructor module evaluati'!$D$5:$GJ$5,
  'Instructor module evaluati'!$D$21:$GJ$21,
  ""
)</f>
        <v/>
      </c>
      <c r="D210" s="368"/>
      <c r="E210" s="371"/>
      <c r="F210"/>
    </row>
    <row r="211" spans="1:6">
      <c r="A211" s="368"/>
      <c r="B211" s="10" t="str">
        <f>Language!$B$787</f>
        <v>4.B.2 Infrastructure</v>
      </c>
      <c r="C211" s="187" t="str">
        <f>_xlfn.XLOOKUP(
  B211,
  'Instructor module evaluati'!$D$5:$GJ$5,
  'Instructor module evaluati'!$D$21:$GJ$21,
  ""
)</f>
        <v/>
      </c>
      <c r="D211" s="368"/>
      <c r="E211" s="371"/>
      <c r="F211"/>
    </row>
    <row r="212" spans="1:6">
      <c r="A212" s="368"/>
      <c r="B212" s="10" t="str">
        <f>Language!$B$788</f>
        <v>4.B.3 Workforce</v>
      </c>
      <c r="C212" s="187" t="str">
        <f>_xlfn.XLOOKUP(
  B212,
  'Instructor module evaluati'!$D$5:$GJ$5,
  'Instructor module evaluati'!$D$21:$GJ$21,
  ""
)</f>
        <v/>
      </c>
      <c r="D212" s="368"/>
      <c r="E212" s="371"/>
      <c r="F212"/>
    </row>
    <row r="213" spans="1:6">
      <c r="A213" s="368"/>
      <c r="B213" s="10" t="str">
        <f>Language!$B$789</f>
        <v>4.B.4 Information Systems</v>
      </c>
      <c r="C213" s="187" t="str">
        <f>_xlfn.XLOOKUP(
  B213,
  'Instructor module evaluati'!$D$5:$GJ$5,
  'Instructor module evaluati'!$D$21:$GJ$21,
  ""
)</f>
        <v/>
      </c>
      <c r="D213" s="368"/>
      <c r="E213" s="371"/>
      <c r="F213"/>
    </row>
    <row r="214" spans="1:6">
      <c r="A214" s="368"/>
      <c r="B214" s="10" t="str">
        <f>Language!$B$790</f>
        <v>4.B.5 Quality Management System</v>
      </c>
      <c r="C214" s="187" t="str">
        <f>_xlfn.XLOOKUP(
  B214,
  'Instructor module evaluati'!$D$5:$GJ$5,
  'Instructor module evaluati'!$D$21:$GJ$21,
  ""
)</f>
        <v/>
      </c>
      <c r="D214" s="368"/>
      <c r="E214" s="371"/>
      <c r="F214"/>
    </row>
    <row r="215" spans="1:6">
      <c r="A215" s="368"/>
      <c r="B215" s="10" t="str">
        <f>Language!$B$791</f>
        <v>4.B.6 Biosafety and Biosecurity</v>
      </c>
      <c r="C215" s="187" t="str">
        <f>_xlfn.XLOOKUP(
  B215,
  'Instructor module evaluati'!$D$5:$GJ$5,
  'Instructor module evaluati'!$D$21:$GJ$21,
  ""
)</f>
        <v/>
      </c>
      <c r="D215" s="368"/>
      <c r="E215" s="371"/>
      <c r="F215"/>
    </row>
    <row r="216" spans="1:6">
      <c r="A216" s="368"/>
      <c r="B216" s="10" t="str">
        <f>Language!$B$792</f>
        <v> 4.C.1 Infectious Disease Case Study</v>
      </c>
      <c r="C216" s="187" t="str">
        <f>_xlfn.XLOOKUP(
  B216,
  'Instructor module evaluati'!$D$5:$GJ$5,
  'Instructor module evaluati'!$D$21:$GJ$21,
  ""
)</f>
        <v/>
      </c>
      <c r="D216" s="368"/>
      <c r="E216" s="371"/>
      <c r="F216"/>
    </row>
    <row r="217" spans="1:6" ht="30">
      <c r="A217" s="369"/>
      <c r="B217" s="10" t="str">
        <f>Language!$B$793</f>
        <v> 4.D.1 Laboratory System Development: Moving Forward</v>
      </c>
      <c r="C217" s="187" t="str">
        <f>_xlfn.XLOOKUP(
  B217,
  'Instructor module evaluati'!$D$5:$GJ$5,
  'Instructor module evaluati'!$D$21:$GJ$21,
  ""
)</f>
        <v/>
      </c>
      <c r="D217" s="369"/>
      <c r="E217" s="372"/>
      <c r="F217"/>
    </row>
    <row r="218" spans="1:6">
      <c r="A218" s="349"/>
      <c r="B218" s="349"/>
      <c r="C218" s="366"/>
      <c r="D218" s="366"/>
      <c r="E218" s="366"/>
    </row>
    <row r="219" spans="1:6" ht="15" customHeight="1">
      <c r="A219" s="361" t="str">
        <f>Language!B1732</f>
        <v>Section E. Small projects</v>
      </c>
      <c r="B219" s="362"/>
      <c r="C219" s="362"/>
      <c r="D219" s="362"/>
      <c r="E219" s="363"/>
    </row>
    <row r="220" spans="1:6" ht="89.25" customHeight="1">
      <c r="A220" s="10" t="s">
        <v>214</v>
      </c>
      <c r="B220" s="10" t="str">
        <f>Language!B1733</f>
        <v>Whether each participant completed at least two small projects</v>
      </c>
      <c r="C220" s="126" t="str">
        <f>IF(COUNTA('Small projects'!B8:B32)=0,
   "",
   IF(MIN('Small projects'!B8:B32)&gt;=2,
      'Drop-downs'!I7,
      'Drop-downs'!I8))</f>
        <v>No</v>
      </c>
      <c r="D220" s="25" t="str">
        <f>Language!B1735</f>
        <v>2.1.3 Minimum two small projects completed by each participant</v>
      </c>
      <c r="E220" s="19" t="str">
        <f>Language!B1737</f>
        <v>Automated response. Needs to be double checked for correctness. 
NOTE: If the totals of each breakdown do not appear or do not match or seem incorrect, please, go the "Small projects" tab and check that all small projects have been entered and that the competency has been selected for each of them.</v>
      </c>
    </row>
    <row r="221" spans="1:6" ht="15" customHeight="1">
      <c r="A221" s="394" t="s">
        <v>215</v>
      </c>
      <c r="B221" s="320" t="str">
        <f>Language!B1734</f>
        <v>Small projects conducted during this iteration per competency</v>
      </c>
      <c r="C221" s="320"/>
      <c r="D221" s="382"/>
      <c r="E221" s="383" t="str">
        <f>Language!B1737</f>
        <v>Automated response. Needs to be double checked for correctness. 
NOTE: If the totals of each breakdown do not appear or do not match or seem incorrect, please, go the "Small projects" tab and check that all small projects have been entered and that the competency has been selected for each of them.</v>
      </c>
    </row>
    <row r="222" spans="1:6">
      <c r="A222" s="394"/>
      <c r="B222" s="10" t="str">
        <f>'Small projects'!B38</f>
        <v>Laboratory system</v>
      </c>
      <c r="C222" s="126">
        <f>'Small projects'!C38</f>
        <v>0</v>
      </c>
      <c r="D222" s="382"/>
      <c r="E222" s="383"/>
    </row>
    <row r="223" spans="1:6">
      <c r="A223" s="394"/>
      <c r="B223" s="10" t="str">
        <f>'Small projects'!B39</f>
        <v>Leadership</v>
      </c>
      <c r="C223" s="126">
        <f>'Small projects'!C39</f>
        <v>0</v>
      </c>
      <c r="D223" s="382"/>
      <c r="E223" s="383"/>
    </row>
    <row r="224" spans="1:6">
      <c r="A224" s="394"/>
      <c r="B224" s="10" t="str">
        <f>'Small projects'!B40</f>
        <v>Management</v>
      </c>
      <c r="C224" s="126">
        <f>'Small projects'!C40</f>
        <v>0</v>
      </c>
      <c r="D224" s="382"/>
      <c r="E224" s="383"/>
    </row>
    <row r="225" spans="1:5">
      <c r="A225" s="394"/>
      <c r="B225" s="10" t="str">
        <f>'Small projects'!B41</f>
        <v>Communication</v>
      </c>
      <c r="C225" s="126">
        <f>'Small projects'!C41</f>
        <v>0</v>
      </c>
      <c r="D225" s="382"/>
      <c r="E225" s="383"/>
    </row>
    <row r="226" spans="1:5">
      <c r="A226" s="394"/>
      <c r="B226" s="10" t="str">
        <f>'Small projects'!B42</f>
        <v>Quality management system (QMS)</v>
      </c>
      <c r="C226" s="126">
        <f>'Small projects'!C42</f>
        <v>0</v>
      </c>
      <c r="D226" s="382"/>
      <c r="E226" s="383"/>
    </row>
    <row r="227" spans="1:5">
      <c r="A227" s="394"/>
      <c r="B227" s="10" t="str">
        <f>'Small projects'!B43</f>
        <v>Biosafety and biosecurity (BB)</v>
      </c>
      <c r="C227" s="126">
        <f>'Small projects'!C43</f>
        <v>0</v>
      </c>
      <c r="D227" s="382"/>
      <c r="E227" s="383"/>
    </row>
    <row r="228" spans="1:5">
      <c r="A228" s="394"/>
      <c r="B228" s="10" t="str">
        <f>'Small projects'!B44</f>
        <v>Disease surveillance and outbreak investigation</v>
      </c>
      <c r="C228" s="126">
        <f>'Small projects'!C44</f>
        <v>0</v>
      </c>
      <c r="D228" s="382"/>
      <c r="E228" s="383"/>
    </row>
    <row r="229" spans="1:5">
      <c r="A229" s="394"/>
      <c r="B229" s="10" t="str">
        <f>'Small projects'!B45</f>
        <v>Emergency preparedness, response and recovery</v>
      </c>
      <c r="C229" s="126">
        <f>'Small projects'!C45</f>
        <v>0</v>
      </c>
      <c r="D229" s="382"/>
      <c r="E229" s="383"/>
    </row>
    <row r="230" spans="1:5">
      <c r="A230" s="394"/>
      <c r="B230" s="10" t="str">
        <f>'Small projects'!B46</f>
        <v>Research</v>
      </c>
      <c r="C230" s="126">
        <f>'Small projects'!C46</f>
        <v>0</v>
      </c>
      <c r="D230" s="382"/>
      <c r="E230" s="383"/>
    </row>
    <row r="231" spans="1:5">
      <c r="A231" s="349"/>
      <c r="B231" s="349"/>
      <c r="C231" s="349"/>
      <c r="D231" s="349"/>
      <c r="E231" s="349"/>
    </row>
    <row r="232" spans="1:5" ht="15" customHeight="1">
      <c r="A232" s="361" t="str">
        <f>Language!B1738</f>
        <v>Section F. Capstone projects</v>
      </c>
      <c r="B232" s="362"/>
      <c r="C232" s="362"/>
      <c r="D232" s="362"/>
      <c r="E232" s="363"/>
    </row>
    <row r="233" spans="1:5" ht="110.25" customHeight="1">
      <c r="A233" s="10" t="s">
        <v>225</v>
      </c>
      <c r="B233" s="10" t="str">
        <f>Language!B1739</f>
        <v>Number of capstone projects in the iteration</v>
      </c>
      <c r="C233" s="126">
        <f>'Capstone projects'!G60</f>
        <v>0</v>
      </c>
      <c r="D233" s="349"/>
      <c r="E233" s="19" t="str">
        <f>Language!B2000</f>
        <v>Automated response. Needs to be double checked for correctness. 
NOTE: If the information does not appear or does not match or seems incorrect, please, go the "Capstone projects" tab and check that all capstone projects titles have been entered. For group projects, keep the name of the capstone project the same for all participants completing the project. This way, a project with the exact same name will be counted once.</v>
      </c>
    </row>
    <row r="234" spans="1:5" ht="105">
      <c r="A234" s="394" t="s">
        <v>226</v>
      </c>
      <c r="B234" s="320" t="str">
        <f>Language!B1740</f>
        <v>For each capstone project - title, up to 3 main competencies addressed in the project, project purpose and main achievements</v>
      </c>
      <c r="C234" s="320"/>
      <c r="D234" s="349"/>
      <c r="E234" s="19" t="str">
        <f>Language!B1742</f>
        <v>Automated response. Needs to be double checked for correctness. 
NOTE: If the information does not appear or does not match or seems incorrect, please, go the "Capstone projects" tab and check that all capstone projects titles, objectives and achievements have been entered and competencies have been selected for each of the projects</v>
      </c>
    </row>
    <row r="235" spans="1:5" ht="30">
      <c r="A235" s="394"/>
      <c r="B235" s="11" t="str">
        <f>Language!B1743</f>
        <v>Capstone project title</v>
      </c>
      <c r="C235" s="11" t="str">
        <f>Language!B1744</f>
        <v>Up to three competencies addressed in the capstone project</v>
      </c>
      <c r="D235" s="11" t="str">
        <f>Language!B1745</f>
        <v>Capstone project objectives</v>
      </c>
      <c r="E235" s="11" t="str">
        <f>Language!B1746</f>
        <v>Capstone project outcomes (main achievements)</v>
      </c>
    </row>
    <row r="236" spans="1:5">
      <c r="A236" s="394"/>
      <c r="B236" s="126" t="str" cm="1">
        <f t="array" ref="B236">IF(COUNTA('Capstone projects'!D8:D32)=0,"",
     _xlfn.UNIQUE(_xlfn._xlws.FILTER('Capstone projects'!D8:D32,'Capstone projects'!D8:D32&lt;&gt;"")))</f>
        <v/>
      </c>
      <c r="C236" s="126" t="str">
        <f>IF(
  B236="",
  "",
  IFERROR(
    _xlfn.TEXTJOIN(
      ", ",
      TRUE,
      _xlfn.XLOOKUP(
        B236,
        'Capstone projects'!$D$8:$D$32,
        'Capstone projects'!$G$8:$I$32
      )
    ),
    ""
  )
)</f>
        <v/>
      </c>
      <c r="D236" s="126" t="str">
        <f>IF(
  B236="",
  "",
  IFERROR(
    _xlfn.XLOOKUP(
      B236,
      'Capstone projects'!$D$8:$D$32,
      'Capstone projects'!$J$8:$J$32
    ),
    ""
  )
)</f>
        <v/>
      </c>
      <c r="E236" s="126" t="str">
        <f>IF(
  B236="",
  "",
  IFERROR(
    _xlfn.XLOOKUP(
      B236,
      'Capstone projects'!$D$8:$D$32,
      'Capstone projects'!$K$8:$K$32
    ),
    ""
  )
)</f>
        <v/>
      </c>
    </row>
    <row r="237" spans="1:5">
      <c r="A237" s="394"/>
      <c r="B237" s="126"/>
      <c r="C237" s="126" t="str">
        <f>IF(
  B237="",
  "",
  IFERROR(
    _xlfn.TEXTJOIN(
      ", ",
      TRUE,
      _xlfn.XLOOKUP(
        B237,
        'Capstone projects'!$D$8:$D$32,
        'Capstone projects'!$G$8:$I$32
      )
    ),
    ""
  )
)</f>
        <v/>
      </c>
      <c r="D237" s="126" t="str">
        <f>IF(
  B237="",
  "",
  IFERROR(
    _xlfn.XLOOKUP(
      B237,
      'Capstone projects'!$D$8:$D$32,
      'Capstone projects'!$J$8:$J$32
    ),
    ""
  )
)</f>
        <v/>
      </c>
      <c r="E237" s="126" t="str">
        <f>IF(
  B237="",
  "",
  IFERROR(
    _xlfn.XLOOKUP(
      B237,
      'Capstone projects'!$D$8:$D$32,
      'Capstone projects'!$K$8:$K$32
    ),
    ""
  )
)</f>
        <v/>
      </c>
    </row>
    <row r="238" spans="1:5">
      <c r="A238" s="394"/>
      <c r="B238" s="126"/>
      <c r="C238" s="126" t="str">
        <f>IF(
  B238="",
  "",
  IFERROR(
    _xlfn.TEXTJOIN(
      ", ",
      TRUE,
      _xlfn.XLOOKUP(
        B238,
        'Capstone projects'!$D$8:$D$32,
        'Capstone projects'!$G$8:$I$32
      )
    ),
    ""
  )
)</f>
        <v/>
      </c>
      <c r="D238" s="126" t="str">
        <f>IF(
  B238="",
  "",
  IFERROR(
    _xlfn.XLOOKUP(
      B238,
      'Capstone projects'!$D$8:$D$32,
      'Capstone projects'!$J$8:$J$32
    ),
    ""
  )
)</f>
        <v/>
      </c>
      <c r="E238" s="126" t="str">
        <f>IF(
  B238="",
  "",
  IFERROR(
    _xlfn.XLOOKUP(
      B238,
      'Capstone projects'!$D$8:$D$32,
      'Capstone projects'!$K$8:$K$32
    ),
    ""
  )
)</f>
        <v/>
      </c>
    </row>
    <row r="239" spans="1:5">
      <c r="A239" s="394"/>
      <c r="B239" s="126"/>
      <c r="C239" s="126" t="str">
        <f>IF(
  B239="",
  "",
  IFERROR(
    _xlfn.TEXTJOIN(
      ", ",
      TRUE,
      _xlfn.XLOOKUP(
        B239,
        'Capstone projects'!$D$8:$D$32,
        'Capstone projects'!$G$8:$I$32
      )
    ),
    ""
  )
)</f>
        <v/>
      </c>
      <c r="D239" s="126" t="str">
        <f>IF(
  B239="",
  "",
  IFERROR(
    _xlfn.XLOOKUP(
      B239,
      'Capstone projects'!$D$8:$D$32,
      'Capstone projects'!$J$8:$J$32
    ),
    ""
  )
)</f>
        <v/>
      </c>
      <c r="E239" s="126" t="str">
        <f>IF(
  B239="",
  "",
  IFERROR(
    _xlfn.XLOOKUP(
      B239,
      'Capstone projects'!$D$8:$D$32,
      'Capstone projects'!$K$8:$K$32
    ),
    ""
  )
)</f>
        <v/>
      </c>
    </row>
    <row r="240" spans="1:5">
      <c r="A240" s="394"/>
      <c r="B240" s="126"/>
      <c r="C240" s="126" t="str">
        <f>IF(
  B240="",
  "",
  IFERROR(
    _xlfn.TEXTJOIN(
      ", ",
      TRUE,
      _xlfn.XLOOKUP(
        B240,
        'Capstone projects'!$D$8:$D$32,
        'Capstone projects'!$G$8:$I$32
      )
    ),
    ""
  )
)</f>
        <v/>
      </c>
      <c r="D240" s="126" t="str">
        <f>IF(
  B240="",
  "",
  IFERROR(
    _xlfn.XLOOKUP(
      B240,
      'Capstone projects'!$D$8:$D$32,
      'Capstone projects'!$J$8:$J$32
    ),
    ""
  )
)</f>
        <v/>
      </c>
      <c r="E240" s="126" t="str">
        <f>IF(
  B240="",
  "",
  IFERROR(
    _xlfn.XLOOKUP(
      B240,
      'Capstone projects'!$D$8:$D$32,
      'Capstone projects'!$K$8:$K$32
    ),
    ""
  )
)</f>
        <v/>
      </c>
    </row>
    <row r="241" spans="1:5">
      <c r="A241" s="394"/>
      <c r="B241" s="126"/>
      <c r="C241" s="126" t="str">
        <f>IF(
  B241="",
  "",
  IFERROR(
    _xlfn.TEXTJOIN(
      ", ",
      TRUE,
      _xlfn.XLOOKUP(
        B241,
        'Capstone projects'!$D$8:$D$32,
        'Capstone projects'!$G$8:$I$32
      )
    ),
    ""
  )
)</f>
        <v/>
      </c>
      <c r="D241" s="126" t="str">
        <f>IF(
  B241="",
  "",
  IFERROR(
    _xlfn.XLOOKUP(
      B241,
      'Capstone projects'!$D$8:$D$32,
      'Capstone projects'!$J$8:$J$32
    ),
    ""
  )
)</f>
        <v/>
      </c>
      <c r="E241" s="126" t="str">
        <f>IF(
  B241="",
  "",
  IFERROR(
    _xlfn.XLOOKUP(
      B241,
      'Capstone projects'!$D$8:$D$32,
      'Capstone projects'!$K$8:$K$32
    ),
    ""
  )
)</f>
        <v/>
      </c>
    </row>
    <row r="242" spans="1:5">
      <c r="A242" s="394"/>
      <c r="B242" s="126"/>
      <c r="C242" s="126" t="str">
        <f>IF(
  B242="",
  "",
  IFERROR(
    _xlfn.TEXTJOIN(
      ", ",
      TRUE,
      _xlfn.XLOOKUP(
        B242,
        'Capstone projects'!$D$8:$D$32,
        'Capstone projects'!$G$8:$I$32
      )
    ),
    ""
  )
)</f>
        <v/>
      </c>
      <c r="D242" s="126" t="str">
        <f>IF(
  B242="",
  "",
  IFERROR(
    _xlfn.XLOOKUP(
      B242,
      'Capstone projects'!$D$8:$D$32,
      'Capstone projects'!$J$8:$J$32
    ),
    ""
  )
)</f>
        <v/>
      </c>
      <c r="E242" s="126" t="str">
        <f>IF(
  B242="",
  "",
  IFERROR(
    _xlfn.XLOOKUP(
      B242,
      'Capstone projects'!$D$8:$D$32,
      'Capstone projects'!$K$8:$K$32
    ),
    ""
  )
)</f>
        <v/>
      </c>
    </row>
    <row r="243" spans="1:5">
      <c r="A243" s="394"/>
      <c r="B243" s="126"/>
      <c r="C243" s="126" t="str">
        <f>IF(
  B243="",
  "",
  IFERROR(
    _xlfn.TEXTJOIN(
      ", ",
      TRUE,
      _xlfn.XLOOKUP(
        B243,
        'Capstone projects'!$D$8:$D$32,
        'Capstone projects'!$G$8:$I$32
      )
    ),
    ""
  )
)</f>
        <v/>
      </c>
      <c r="D243" s="126" t="str">
        <f>IF(
  B243="",
  "",
  IFERROR(
    _xlfn.XLOOKUP(
      B243,
      'Capstone projects'!$D$8:$D$32,
      'Capstone projects'!$J$8:$J$32
    ),
    ""
  )
)</f>
        <v/>
      </c>
      <c r="E243" s="126" t="str">
        <f>IF(
  B243="",
  "",
  IFERROR(
    _xlfn.XLOOKUP(
      B243,
      'Capstone projects'!$D$8:$D$32,
      'Capstone projects'!$K$8:$K$32
    ),
    ""
  )
)</f>
        <v/>
      </c>
    </row>
    <row r="244" spans="1:5">
      <c r="A244" s="394"/>
      <c r="B244" s="126"/>
      <c r="C244" s="126" t="str">
        <f>IF(
  B244="",
  "",
  IFERROR(
    _xlfn.TEXTJOIN(
      ", ",
      TRUE,
      _xlfn.XLOOKUP(
        B244,
        'Capstone projects'!$D$8:$D$32,
        'Capstone projects'!$G$8:$I$32
      )
    ),
    ""
  )
)</f>
        <v/>
      </c>
      <c r="D244" s="126" t="str">
        <f>IF(
  B244="",
  "",
  IFERROR(
    _xlfn.XLOOKUP(
      B244,
      'Capstone projects'!$D$8:$D$32,
      'Capstone projects'!$J$8:$J$32
    ),
    ""
  )
)</f>
        <v/>
      </c>
      <c r="E244" s="126" t="str">
        <f>IF(
  B244="",
  "",
  IFERROR(
    _xlfn.XLOOKUP(
      B244,
      'Capstone projects'!$D$8:$D$32,
      'Capstone projects'!$K$8:$K$32
    ),
    ""
  )
)</f>
        <v/>
      </c>
    </row>
    <row r="245" spans="1:5">
      <c r="A245" s="394"/>
      <c r="B245" s="126"/>
      <c r="C245" s="126" t="str">
        <f>IF(
  B245="",
  "",
  IFERROR(
    _xlfn.TEXTJOIN(
      ", ",
      TRUE,
      _xlfn.XLOOKUP(
        B245,
        'Capstone projects'!$D$8:$D$32,
        'Capstone projects'!$G$8:$I$32
      )
    ),
    ""
  )
)</f>
        <v/>
      </c>
      <c r="D245" s="126" t="str">
        <f>IF(
  B245="",
  "",
  IFERROR(
    _xlfn.XLOOKUP(
      B245,
      'Capstone projects'!$D$8:$D$32,
      'Capstone projects'!$J$8:$J$32
    ),
    ""
  )
)</f>
        <v/>
      </c>
      <c r="E245" s="126" t="str">
        <f>IF(
  B245="",
  "",
  IFERROR(
    _xlfn.XLOOKUP(
      B245,
      'Capstone projects'!$D$8:$D$32,
      'Capstone projects'!$K$8:$K$32
    ),
    ""
  )
)</f>
        <v/>
      </c>
    </row>
    <row r="246" spans="1:5">
      <c r="A246" s="394"/>
      <c r="B246" s="126"/>
      <c r="C246" s="126" t="str">
        <f>IF(
  B246="",
  "",
  IFERROR(
    _xlfn.TEXTJOIN(
      ", ",
      TRUE,
      _xlfn.XLOOKUP(
        B246,
        'Capstone projects'!$D$8:$D$32,
        'Capstone projects'!$G$8:$I$32
      )
    ),
    ""
  )
)</f>
        <v/>
      </c>
      <c r="D246" s="126" t="str">
        <f>IF(
  B246="",
  "",
  IFERROR(
    _xlfn.XLOOKUP(
      B246,
      'Capstone projects'!$D$8:$D$32,
      'Capstone projects'!$J$8:$J$32
    ),
    ""
  )
)</f>
        <v/>
      </c>
      <c r="E246" s="126" t="str">
        <f>IF(
  B246="",
  "",
  IFERROR(
    _xlfn.XLOOKUP(
      B246,
      'Capstone projects'!$D$8:$D$32,
      'Capstone projects'!$K$8:$K$32
    ),
    ""
  )
)</f>
        <v/>
      </c>
    </row>
    <row r="247" spans="1:5">
      <c r="A247" s="394"/>
      <c r="B247" s="126"/>
      <c r="C247" s="126" t="str">
        <f>IF(
  B247="",
  "",
  IFERROR(
    _xlfn.TEXTJOIN(
      ", ",
      TRUE,
      _xlfn.XLOOKUP(
        B247,
        'Capstone projects'!$D$8:$D$32,
        'Capstone projects'!$G$8:$I$32
      )
    ),
    ""
  )
)</f>
        <v/>
      </c>
      <c r="D247" s="126" t="str">
        <f>IF(
  B247="",
  "",
  IFERROR(
    _xlfn.XLOOKUP(
      B247,
      'Capstone projects'!$D$8:$D$32,
      'Capstone projects'!$J$8:$J$32
    ),
    ""
  )
)</f>
        <v/>
      </c>
      <c r="E247" s="126" t="str">
        <f>IF(
  B247="",
  "",
  IFERROR(
    _xlfn.XLOOKUP(
      B247,
      'Capstone projects'!$D$8:$D$32,
      'Capstone projects'!$K$8:$K$32
    ),
    ""
  )
)</f>
        <v/>
      </c>
    </row>
    <row r="248" spans="1:5">
      <c r="A248" s="394"/>
      <c r="B248" s="126"/>
      <c r="C248" s="126" t="str">
        <f>IF(
  B248="",
  "",
  IFERROR(
    _xlfn.TEXTJOIN(
      ", ",
      TRUE,
      _xlfn.XLOOKUP(
        B248,
        'Capstone projects'!$D$8:$D$32,
        'Capstone projects'!$G$8:$I$32
      )
    ),
    ""
  )
)</f>
        <v/>
      </c>
      <c r="D248" s="126" t="str">
        <f>IF(
  B248="",
  "",
  IFERROR(
    _xlfn.XLOOKUP(
      B248,
      'Capstone projects'!$D$8:$D$32,
      'Capstone projects'!$J$8:$J$32
    ),
    ""
  )
)</f>
        <v/>
      </c>
      <c r="E248" s="126" t="str">
        <f>IF(
  B248="",
  "",
  IFERROR(
    _xlfn.XLOOKUP(
      B248,
      'Capstone projects'!$D$8:$D$32,
      'Capstone projects'!$K$8:$K$32
    ),
    ""
  )
)</f>
        <v/>
      </c>
    </row>
    <row r="249" spans="1:5">
      <c r="A249" s="394"/>
      <c r="B249" s="126"/>
      <c r="C249" s="126" t="str">
        <f>IF(
  B249="",
  "",
  IFERROR(
    _xlfn.TEXTJOIN(
      ", ",
      TRUE,
      _xlfn.XLOOKUP(
        B249,
        'Capstone projects'!$D$8:$D$32,
        'Capstone projects'!$G$8:$I$32
      )
    ),
    ""
  )
)</f>
        <v/>
      </c>
      <c r="D249" s="126" t="str">
        <f>IF(
  B249="",
  "",
  IFERROR(
    _xlfn.XLOOKUP(
      B249,
      'Capstone projects'!$D$8:$D$32,
      'Capstone projects'!$J$8:$J$32
    ),
    ""
  )
)</f>
        <v/>
      </c>
      <c r="E249" s="126" t="str">
        <f>IF(
  B249="",
  "",
  IFERROR(
    _xlfn.XLOOKUP(
      B249,
      'Capstone projects'!$D$8:$D$32,
      'Capstone projects'!$K$8:$K$32
    ),
    ""
  )
)</f>
        <v/>
      </c>
    </row>
    <row r="250" spans="1:5">
      <c r="A250" s="394"/>
      <c r="B250" s="126"/>
      <c r="C250" s="126" t="str">
        <f>IF(
  B250="",
  "",
  IFERROR(
    _xlfn.TEXTJOIN(
      ", ",
      TRUE,
      _xlfn.XLOOKUP(
        B250,
        'Capstone projects'!$D$8:$D$32,
        'Capstone projects'!$G$8:$I$32
      )
    ),
    ""
  )
)</f>
        <v/>
      </c>
      <c r="D250" s="126" t="str">
        <f>IF(
  B250="",
  "",
  IFERROR(
    _xlfn.XLOOKUP(
      B250,
      'Capstone projects'!$D$8:$D$32,
      'Capstone projects'!$J$8:$J$32
    ),
    ""
  )
)</f>
        <v/>
      </c>
      <c r="E250" s="126" t="str">
        <f>IF(
  B250="",
  "",
  IFERROR(
    _xlfn.XLOOKUP(
      B250,
      'Capstone projects'!$D$8:$D$32,
      'Capstone projects'!$K$8:$K$32
    ),
    ""
  )
)</f>
        <v/>
      </c>
    </row>
    <row r="251" spans="1:5">
      <c r="A251" s="394"/>
      <c r="B251" s="126"/>
      <c r="C251" s="126" t="str">
        <f>IF(
  B251="",
  "",
  IFERROR(
    _xlfn.TEXTJOIN(
      ", ",
      TRUE,
      _xlfn.XLOOKUP(
        B251,
        'Capstone projects'!$D$8:$D$32,
        'Capstone projects'!$G$8:$I$32
      )
    ),
    ""
  )
)</f>
        <v/>
      </c>
      <c r="D251" s="126" t="str">
        <f>IF(
  B251="",
  "",
  IFERROR(
    _xlfn.XLOOKUP(
      B251,
      'Capstone projects'!$D$8:$D$32,
      'Capstone projects'!$J$8:$J$32
    ),
    ""
  )
)</f>
        <v/>
      </c>
      <c r="E251" s="126" t="str">
        <f>IF(
  B251="",
  "",
  IFERROR(
    _xlfn.XLOOKUP(
      B251,
      'Capstone projects'!$D$8:$D$32,
      'Capstone projects'!$K$8:$K$32
    ),
    ""
  )
)</f>
        <v/>
      </c>
    </row>
    <row r="252" spans="1:5">
      <c r="A252" s="394"/>
      <c r="B252" s="126"/>
      <c r="C252" s="126" t="str">
        <f>IF(
  B252="",
  "",
  IFERROR(
    _xlfn.TEXTJOIN(
      ", ",
      TRUE,
      _xlfn.XLOOKUP(
        B252,
        'Capstone projects'!$D$8:$D$32,
        'Capstone projects'!$G$8:$I$32
      )
    ),
    ""
  )
)</f>
        <v/>
      </c>
      <c r="D252" s="126" t="str">
        <f>IF(
  B252="",
  "",
  IFERROR(
    _xlfn.XLOOKUP(
      B252,
      'Capstone projects'!$D$8:$D$32,
      'Capstone projects'!$J$8:$J$32
    ),
    ""
  )
)</f>
        <v/>
      </c>
      <c r="E252" s="126" t="str">
        <f>IF(
  B252="",
  "",
  IFERROR(
    _xlfn.XLOOKUP(
      B252,
      'Capstone projects'!$D$8:$D$32,
      'Capstone projects'!$K$8:$K$32
    ),
    ""
  )
)</f>
        <v/>
      </c>
    </row>
    <row r="253" spans="1:5">
      <c r="A253" s="394"/>
      <c r="B253" s="126"/>
      <c r="C253" s="126" t="str">
        <f>IF(
  B253="",
  "",
  IFERROR(
    _xlfn.TEXTJOIN(
      ", ",
      TRUE,
      _xlfn.XLOOKUP(
        B253,
        'Capstone projects'!$D$8:$D$32,
        'Capstone projects'!$G$8:$I$32
      )
    ),
    ""
  )
)</f>
        <v/>
      </c>
      <c r="D253" s="126" t="str">
        <f>IF(
  B253="",
  "",
  IFERROR(
    _xlfn.XLOOKUP(
      B253,
      'Capstone projects'!$D$8:$D$32,
      'Capstone projects'!$J$8:$J$32
    ),
    ""
  )
)</f>
        <v/>
      </c>
      <c r="E253" s="126" t="str">
        <f>IF(
  B253="",
  "",
  IFERROR(
    _xlfn.XLOOKUP(
      B253,
      'Capstone projects'!$D$8:$D$32,
      'Capstone projects'!$K$8:$K$32
    ),
    ""
  )
)</f>
        <v/>
      </c>
    </row>
    <row r="254" spans="1:5">
      <c r="A254" s="394"/>
      <c r="B254" s="126"/>
      <c r="C254" s="126" t="str">
        <f>IF(
  B254="",
  "",
  IFERROR(
    _xlfn.TEXTJOIN(
      ", ",
      TRUE,
      _xlfn.XLOOKUP(
        B254,
        'Capstone projects'!$D$8:$D$32,
        'Capstone projects'!$G$8:$I$32
      )
    ),
    ""
  )
)</f>
        <v/>
      </c>
      <c r="D254" s="126" t="str">
        <f>IF(
  B254="",
  "",
  IFERROR(
    _xlfn.XLOOKUP(
      B254,
      'Capstone projects'!$D$8:$D$32,
      'Capstone projects'!$J$8:$J$32
    ),
    ""
  )
)</f>
        <v/>
      </c>
      <c r="E254" s="126" t="str">
        <f>IF(
  B254="",
  "",
  IFERROR(
    _xlfn.XLOOKUP(
      B254,
      'Capstone projects'!$D$8:$D$32,
      'Capstone projects'!$K$8:$K$32
    ),
    ""
  )
)</f>
        <v/>
      </c>
    </row>
    <row r="255" spans="1:5">
      <c r="A255" s="394"/>
      <c r="B255" s="126"/>
      <c r="C255" s="126" t="str">
        <f>IF(
  B255="",
  "",
  IFERROR(
    _xlfn.TEXTJOIN(
      ", ",
      TRUE,
      _xlfn.XLOOKUP(
        B255,
        'Capstone projects'!$D$8:$D$32,
        'Capstone projects'!$G$8:$I$32
      )
    ),
    ""
  )
)</f>
        <v/>
      </c>
      <c r="D255" s="126" t="str">
        <f>IF(
  B255="",
  "",
  IFERROR(
    _xlfn.XLOOKUP(
      B255,
      'Capstone projects'!$D$8:$D$32,
      'Capstone projects'!$J$8:$J$32
    ),
    ""
  )
)</f>
        <v/>
      </c>
      <c r="E255" s="126" t="str">
        <f>IF(
  B255="",
  "",
  IFERROR(
    _xlfn.XLOOKUP(
      B255,
      'Capstone projects'!$D$8:$D$32,
      'Capstone projects'!$K$8:$K$32
    ),
    ""
  )
)</f>
        <v/>
      </c>
    </row>
    <row r="256" spans="1:5">
      <c r="A256" s="394"/>
      <c r="B256" s="126"/>
      <c r="C256" s="126" t="str">
        <f>IF(
  B256="",
  "",
  IFERROR(
    _xlfn.TEXTJOIN(
      ", ",
      TRUE,
      _xlfn.XLOOKUP(
        B256,
        'Capstone projects'!$D$8:$D$32,
        'Capstone projects'!$G$8:$I$32
      )
    ),
    ""
  )
)</f>
        <v/>
      </c>
      <c r="D256" s="126" t="str">
        <f>IF(
  B256="",
  "",
  IFERROR(
    _xlfn.XLOOKUP(
      B256,
      'Capstone projects'!$D$8:$D$32,
      'Capstone projects'!$J$8:$J$32
    ),
    ""
  )
)</f>
        <v/>
      </c>
      <c r="E256" s="126" t="str">
        <f>IF(
  B256="",
  "",
  IFERROR(
    _xlfn.XLOOKUP(
      B256,
      'Capstone projects'!$D$8:$D$32,
      'Capstone projects'!$K$8:$K$32
    ),
    ""
  )
)</f>
        <v/>
      </c>
    </row>
    <row r="257" spans="1:6">
      <c r="A257" s="394"/>
      <c r="B257" s="126"/>
      <c r="C257" s="126" t="str">
        <f>IF(
  B257="",
  "",
  IFERROR(
    _xlfn.TEXTJOIN(
      ", ",
      TRUE,
      _xlfn.XLOOKUP(
        B257,
        'Capstone projects'!$D$8:$D$32,
        'Capstone projects'!$G$8:$I$32
      )
    ),
    ""
  )
)</f>
        <v/>
      </c>
      <c r="D257" s="126" t="str">
        <f>IF(
  B257="",
  "",
  IFERROR(
    _xlfn.XLOOKUP(
      B257,
      'Capstone projects'!$D$8:$D$32,
      'Capstone projects'!$J$8:$J$32
    ),
    ""
  )
)</f>
        <v/>
      </c>
      <c r="E257" s="126" t="str">
        <f>IF(
  B257="",
  "",
  IFERROR(
    _xlfn.XLOOKUP(
      B257,
      'Capstone projects'!$D$8:$D$32,
      'Capstone projects'!$K$8:$K$32
    ),
    ""
  )
)</f>
        <v/>
      </c>
    </row>
    <row r="258" spans="1:6">
      <c r="A258" s="394"/>
      <c r="B258" s="126"/>
      <c r="C258" s="126" t="str">
        <f>IF(
  B258="",
  "",
  IFERROR(
    _xlfn.TEXTJOIN(
      ", ",
      TRUE,
      _xlfn.XLOOKUP(
        B258,
        'Capstone projects'!$D$8:$D$32,
        'Capstone projects'!$G$8:$I$32
      )
    ),
    ""
  )
)</f>
        <v/>
      </c>
      <c r="D258" s="126" t="str">
        <f>IF(
  B258="",
  "",
  IFERROR(
    _xlfn.XLOOKUP(
      B258,
      'Capstone projects'!$D$8:$D$32,
      'Capstone projects'!$J$8:$J$32
    ),
    ""
  )
)</f>
        <v/>
      </c>
      <c r="E258" s="126" t="str">
        <f>IF(
  B258="",
  "",
  IFERROR(
    _xlfn.XLOOKUP(
      B258,
      'Capstone projects'!$D$8:$D$32,
      'Capstone projects'!$K$8:$K$32
    ),
    ""
  )
)</f>
        <v/>
      </c>
    </row>
    <row r="259" spans="1:6">
      <c r="A259" s="394"/>
      <c r="B259" s="126"/>
      <c r="C259" s="126" t="str">
        <f>IF(
  B259="",
  "",
  IFERROR(
    _xlfn.TEXTJOIN(
      ", ",
      TRUE,
      _xlfn.XLOOKUP(
        B259,
        'Capstone projects'!$D$8:$D$32,
        'Capstone projects'!$G$8:$I$32
      )
    ),
    ""
  )
)</f>
        <v/>
      </c>
      <c r="D259" s="126" t="str">
        <f>IF(
  B259="",
  "",
  IFERROR(
    _xlfn.XLOOKUP(
      B259,
      'Capstone projects'!$D$8:$D$32,
      'Capstone projects'!$J$8:$J$32
    ),
    ""
  )
)</f>
        <v/>
      </c>
      <c r="E259" s="126" t="str">
        <f>IF(
  B259="",
  "",
  IFERROR(
    _xlfn.XLOOKUP(
      B259,
      'Capstone projects'!$D$8:$D$32,
      'Capstone projects'!$K$8:$K$32
    ),
    ""
  )
)</f>
        <v/>
      </c>
    </row>
    <row r="260" spans="1:6">
      <c r="A260" s="394"/>
      <c r="B260" s="126"/>
      <c r="C260" s="126" t="str">
        <f>IF(
  B260="",
  "",
  IFERROR(
    _xlfn.TEXTJOIN(
      ", ",
      TRUE,
      _xlfn.XLOOKUP(
        B260,
        'Capstone projects'!$D$8:$D$32,
        'Capstone projects'!$G$8:$I$32
      )
    ),
    ""
  )
)</f>
        <v/>
      </c>
      <c r="D260" s="126" t="str">
        <f>IF(
  B260="",
  "",
  IFERROR(
    _xlfn.XLOOKUP(
      B260,
      'Capstone projects'!$D$8:$D$32,
      'Capstone projects'!$J$8:$J$32
    ),
    ""
  )
)</f>
        <v/>
      </c>
      <c r="E260" s="126" t="str">
        <f>IF(
  B260="",
  "",
  IFERROR(
    _xlfn.XLOOKUP(
      B260,
      'Capstone projects'!$D$8:$D$32,
      'Capstone projects'!$K$8:$K$32
    ),
    ""
  )
)</f>
        <v/>
      </c>
    </row>
    <row r="261" spans="1:6">
      <c r="A261" s="388" t="s">
        <v>227</v>
      </c>
      <c r="B261" s="389" t="str">
        <f>Language!B518</f>
        <v>Satisfaction of participants with projects</v>
      </c>
      <c r="C261" s="390"/>
      <c r="D261" s="388" t="str">
        <f>Language!B1951</f>
        <v>3.1.5. Satisfaction of participants with projects</v>
      </c>
      <c r="E261" s="391" t="str">
        <f>Language!B1966</f>
        <v>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B, questions 1-3; Section C, questions 1-4.</v>
      </c>
      <c r="F261"/>
    </row>
    <row r="262" spans="1:6">
      <c r="A262" s="368"/>
      <c r="B262" s="384" t="str">
        <f>Language!B523</f>
        <v>By project type</v>
      </c>
      <c r="C262" s="385"/>
      <c r="D262" s="368"/>
      <c r="E262" s="371"/>
      <c r="F262"/>
    </row>
    <row r="263" spans="1:6">
      <c r="A263" s="368"/>
      <c r="B263" s="10" t="str">
        <f>Language!B524</f>
        <v>Small projects</v>
      </c>
      <c r="C263" s="187" t="str">
        <f>'Other participant evaluations'!D131</f>
        <v/>
      </c>
      <c r="D263" s="368"/>
      <c r="E263" s="371"/>
      <c r="F263"/>
    </row>
    <row r="264" spans="1:6">
      <c r="A264" s="368"/>
      <c r="B264" s="10" t="str">
        <f>Language!B525</f>
        <v>Capstone projects</v>
      </c>
      <c r="C264" s="187" t="str">
        <f>'Other participant evaluations'!D138</f>
        <v/>
      </c>
      <c r="D264" s="368"/>
      <c r="E264" s="371"/>
      <c r="F264"/>
    </row>
    <row r="265" spans="1:6">
      <c r="A265" s="368"/>
      <c r="B265" s="384" t="str">
        <f>Language!B1937</f>
        <v>Small projects - By sector</v>
      </c>
      <c r="C265" s="385"/>
      <c r="D265" s="368"/>
      <c r="E265" s="371"/>
      <c r="F265"/>
    </row>
    <row r="266" spans="1:6">
      <c r="A266" s="368"/>
      <c r="B266" s="10" t="str">
        <f>Language!B275</f>
        <v>Human health</v>
      </c>
      <c r="C266" s="187" t="str">
        <f>'Other participant evaluations'!D130</f>
        <v/>
      </c>
      <c r="D266" s="368"/>
      <c r="E266" s="371"/>
      <c r="F266"/>
    </row>
    <row r="267" spans="1:6">
      <c r="A267" s="368"/>
      <c r="B267" s="10" t="str">
        <f>Language!B276</f>
        <v>Animal health</v>
      </c>
      <c r="C267" s="187" t="str">
        <f>'Other participant evaluations'!E130</f>
        <v/>
      </c>
      <c r="D267" s="368"/>
      <c r="E267" s="371"/>
      <c r="F267"/>
    </row>
    <row r="268" spans="1:6">
      <c r="A268" s="368"/>
      <c r="B268" s="10" t="str">
        <f>Language!B277</f>
        <v>Environmental health</v>
      </c>
      <c r="C268" s="187" t="str">
        <f>'Other participant evaluations'!F130</f>
        <v/>
      </c>
      <c r="D268" s="368"/>
      <c r="E268" s="371"/>
      <c r="F268"/>
    </row>
    <row r="269" spans="1:6">
      <c r="A269" s="368"/>
      <c r="B269" s="10" t="str">
        <f>Language!B278</f>
        <v>Other</v>
      </c>
      <c r="C269" s="187" t="str">
        <f>'Other participant evaluations'!G130</f>
        <v/>
      </c>
      <c r="D269" s="368"/>
      <c r="E269" s="371"/>
      <c r="F269"/>
    </row>
    <row r="270" spans="1:6">
      <c r="A270" s="368"/>
      <c r="B270" s="384" t="str">
        <f>Language!B1938</f>
        <v>Capstone projects - By sector</v>
      </c>
      <c r="C270" s="385"/>
      <c r="D270" s="368"/>
      <c r="E270" s="371"/>
      <c r="F270"/>
    </row>
    <row r="271" spans="1:6">
      <c r="A271" s="368"/>
      <c r="B271" s="10" t="str">
        <f>Language!B275</f>
        <v>Human health</v>
      </c>
      <c r="C271" s="187" t="str">
        <f>'Other participant evaluations'!D137</f>
        <v/>
      </c>
      <c r="D271" s="368"/>
      <c r="E271" s="371"/>
      <c r="F271"/>
    </row>
    <row r="272" spans="1:6">
      <c r="A272" s="368"/>
      <c r="B272" s="10" t="str">
        <f>Language!B276</f>
        <v>Animal health</v>
      </c>
      <c r="C272" s="187" t="str">
        <f>'Other participant evaluations'!E137</f>
        <v/>
      </c>
      <c r="D272" s="368"/>
      <c r="E272" s="371"/>
      <c r="F272"/>
    </row>
    <row r="273" spans="1:6">
      <c r="A273" s="368"/>
      <c r="B273" s="10" t="str">
        <f>Language!B277</f>
        <v>Environmental health</v>
      </c>
      <c r="C273" s="187" t="str">
        <f>'Other participant evaluations'!F137</f>
        <v/>
      </c>
      <c r="D273" s="368"/>
      <c r="E273" s="371"/>
      <c r="F273"/>
    </row>
    <row r="274" spans="1:6">
      <c r="A274" s="369"/>
      <c r="B274" s="10" t="str">
        <f>Language!B278</f>
        <v>Other</v>
      </c>
      <c r="C274" s="187" t="str">
        <f>'Other participant evaluations'!G137</f>
        <v/>
      </c>
      <c r="D274" s="369"/>
      <c r="E274" s="372"/>
      <c r="F274"/>
    </row>
    <row r="275" spans="1:6">
      <c r="A275" s="349"/>
      <c r="B275" s="349"/>
      <c r="C275" s="349"/>
      <c r="D275" s="349"/>
      <c r="E275" s="349"/>
    </row>
    <row r="276" spans="1:6" ht="15" customHeight="1">
      <c r="A276" s="361" t="str">
        <f>Language!B1747</f>
        <v>Section G. Capstone projects results</v>
      </c>
      <c r="B276" s="362"/>
      <c r="C276" s="362"/>
      <c r="D276" s="362"/>
      <c r="E276" s="363"/>
    </row>
    <row r="277" spans="1:6" ht="43.15" customHeight="1">
      <c r="A277" s="394" t="s">
        <v>228</v>
      </c>
      <c r="B277" s="320" t="str">
        <f>Language!B1748</f>
        <v>Number of participants that took on a capstone project</v>
      </c>
      <c r="C277" s="320"/>
      <c r="D277" s="382" t="str">
        <f>Language!B1758</f>
        <v>2.1.5 Percentage of participants that have completed a capstone project with an oral presentation and written report</v>
      </c>
      <c r="E277" s="383" t="str">
        <f>Language!B1761</f>
        <v>Automated response. Needs to be double checked for correctness. 
NOTE: If the totals of each breakdown do not appear or do not match or seem incorrect, please, go the "Participants' info" tab and check that all participants have been entered and that the sector has been selected for each of them. In addition, go to "Capstone projects" tab and check that capstone project title is filled out for each participant and that the "Both produced a written report and delivered an oral presentation for the capstone project" drop-down is selected for each of them</v>
      </c>
    </row>
    <row r="278" spans="1:6">
      <c r="A278" s="394"/>
      <c r="B278" s="10" t="str">
        <f>'Drop-downs'!F7</f>
        <v>Human health</v>
      </c>
      <c r="C278" s="126">
        <f>'Capstone projects'!D51</f>
        <v>0</v>
      </c>
      <c r="D278" s="382"/>
      <c r="E278" s="383"/>
    </row>
    <row r="279" spans="1:6">
      <c r="A279" s="394"/>
      <c r="B279" s="10" t="str">
        <f>'Drop-downs'!F8</f>
        <v>Animal health</v>
      </c>
      <c r="C279" s="126">
        <f>'Capstone projects'!D52</f>
        <v>0</v>
      </c>
      <c r="D279" s="382"/>
      <c r="E279" s="383"/>
    </row>
    <row r="280" spans="1:6">
      <c r="A280" s="394"/>
      <c r="B280" s="10" t="str">
        <f>'Drop-downs'!F9</f>
        <v>Environmental health</v>
      </c>
      <c r="C280" s="126">
        <f>'Capstone projects'!D53</f>
        <v>0</v>
      </c>
      <c r="D280" s="382"/>
      <c r="E280" s="383"/>
    </row>
    <row r="281" spans="1:6">
      <c r="A281" s="394"/>
      <c r="B281" s="10" t="str">
        <f>'Drop-downs'!F10</f>
        <v>Other</v>
      </c>
      <c r="C281" s="126">
        <f>'Capstone projects'!D54</f>
        <v>0</v>
      </c>
      <c r="D281" s="382"/>
      <c r="E281" s="383"/>
    </row>
    <row r="282" spans="1:6">
      <c r="A282" s="394"/>
      <c r="B282" s="39" t="str">
        <f>Language!$B$284</f>
        <v>Total</v>
      </c>
      <c r="C282" s="126">
        <f>'Capstone projects'!D55</f>
        <v>0</v>
      </c>
      <c r="D282" s="382"/>
      <c r="E282" s="383"/>
    </row>
    <row r="283" spans="1:6" ht="30" customHeight="1">
      <c r="A283" s="394" t="s">
        <v>229</v>
      </c>
      <c r="B283" s="392" t="str">
        <f>Language!B1749</f>
        <v>Number of participants that completed capstone project with an oral presentation and written report</v>
      </c>
      <c r="C283" s="393"/>
      <c r="D283" s="382"/>
      <c r="E283" s="383"/>
    </row>
    <row r="284" spans="1:6">
      <c r="A284" s="394"/>
      <c r="B284" s="10" t="str">
        <f>'Drop-downs'!F7</f>
        <v>Human health</v>
      </c>
      <c r="C284" s="126">
        <f>'Capstone projects'!E51</f>
        <v>0</v>
      </c>
      <c r="D284" s="382"/>
      <c r="E284" s="383"/>
    </row>
    <row r="285" spans="1:6">
      <c r="A285" s="394"/>
      <c r="B285" s="10" t="str">
        <f>'Drop-downs'!F8</f>
        <v>Animal health</v>
      </c>
      <c r="C285" s="126">
        <f>'Capstone projects'!E52</f>
        <v>0</v>
      </c>
      <c r="D285" s="382"/>
      <c r="E285" s="383"/>
    </row>
    <row r="286" spans="1:6">
      <c r="A286" s="394"/>
      <c r="B286" s="10" t="str">
        <f>'Drop-downs'!F9</f>
        <v>Environmental health</v>
      </c>
      <c r="C286" s="126">
        <f>'Capstone projects'!E53</f>
        <v>0</v>
      </c>
      <c r="D286" s="382"/>
      <c r="E286" s="383"/>
    </row>
    <row r="287" spans="1:6">
      <c r="A287" s="394"/>
      <c r="B287" s="10" t="str">
        <f>'Drop-downs'!F10</f>
        <v>Other</v>
      </c>
      <c r="C287" s="126">
        <f>'Capstone projects'!E54</f>
        <v>0</v>
      </c>
      <c r="D287" s="382"/>
      <c r="E287" s="383"/>
    </row>
    <row r="288" spans="1:6">
      <c r="A288" s="394"/>
      <c r="B288" s="39" t="str">
        <f>Language!$B$284</f>
        <v>Total</v>
      </c>
      <c r="C288" s="126">
        <f>'Capstone projects'!E55</f>
        <v>0</v>
      </c>
      <c r="D288" s="382"/>
      <c r="E288" s="383"/>
    </row>
    <row r="289" spans="1:5" ht="135" customHeight="1">
      <c r="A289" s="10" t="s">
        <v>230</v>
      </c>
      <c r="B289" s="10" t="str">
        <f>Language!B1750</f>
        <v>Whether any of the capstone projects were selected based on the national laboratory system needs</v>
      </c>
      <c r="C289" s="126" t="str">
        <f>IF(COUNTA('Capstone projects'!E8:E32) = 0, "", IF(COUNTIF('Capstone projects'!E8:E32, 'Drop-downs'!I7) &gt; 0, 'Drop-downs'!I7, 'Drop-downs'!I8))</f>
        <v/>
      </c>
      <c r="D289" s="379" t="str">
        <f>Language!B1759</f>
        <v>2.4.1 Percentage of capstone projects selected based on the national lab system needs</v>
      </c>
      <c r="E289" s="340" t="str">
        <f>Language!B1762</f>
        <v>Automated response. Needs to be double checked for correctness.
NOTE: If the information does not appear or does not match or seems incorrect, please, go the "Capstone projects" tab and check that "Capstone project selected based on national laboratory system needs - Yes/No" has been selected for all capstone projects.
If capstone projects were not selected based on national needs, skip question G4.</v>
      </c>
    </row>
    <row r="290" spans="1:5" ht="146.25" customHeight="1">
      <c r="A290" s="10" t="s">
        <v>231</v>
      </c>
      <c r="B290" s="10" t="str">
        <f>Language!B1751</f>
        <v>Number of capstone projects selected based on the national laboratory system needs</v>
      </c>
      <c r="C290" s="126" t="str">
        <f>'Capstone projects'!H60</f>
        <v/>
      </c>
      <c r="D290" s="381"/>
      <c r="E290" s="341"/>
    </row>
    <row r="291" spans="1:5" ht="33.75" customHeight="1">
      <c r="A291" s="394" t="s">
        <v>232</v>
      </c>
      <c r="B291" s="320" t="str">
        <f>Language!B1753</f>
        <v>Number of multisectoral projects (involving participants from at least two sectors - human health, animal health, environmental health, other)</v>
      </c>
      <c r="C291" s="320"/>
      <c r="D291" s="401" t="str">
        <f>Language!B1760</f>
        <v>2.1.4 Percentage of multisectoral capstone projects</v>
      </c>
      <c r="E291" s="370" t="str">
        <f>Language!B1764</f>
        <v>Automated response. Needs to be double checked for correctness. 
NOTE: If the totals of each breakdown do not appear or do not match or seem incorrect, please, go to "Capstone projects" tab and check that the capstone project title is entered for each participants and that the "Multisectoral capstone project" drop-down is selected for each
NOTE: If capstone projects have been conducted in groups, make sure that the title of the project and the multisectoral drop-down selection are identical for each group member. Otherwise, the numbers will be incorrect</v>
      </c>
    </row>
    <row r="292" spans="1:5">
      <c r="A292" s="394"/>
      <c r="B292" s="10" t="str">
        <f>'Capstone projects'!C60</f>
        <v>HH, AH</v>
      </c>
      <c r="C292" s="126" t="str">
        <f>'Capstone projects'!D60</f>
        <v/>
      </c>
      <c r="D292" s="402"/>
      <c r="E292" s="371"/>
    </row>
    <row r="293" spans="1:5">
      <c r="A293" s="394"/>
      <c r="B293" s="10" t="str">
        <f>'Capstone projects'!C61</f>
        <v>HH, EH</v>
      </c>
      <c r="C293" s="126" t="str">
        <f>'Capstone projects'!D61</f>
        <v/>
      </c>
      <c r="D293" s="402"/>
      <c r="E293" s="371"/>
    </row>
    <row r="294" spans="1:5">
      <c r="A294" s="394"/>
      <c r="B294" s="10" t="str">
        <f>'Capstone projects'!C62</f>
        <v>HH, Other</v>
      </c>
      <c r="C294" s="126" t="str">
        <f>'Capstone projects'!D62</f>
        <v/>
      </c>
      <c r="D294" s="402"/>
      <c r="E294" s="371"/>
    </row>
    <row r="295" spans="1:5">
      <c r="A295" s="394"/>
      <c r="B295" s="10" t="str">
        <f>'Capstone projects'!C63</f>
        <v>AH, EH</v>
      </c>
      <c r="C295" s="126" t="str">
        <f>'Capstone projects'!D63</f>
        <v/>
      </c>
      <c r="D295" s="402"/>
      <c r="E295" s="371"/>
    </row>
    <row r="296" spans="1:5">
      <c r="A296" s="394"/>
      <c r="B296" s="10" t="str">
        <f>'Capstone projects'!C64</f>
        <v>AH, Other</v>
      </c>
      <c r="C296" s="126" t="str">
        <f>'Capstone projects'!D64</f>
        <v/>
      </c>
      <c r="D296" s="402"/>
      <c r="E296" s="371"/>
    </row>
    <row r="297" spans="1:5">
      <c r="A297" s="394"/>
      <c r="B297" s="10" t="str">
        <f>'Capstone projects'!C65</f>
        <v>EH, Other</v>
      </c>
      <c r="C297" s="126" t="str">
        <f>'Capstone projects'!D65</f>
        <v/>
      </c>
      <c r="D297" s="402"/>
      <c r="E297" s="371"/>
    </row>
    <row r="298" spans="1:5">
      <c r="A298" s="394"/>
      <c r="B298" s="10" t="str">
        <f>'Capstone projects'!C66</f>
        <v>HH, AH, EH</v>
      </c>
      <c r="C298" s="126" t="str">
        <f>'Capstone projects'!D66</f>
        <v/>
      </c>
      <c r="D298" s="402"/>
      <c r="E298" s="371"/>
    </row>
    <row r="299" spans="1:5">
      <c r="A299" s="394"/>
      <c r="B299" s="10" t="str">
        <f>'Capstone projects'!C67</f>
        <v>HH, AH, Other</v>
      </c>
      <c r="C299" s="126" t="str">
        <f>'Capstone projects'!D67</f>
        <v/>
      </c>
      <c r="D299" s="402"/>
      <c r="E299" s="371"/>
    </row>
    <row r="300" spans="1:5">
      <c r="A300" s="394"/>
      <c r="B300" s="10" t="str">
        <f>'Capstone projects'!C68</f>
        <v>HH, EH, Other</v>
      </c>
      <c r="C300" s="126" t="str">
        <f>'Capstone projects'!D68</f>
        <v/>
      </c>
      <c r="D300" s="402"/>
      <c r="E300" s="371"/>
    </row>
    <row r="301" spans="1:5">
      <c r="A301" s="394"/>
      <c r="B301" s="10" t="str">
        <f>'Capstone projects'!C69</f>
        <v>AH, EH, Other</v>
      </c>
      <c r="C301" s="126" t="str">
        <f>'Capstone projects'!D69</f>
        <v/>
      </c>
      <c r="D301" s="402"/>
      <c r="E301" s="371"/>
    </row>
    <row r="302" spans="1:5">
      <c r="A302" s="394"/>
      <c r="B302" s="10" t="str">
        <f>'Capstone projects'!C70</f>
        <v>HH, AH, EH, Other</v>
      </c>
      <c r="C302" s="126" t="str">
        <f>'Capstone projects'!D70</f>
        <v/>
      </c>
      <c r="D302" s="402"/>
      <c r="E302" s="371"/>
    </row>
    <row r="303" spans="1:5">
      <c r="A303" s="394"/>
      <c r="B303" s="39" t="str">
        <f>Language!B1754</f>
        <v>Total</v>
      </c>
      <c r="C303" s="126">
        <f>'Capstone projects'!D71</f>
        <v>0</v>
      </c>
      <c r="D303" s="387"/>
      <c r="E303" s="372"/>
    </row>
    <row r="304" spans="1:5" ht="45">
      <c r="A304" s="10" t="s">
        <v>233</v>
      </c>
      <c r="B304" s="10" t="str">
        <f>Language!B1755</f>
        <v>Whether any of the capstone projects were multidisciplinary involving other disciplines besides laboratory (e.g., epidemiology, IT, etc.)</v>
      </c>
      <c r="C304" s="106"/>
      <c r="D304" s="382"/>
      <c r="E304" s="19" t="str">
        <f>Language!B1765</f>
        <v>Drop-down - to be selected by the reporter. If none of the capstone projects were multidisciplinary, skip questions H8 and H9</v>
      </c>
    </row>
    <row r="305" spans="1:6">
      <c r="A305" s="10" t="s">
        <v>234</v>
      </c>
      <c r="B305" s="10" t="str">
        <f>Language!B1756</f>
        <v>Number of multidisciplinary capstone projects</v>
      </c>
      <c r="C305" s="195"/>
      <c r="D305" s="382"/>
      <c r="E305" s="340" t="str">
        <f>Language!B1766</f>
        <v xml:space="preserve">Filled out by the responder. </v>
      </c>
    </row>
    <row r="306" spans="1:6">
      <c r="A306" s="10" t="s">
        <v>235</v>
      </c>
      <c r="B306" s="10" t="str">
        <f>Language!B1757</f>
        <v>Disciplines of the multidisciplinary capstone projects</v>
      </c>
      <c r="C306" s="123"/>
      <c r="D306" s="382"/>
      <c r="E306" s="341"/>
    </row>
    <row r="307" spans="1:6">
      <c r="A307" s="349"/>
      <c r="B307" s="349"/>
      <c r="C307" s="349"/>
      <c r="D307" s="349"/>
      <c r="E307" s="349"/>
    </row>
    <row r="308" spans="1:6" ht="15" customHeight="1">
      <c r="A308" s="361" t="str">
        <f>Language!B1953</f>
        <v>Section H. Mentoring</v>
      </c>
      <c r="B308" s="362"/>
      <c r="C308" s="362"/>
      <c r="D308" s="362"/>
      <c r="E308" s="363"/>
    </row>
    <row r="309" spans="1:6" ht="15" customHeight="1">
      <c r="A309" s="367" t="s">
        <v>236</v>
      </c>
      <c r="B309" s="303" t="str">
        <f>Language!$B$526</f>
        <v>Satisfaction of participants with mentoring</v>
      </c>
      <c r="C309" s="304"/>
      <c r="D309" s="367" t="str">
        <f>Language!$B$1952</f>
        <v>3.1.6. Satisfaction of participants with mentoring</v>
      </c>
      <c r="E309" s="370" t="str">
        <f>Language!$B$1961</f>
        <v>Automated response. Needs to be double checked for correctness. 
NOTE: If the information does not appear or seems incorrect, please, go to the "Other participant evaluations" tab and check that the Mentee final mentoring evaluation form has been filled out - Section A, questions 1-5; Section B, questions 1-2; Section C, questions 1-5.</v>
      </c>
      <c r="F309"/>
    </row>
    <row r="310" spans="1:6">
      <c r="A310" s="368"/>
      <c r="B310" s="373" t="str">
        <f>Language!$B$531</f>
        <v>By mentee sector</v>
      </c>
      <c r="C310" s="374"/>
      <c r="D310" s="368"/>
      <c r="E310" s="371"/>
      <c r="F310"/>
    </row>
    <row r="311" spans="1:6">
      <c r="A311" s="368"/>
      <c r="B311" s="10" t="str">
        <f>Language!$B$275</f>
        <v>Human health</v>
      </c>
      <c r="C311" s="187" t="str">
        <f>'Other participant evaluations'!D72</f>
        <v/>
      </c>
      <c r="D311" s="368"/>
      <c r="E311" s="371"/>
      <c r="F311"/>
    </row>
    <row r="312" spans="1:6">
      <c r="A312" s="368"/>
      <c r="B312" s="10" t="str">
        <f>Language!$B$276</f>
        <v>Animal health</v>
      </c>
      <c r="C312" s="187" t="str">
        <f>'Other participant evaluations'!E72</f>
        <v/>
      </c>
      <c r="D312" s="368"/>
      <c r="E312" s="371"/>
      <c r="F312"/>
    </row>
    <row r="313" spans="1:6">
      <c r="A313" s="368"/>
      <c r="B313" s="10" t="str">
        <f>Language!$B$277</f>
        <v>Environmental health</v>
      </c>
      <c r="C313" s="187" t="str">
        <f>'Other participant evaluations'!F72</f>
        <v/>
      </c>
      <c r="D313" s="368"/>
      <c r="E313" s="371"/>
      <c r="F313"/>
    </row>
    <row r="314" spans="1:6">
      <c r="A314" s="368"/>
      <c r="B314" s="10" t="str">
        <f>Language!$B$278</f>
        <v>Other</v>
      </c>
      <c r="C314" s="187" t="str">
        <f>'Other participant evaluations'!G72</f>
        <v/>
      </c>
      <c r="D314" s="368"/>
      <c r="E314" s="371"/>
      <c r="F314"/>
    </row>
    <row r="315" spans="1:6">
      <c r="A315" s="368"/>
      <c r="B315" s="373" t="str">
        <f>Language!$B$532</f>
        <v>By component</v>
      </c>
      <c r="C315" s="374"/>
      <c r="D315" s="368"/>
      <c r="E315" s="371"/>
      <c r="F315"/>
    </row>
    <row r="316" spans="1:6">
      <c r="A316" s="368"/>
      <c r="B316" s="10" t="str">
        <f>Language!$B$533</f>
        <v>Support with professional development</v>
      </c>
      <c r="C316" s="187" t="str">
        <f>'Other participant evaluations'!D57</f>
        <v/>
      </c>
      <c r="D316" s="368"/>
      <c r="E316" s="371"/>
      <c r="F316"/>
    </row>
    <row r="317" spans="1:6">
      <c r="A317" s="368"/>
      <c r="B317" s="10" t="str">
        <f>Language!$B$534</f>
        <v>Small projects</v>
      </c>
      <c r="C317" s="187" t="str">
        <f>'Other participant evaluations'!D62</f>
        <v/>
      </c>
      <c r="D317" s="368"/>
      <c r="E317" s="371"/>
      <c r="F317"/>
    </row>
    <row r="318" spans="1:6">
      <c r="A318" s="368"/>
      <c r="B318" s="10" t="str">
        <f>Language!$B$535</f>
        <v>Capstone project</v>
      </c>
      <c r="C318" s="187" t="str">
        <f>'Other participant evaluations'!D70</f>
        <v/>
      </c>
      <c r="D318" s="368"/>
      <c r="E318" s="371"/>
      <c r="F318"/>
    </row>
    <row r="319" spans="1:6">
      <c r="A319" s="369"/>
      <c r="B319" s="10" t="str">
        <f>Language!$B$536</f>
        <v>Overall</v>
      </c>
      <c r="C319" s="187" t="str">
        <f>'Other participant evaluations'!D73</f>
        <v/>
      </c>
      <c r="D319" s="369"/>
      <c r="E319" s="372"/>
      <c r="F319"/>
    </row>
    <row r="320" spans="1:6">
      <c r="A320" s="349"/>
      <c r="B320" s="349"/>
      <c r="C320" s="349"/>
      <c r="D320" s="349"/>
      <c r="E320" s="349"/>
    </row>
    <row r="321" spans="1:5" ht="15" customHeight="1">
      <c r="A321" s="361" t="str">
        <f>Language!B1768</f>
        <v>Section I. Programme improvement and next steps</v>
      </c>
      <c r="B321" s="362"/>
      <c r="C321" s="362"/>
      <c r="D321" s="362"/>
      <c r="E321" s="363"/>
    </row>
    <row r="322" spans="1:5" ht="30">
      <c r="A322" s="10" t="s">
        <v>237</v>
      </c>
      <c r="B322" s="10" t="str">
        <f>Language!B1769</f>
        <v>Whether the feedback from monitoring and evaluation was used for improvement of the programme</v>
      </c>
      <c r="C322" s="106"/>
      <c r="D322" s="395" t="str">
        <f>Language!B1775</f>
        <v>3.1.11 Evidence of using feedback for improvement of programme</v>
      </c>
      <c r="E322" s="340" t="str">
        <f>Language!B1777</f>
        <v>Drop-down - to be selected by the reporter. 
If not, skip questions I2-3</v>
      </c>
    </row>
    <row r="323" spans="1:5" ht="15" customHeight="1">
      <c r="A323" s="320" t="s">
        <v>238</v>
      </c>
      <c r="B323" s="320" t="str">
        <f>Language!B1770</f>
        <v>The way the monitoring and evaluation data were used</v>
      </c>
      <c r="C323" s="106"/>
      <c r="D323" s="396"/>
      <c r="E323" s="342"/>
    </row>
    <row r="324" spans="1:5" ht="15" customHeight="1">
      <c r="A324" s="320"/>
      <c r="B324" s="320"/>
      <c r="C324" s="126" t="str">
        <f>IF(C323='Drop-downs'!I63,'Drop-downs'!I80,"")</f>
        <v/>
      </c>
      <c r="D324" s="396"/>
      <c r="E324" s="342"/>
    </row>
    <row r="325" spans="1:5" ht="32.25" customHeight="1">
      <c r="A325" s="25" t="s">
        <v>239</v>
      </c>
      <c r="B325" s="61" t="str">
        <f>Language!B1771</f>
        <v>Is there evidence of using feedback for improvement of programme?</v>
      </c>
      <c r="C325" s="106"/>
      <c r="D325" s="397"/>
      <c r="E325" s="341"/>
    </row>
    <row r="326" spans="1:5" ht="57.75" customHeight="1">
      <c r="A326" s="10" t="s">
        <v>240</v>
      </c>
      <c r="B326" s="10" t="str">
        <f>Language!B1772</f>
        <v>Availability of a sustainability plan for the next two iterations</v>
      </c>
      <c r="C326" s="126" t="str">
        <f>IF('General progr info'!C25="","",'General progr info'!C25)</f>
        <v/>
      </c>
      <c r="D326" s="25" t="str">
        <f>Language!B1776</f>
        <v>1.1.10 Availability of sustainability plan for the next two iterations</v>
      </c>
      <c r="E326" s="19" t="str">
        <f>Language!B1501</f>
        <v>Automated response. Needs to be double checked for correctness. 
NOTE: If information does not appear or seem incorrect, please, go the "General progr info" tab and include/update information</v>
      </c>
    </row>
    <row r="327" spans="1:5" ht="30">
      <c r="A327" s="10" t="s">
        <v>241</v>
      </c>
      <c r="B327" s="10" t="str">
        <f>Language!B1773</f>
        <v>Whether funding for implementation of the next iteration has been identified</v>
      </c>
      <c r="C327" s="106"/>
      <c r="D327" s="10"/>
      <c r="E327" s="19" t="str">
        <f>Language!B1781</f>
        <v>Drop-down - to be selected by the reporter.
If not, skip question I6</v>
      </c>
    </row>
    <row r="328" spans="1:5" ht="15" customHeight="1">
      <c r="A328" s="320" t="s">
        <v>242</v>
      </c>
      <c r="B328" s="320" t="str">
        <f>Language!B1774</f>
        <v>Source of identified funding</v>
      </c>
      <c r="C328" s="106"/>
      <c r="D328" s="349"/>
      <c r="E328" s="350" t="str">
        <f>Language!B1502</f>
        <v>Drop-down - to be selected by the reporter</v>
      </c>
    </row>
    <row r="329" spans="1:5" ht="15" customHeight="1">
      <c r="A329" s="320"/>
      <c r="B329" s="320"/>
      <c r="C329" s="126" t="str">
        <f>IF(C328='Drop-downs'!I69,'Drop-downs'!I80,"")</f>
        <v/>
      </c>
      <c r="D329" s="349"/>
      <c r="E329" s="350"/>
    </row>
  </sheetData>
  <sheetProtection algorithmName="SHA-512" hashValue="Puu2nipAgx61TQt4Qfi7/GPDfdYSGaTMEYbYFGHwUGGV8wZrh7jBN7qCaDcIoC5gnWSQ1kcoJpqtllMjj+JN9w==" saltValue="HP5nykiFZoyW/dB12Ln/Fg==" spinCount="100000" sheet="1" objects="1" scenarios="1" formatColumns="0" formatRows="0"/>
  <mergeCells count="104">
    <mergeCell ref="A5:E5"/>
    <mergeCell ref="A11:E11"/>
    <mergeCell ref="E6:E9"/>
    <mergeCell ref="D6:D9"/>
    <mergeCell ref="B12:C12"/>
    <mergeCell ref="A10:E10"/>
    <mergeCell ref="A12:A19"/>
    <mergeCell ref="B42:C42"/>
    <mergeCell ref="D22:D42"/>
    <mergeCell ref="D43:D44"/>
    <mergeCell ref="E43:E44"/>
    <mergeCell ref="A65:A110"/>
    <mergeCell ref="A21:E21"/>
    <mergeCell ref="B43:B44"/>
    <mergeCell ref="D45:D61"/>
    <mergeCell ref="D12:D19"/>
    <mergeCell ref="E12:E19"/>
    <mergeCell ref="B323:B324"/>
    <mergeCell ref="A323:A324"/>
    <mergeCell ref="D289:D290"/>
    <mergeCell ref="B23:C23"/>
    <mergeCell ref="E45:E61"/>
    <mergeCell ref="A167:A217"/>
    <mergeCell ref="B167:C167"/>
    <mergeCell ref="D291:D303"/>
    <mergeCell ref="A308:E308"/>
    <mergeCell ref="A320:E320"/>
    <mergeCell ref="A283:A288"/>
    <mergeCell ref="D277:D288"/>
    <mergeCell ref="A43:A44"/>
    <mergeCell ref="A276:E276"/>
    <mergeCell ref="D221:D230"/>
    <mergeCell ref="A221:A230"/>
    <mergeCell ref="A62:E62"/>
    <mergeCell ref="B112:C112"/>
    <mergeCell ref="D112:D166"/>
    <mergeCell ref="E112:E166"/>
    <mergeCell ref="B113:C113"/>
    <mergeCell ref="B118:C118"/>
    <mergeCell ref="A218:E218"/>
    <mergeCell ref="B66:F66"/>
    <mergeCell ref="B328:B329"/>
    <mergeCell ref="A328:A329"/>
    <mergeCell ref="D328:D329"/>
    <mergeCell ref="E328:E329"/>
    <mergeCell ref="D304:D306"/>
    <mergeCell ref="A321:E321"/>
    <mergeCell ref="B277:C277"/>
    <mergeCell ref="B291:C291"/>
    <mergeCell ref="D309:D319"/>
    <mergeCell ref="E309:E319"/>
    <mergeCell ref="B315:C315"/>
    <mergeCell ref="B310:C310"/>
    <mergeCell ref="A309:A319"/>
    <mergeCell ref="B309:C309"/>
    <mergeCell ref="E305:E306"/>
    <mergeCell ref="E322:E325"/>
    <mergeCell ref="E289:E290"/>
    <mergeCell ref="B283:C283"/>
    <mergeCell ref="E291:E303"/>
    <mergeCell ref="A277:A282"/>
    <mergeCell ref="A291:A303"/>
    <mergeCell ref="D322:D325"/>
    <mergeCell ref="E277:E288"/>
    <mergeCell ref="A307:E307"/>
    <mergeCell ref="A231:E231"/>
    <mergeCell ref="B234:C234"/>
    <mergeCell ref="D233:D234"/>
    <mergeCell ref="A232:E232"/>
    <mergeCell ref="A234:A260"/>
    <mergeCell ref="B168:C168"/>
    <mergeCell ref="B174:C174"/>
    <mergeCell ref="A275:E275"/>
    <mergeCell ref="A261:A274"/>
    <mergeCell ref="B261:C261"/>
    <mergeCell ref="B262:C262"/>
    <mergeCell ref="B270:C270"/>
    <mergeCell ref="B265:C265"/>
    <mergeCell ref="D261:D274"/>
    <mergeCell ref="E261:E274"/>
    <mergeCell ref="A1:G1"/>
    <mergeCell ref="A2:G2"/>
    <mergeCell ref="A3:G3"/>
    <mergeCell ref="D167:D217"/>
    <mergeCell ref="E167:E217"/>
    <mergeCell ref="E221:E230"/>
    <mergeCell ref="A219:E219"/>
    <mergeCell ref="A112:A166"/>
    <mergeCell ref="B46:C46"/>
    <mergeCell ref="B52:C52"/>
    <mergeCell ref="A45:A61"/>
    <mergeCell ref="B45:C45"/>
    <mergeCell ref="B123:C123"/>
    <mergeCell ref="A63:E63"/>
    <mergeCell ref="B221:C221"/>
    <mergeCell ref="A20:E20"/>
    <mergeCell ref="B22:C22"/>
    <mergeCell ref="A22:A42"/>
    <mergeCell ref="E22:E42"/>
    <mergeCell ref="B30:C30"/>
    <mergeCell ref="B37:C37"/>
    <mergeCell ref="B65:C65"/>
    <mergeCell ref="B29:C29"/>
    <mergeCell ref="B36:C36"/>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5F450E6B-8721-4459-81E8-6AA6F0B866BC}">
          <x14:formula1>
            <xm:f>'Drop-downs'!$I$7:$I$8</xm:f>
          </x14:formula1>
          <xm:sqref>C327 C322 C304 C325</xm:sqref>
        </x14:dataValidation>
        <x14:dataValidation type="list" allowBlank="1" showInputMessage="1" showErrorMessage="1" xr:uid="{794D09D6-03F1-4F9A-93A9-98FEEA025F41}">
          <x14:formula1>
            <xm:f>'Drop-downs'!$I$36:$I$43</xm:f>
          </x14:formula1>
          <xm:sqref>C43</xm:sqref>
        </x14:dataValidation>
        <x14:dataValidation type="list" allowBlank="1" showInputMessage="1" showErrorMessage="1" xr:uid="{D5EDACE7-E731-4CD8-8050-9EB2EB2079EA}">
          <x14:formula1>
            <xm:f>'Drop-downs'!$I$60:$I$63</xm:f>
          </x14:formula1>
          <xm:sqref>C323</xm:sqref>
        </x14:dataValidation>
        <x14:dataValidation type="list" allowBlank="1" showInputMessage="1" showErrorMessage="1" xr:uid="{8EC499FB-9804-4BE6-930D-757604D7366A}">
          <x14:formula1>
            <xm:f>'Drop-downs'!$I$66:$I$69</xm:f>
          </x14:formula1>
          <xm:sqref>C328</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9829E-E591-423B-87AC-C206A36F366B}">
  <sheetPr>
    <tabColor rgb="FFFFC000"/>
  </sheetPr>
  <dimension ref="A1:H80"/>
  <sheetViews>
    <sheetView zoomScale="85" zoomScaleNormal="85" workbookViewId="0">
      <selection activeCell="C13" sqref="C13"/>
    </sheetView>
  </sheetViews>
  <sheetFormatPr defaultRowHeight="15"/>
  <cols>
    <col min="1" max="1" width="4.140625" customWidth="1"/>
    <col min="2" max="2" width="50.140625" customWidth="1"/>
    <col min="3" max="3" width="34.28515625" customWidth="1"/>
    <col min="4" max="4" width="35.85546875" customWidth="1"/>
    <col min="5" max="5" width="56.85546875" customWidth="1"/>
    <col min="7" max="7" width="35.28515625" customWidth="1"/>
    <col min="8" max="8" width="86.28515625" customWidth="1"/>
  </cols>
  <sheetData>
    <row r="1" spans="1:8" ht="70.5" customHeight="1">
      <c r="A1" s="338" t="str">
        <f>Language!B1783</f>
        <v>Dear national entity and/or implementer,
Welcome to the follow-up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6 months following completion of the iteration of the programme.</v>
      </c>
      <c r="B1" s="338"/>
      <c r="C1" s="338"/>
      <c r="D1" s="338"/>
      <c r="E1" s="338"/>
      <c r="F1" s="338"/>
      <c r="G1" s="338"/>
    </row>
    <row r="2" spans="1:8" ht="42.75" customHeight="1">
      <c r="A2" s="338" t="str">
        <f>Language!B1784</f>
        <v>Below is the follow-up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B2" s="338"/>
      <c r="C2" s="338"/>
      <c r="D2" s="338"/>
      <c r="E2" s="338"/>
      <c r="F2" s="338"/>
      <c r="G2" s="338"/>
    </row>
    <row r="3" spans="1:8" ht="155.25" customHeight="1">
      <c r="A3" s="338" t="str">
        <f>Language!B2011</f>
        <v>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v>
      </c>
      <c r="B3" s="338"/>
      <c r="C3" s="338"/>
      <c r="D3" s="338"/>
      <c r="E3" s="338"/>
      <c r="F3" s="338"/>
      <c r="G3" s="338"/>
    </row>
    <row r="4" spans="1:8">
      <c r="A4" s="38"/>
      <c r="B4" s="38" t="str">
        <f>Language!$B$1476</f>
        <v>Question</v>
      </c>
      <c r="C4" s="38" t="str">
        <f>Language!$B$1477</f>
        <v>Response</v>
      </c>
      <c r="D4" s="38" t="str">
        <f>Language!$B$1478</f>
        <v>Related indicator</v>
      </c>
      <c r="E4" s="38" t="str">
        <f>Language!$B$1479</f>
        <v>Quality check</v>
      </c>
    </row>
    <row r="5" spans="1:8" ht="15.75" customHeight="1">
      <c r="A5" s="361" t="str">
        <f>Language!B1596</f>
        <v>Section A. General information</v>
      </c>
      <c r="B5" s="362"/>
      <c r="C5" s="362"/>
      <c r="D5" s="362"/>
      <c r="E5" s="363"/>
      <c r="G5" s="8" t="str">
        <f>Language!$B$56</f>
        <v>Below is the color-coding of the cells in the tool that can help you navigate and quickly find which cells need to be filled out. It can be found at the bottom of every spreadsheet</v>
      </c>
    </row>
    <row r="6" spans="1:8" ht="15" customHeight="1">
      <c r="A6" s="10" t="s">
        <v>189</v>
      </c>
      <c r="B6" s="10" t="str">
        <f>Language!B1597</f>
        <v>Unique identifier of the programme</v>
      </c>
      <c r="C6" s="126">
        <f>'General progr info'!C6</f>
        <v>0</v>
      </c>
      <c r="D6" s="349"/>
      <c r="E6" s="350" t="str">
        <f>Language!B1601</f>
        <v>Automated response. Needs to be double checked for correctness. 
NOTE: If information in these fields does not appear or seem incorrect, please, go the "general info" tab and include/update information</v>
      </c>
      <c r="G6" s="38" t="str">
        <f>Language!$B$57</f>
        <v>Fixed titles and totals</v>
      </c>
      <c r="H6" s="10" t="str">
        <f>Language!$B$63</f>
        <v>Non-editable - no need for user input.</v>
      </c>
    </row>
    <row r="7" spans="1:8" ht="15" customHeight="1">
      <c r="A7" s="10" t="s">
        <v>190</v>
      </c>
      <c r="B7" s="10" t="str">
        <f>Language!B1598</f>
        <v>Iteration number</v>
      </c>
      <c r="C7" s="126">
        <f>'General progr info'!C9</f>
        <v>0</v>
      </c>
      <c r="D7" s="349"/>
      <c r="E7" s="350"/>
      <c r="G7" s="25" t="str">
        <f>Language!$B$58</f>
        <v>General information and legends</v>
      </c>
      <c r="H7" s="10" t="str">
        <f>Language!$B$64</f>
        <v>Non-editable - no need for user input.</v>
      </c>
    </row>
    <row r="8" spans="1:8" ht="15" customHeight="1">
      <c r="A8" s="10" t="s">
        <v>191</v>
      </c>
      <c r="B8" s="10" t="str">
        <f>Language!B1599</f>
        <v>Email of the manager of the programme</v>
      </c>
      <c r="C8" s="126">
        <f>'General progr info'!C15</f>
        <v>0</v>
      </c>
      <c r="D8" s="349"/>
      <c r="E8" s="350"/>
      <c r="G8" s="80" t="str">
        <f>Language!$B$59</f>
        <v>Fixed or formula</v>
      </c>
      <c r="H8" s="10" t="str">
        <f>Language!$B$65</f>
        <v>Non-editable - no need for user input.</v>
      </c>
    </row>
    <row r="9" spans="1:8" ht="32.25" customHeight="1">
      <c r="A9" s="10" t="s">
        <v>192</v>
      </c>
      <c r="B9" s="10" t="str">
        <f>Language!B1600</f>
        <v>Email of the monitoring and evaluation focal point</v>
      </c>
      <c r="C9" s="126">
        <f>'General progr info'!C17</f>
        <v>0</v>
      </c>
      <c r="D9" s="349"/>
      <c r="E9" s="350"/>
      <c r="G9" s="51" t="str">
        <f>Language!$B$60</f>
        <v>Fillable</v>
      </c>
      <c r="H9" s="10" t="str">
        <f>Language!$B$66</f>
        <v>User input required (free text).</v>
      </c>
    </row>
    <row r="10" spans="1:8">
      <c r="A10" s="349"/>
      <c r="B10" s="349"/>
      <c r="C10" s="349"/>
      <c r="D10" s="349"/>
      <c r="E10" s="349"/>
      <c r="G10" s="78" t="str">
        <f>Language!$B$61</f>
        <v>Drop-downs</v>
      </c>
      <c r="H10" s="10" t="str">
        <f>Language!$B$67</f>
        <v>User selection is required.</v>
      </c>
    </row>
    <row r="11" spans="1:8" ht="15" customHeight="1">
      <c r="A11" s="361" t="str">
        <f>Language!B1602</f>
        <v>Section B. Programme updates</v>
      </c>
      <c r="B11" s="362"/>
      <c r="C11" s="362"/>
      <c r="D11" s="362"/>
      <c r="E11" s="363"/>
      <c r="G11" s="81" t="str">
        <f>Language!$B$62</f>
        <v>Prefilled data</v>
      </c>
      <c r="H11"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row r="12" spans="1:8" ht="73.5" customHeight="1">
      <c r="A12" s="10" t="s">
        <v>204</v>
      </c>
      <c r="B12" s="10" t="str">
        <f>Language!B1788</f>
        <v>Whether community of practice has been established</v>
      </c>
      <c r="C12" s="126" t="str">
        <f>IF('General progr info'!C22="","",'General progr info'!C22)</f>
        <v/>
      </c>
      <c r="D12" s="382" t="str">
        <f>Language!B1795</f>
        <v>1.3.3 Evidence of community of practice</v>
      </c>
      <c r="E12" s="19" t="str">
        <f>Language!B1601</f>
        <v>Automated response. Needs to be double checked for correctness. 
NOTE: If information in these fields does not appear or seem incorrect, please, go the "general info" tab and include/update information</v>
      </c>
    </row>
    <row r="13" spans="1:8" ht="15" customHeight="1">
      <c r="A13" s="320" t="s">
        <v>205</v>
      </c>
      <c r="B13" s="320" t="str">
        <f>Language!B1789</f>
        <v>Platform for the established community of practice</v>
      </c>
      <c r="C13" s="106"/>
      <c r="D13" s="382"/>
      <c r="E13" s="340" t="str">
        <f>Language!B2009</f>
        <v>Drop-down - to be selected by the reporter. If no, skip questions B2-3</v>
      </c>
    </row>
    <row r="14" spans="1:8" ht="15" customHeight="1">
      <c r="A14" s="320"/>
      <c r="B14" s="320"/>
      <c r="C14" s="126" t="str">
        <f>IF(C13='Drop-downs'!I57,'Drop-downs'!I80, "")</f>
        <v/>
      </c>
      <c r="D14" s="382"/>
      <c r="E14" s="342"/>
    </row>
    <row r="15" spans="1:8" ht="30">
      <c r="A15" s="10" t="s">
        <v>206</v>
      </c>
      <c r="B15" s="10" t="str">
        <f>Language!B1790</f>
        <v>Whether evidence of established community of practice available</v>
      </c>
      <c r="C15" s="106"/>
      <c r="D15" s="382"/>
      <c r="E15" s="341"/>
    </row>
    <row r="16" spans="1:8" ht="90">
      <c r="A16" s="10" t="s">
        <v>207</v>
      </c>
      <c r="B16" s="10" t="str">
        <f>Language!B1791</f>
        <v xml:space="preserve">Whether the feedback from monitoring and evaluation was used for improvement of the programme
The question is duplicated in this, mid-programme and final reporting forms to track if there was an update </v>
      </c>
      <c r="C16" s="106"/>
      <c r="D16" s="351" t="str">
        <f>Language!B1796</f>
        <v>3.1.11 Evidence of using feedback for improvement of programme</v>
      </c>
      <c r="E16" s="340" t="str">
        <f>Language!B1803</f>
        <v>Drop-down - to be selected by the reporter. 
If not, skip questions B5-6.</v>
      </c>
    </row>
    <row r="17" spans="1:5" ht="15" customHeight="1">
      <c r="A17" s="320" t="s">
        <v>208</v>
      </c>
      <c r="B17" s="320" t="str">
        <f>Language!B1792</f>
        <v>The way the monitoring and evaluation data were used</v>
      </c>
      <c r="C17" s="106"/>
      <c r="D17" s="352"/>
      <c r="E17" s="342"/>
    </row>
    <row r="18" spans="1:5" ht="15" customHeight="1">
      <c r="A18" s="378"/>
      <c r="B18" s="378"/>
      <c r="C18" s="129" t="str">
        <f>IF(C17='Drop-downs'!I63,'Drop-downs'!I80,"")</f>
        <v/>
      </c>
      <c r="D18" s="352"/>
      <c r="E18" s="342"/>
    </row>
    <row r="19" spans="1:5" ht="30">
      <c r="A19" s="6" t="s">
        <v>209</v>
      </c>
      <c r="B19" s="25" t="str">
        <f>Language!B1793</f>
        <v>Is there evidence of using feedback for improvement of programme?</v>
      </c>
      <c r="C19" s="131"/>
      <c r="D19" s="353"/>
      <c r="E19" s="341"/>
    </row>
    <row r="20" spans="1:5">
      <c r="A20" s="361" t="str">
        <f>Language!B1669</f>
        <v>Section C. Programme results</v>
      </c>
      <c r="B20" s="362"/>
      <c r="C20" s="362"/>
      <c r="D20" s="362"/>
      <c r="E20" s="363"/>
    </row>
    <row r="21" spans="1:5" ht="39" customHeight="1">
      <c r="A21" s="405" t="s">
        <v>210</v>
      </c>
      <c r="B21" s="403" t="str">
        <f>Language!B457</f>
        <v>Percentage of participants who have reported evidence of career advancement following participation in the programme (e.g., new job responsibilities, promotion)</v>
      </c>
      <c r="C21" s="404"/>
      <c r="D21" s="367" t="str">
        <f>Language!B1945</f>
        <v>2.2.1. Percentage of participants who have reported evidence of career advancement following participation in the programme</v>
      </c>
      <c r="E21" s="370" t="str">
        <f>Language!B1969</f>
        <v>Automated response. Needs to be double checked for correctness. 
NOTE: If the information does not appear or seems incorrect, please, go to the "Other participant evaluations" tab and check that the Participant six-month follow-up form has been filled out - Section A, Question 3.1.</v>
      </c>
    </row>
    <row r="22" spans="1:5">
      <c r="A22" s="406"/>
      <c r="B22" s="384" t="str">
        <f>Language!B565</f>
        <v>By sector</v>
      </c>
      <c r="C22" s="385"/>
      <c r="D22" s="368"/>
      <c r="E22" s="371"/>
    </row>
    <row r="23" spans="1:5">
      <c r="A23" s="406"/>
      <c r="B23" s="10" t="str">
        <f>Language!B275</f>
        <v>Human health</v>
      </c>
      <c r="C23" s="187" t="str">
        <f>'Other participant evaluations'!D232</f>
        <v/>
      </c>
      <c r="D23" s="368"/>
      <c r="E23" s="371"/>
    </row>
    <row r="24" spans="1:5">
      <c r="A24" s="406"/>
      <c r="B24" s="10" t="str">
        <f>Language!B276</f>
        <v>Animal health</v>
      </c>
      <c r="C24" s="187" t="str">
        <f>'Other participant evaluations'!E232</f>
        <v/>
      </c>
      <c r="D24" s="368"/>
      <c r="E24" s="371"/>
    </row>
    <row r="25" spans="1:5">
      <c r="A25" s="406"/>
      <c r="B25" s="10" t="str">
        <f>Language!B277</f>
        <v>Environmental health</v>
      </c>
      <c r="C25" s="187" t="str">
        <f>'Other participant evaluations'!F232</f>
        <v/>
      </c>
      <c r="D25" s="368"/>
      <c r="E25" s="371"/>
    </row>
    <row r="26" spans="1:5">
      <c r="A26" s="406"/>
      <c r="B26" s="10" t="str">
        <f>Language!B278</f>
        <v>Other</v>
      </c>
      <c r="C26" s="187" t="str">
        <f>'Other participant evaluations'!G232</f>
        <v/>
      </c>
      <c r="D26" s="368"/>
      <c r="E26" s="371"/>
    </row>
    <row r="27" spans="1:5">
      <c r="A27" s="406"/>
      <c r="B27" s="10" t="str">
        <f>Language!B279</f>
        <v>Total</v>
      </c>
      <c r="C27" s="187" t="str">
        <f>'Other participant evaluations'!D233</f>
        <v/>
      </c>
      <c r="D27" s="368"/>
      <c r="E27" s="371"/>
    </row>
    <row r="28" spans="1:5">
      <c r="A28" s="406"/>
      <c r="B28" s="384" t="str">
        <f>Language!B1967</f>
        <v>By gender</v>
      </c>
      <c r="C28" s="385"/>
      <c r="D28" s="368"/>
      <c r="E28" s="371"/>
    </row>
    <row r="29" spans="1:5">
      <c r="A29" s="406"/>
      <c r="B29" s="10" t="str">
        <f>Language!B280</f>
        <v>Female</v>
      </c>
      <c r="C29" s="187" t="str">
        <f>'Other participant evaluations'!H232</f>
        <v/>
      </c>
      <c r="D29" s="368"/>
      <c r="E29" s="371"/>
    </row>
    <row r="30" spans="1:5">
      <c r="A30" s="406"/>
      <c r="B30" s="10" t="str">
        <f>Language!B281</f>
        <v>Male</v>
      </c>
      <c r="C30" s="187" t="str">
        <f>'Other participant evaluations'!I232</f>
        <v/>
      </c>
      <c r="D30" s="368"/>
      <c r="E30" s="371"/>
    </row>
    <row r="31" spans="1:5">
      <c r="A31" s="406"/>
      <c r="B31" s="10" t="str">
        <f>Language!B282</f>
        <v>Non-binary</v>
      </c>
      <c r="C31" s="187" t="str">
        <f>'Other participant evaluations'!J232</f>
        <v/>
      </c>
      <c r="D31" s="368"/>
      <c r="E31" s="371"/>
    </row>
    <row r="32" spans="1:5">
      <c r="A32" s="406"/>
      <c r="B32" s="10" t="str">
        <f>Language!B283</f>
        <v>Prefer not to say</v>
      </c>
      <c r="C32" s="187" t="str">
        <f>'Other participant evaluations'!K232</f>
        <v/>
      </c>
      <c r="D32" s="368"/>
      <c r="E32" s="371"/>
    </row>
    <row r="33" spans="1:5">
      <c r="A33" s="406"/>
      <c r="B33" s="10" t="str">
        <f>Language!B279</f>
        <v>Total</v>
      </c>
      <c r="C33" s="187" t="str">
        <f>'Other participant evaluations'!D233</f>
        <v/>
      </c>
      <c r="D33" s="368"/>
      <c r="E33" s="371"/>
    </row>
    <row r="34" spans="1:5">
      <c r="A34" s="406"/>
      <c r="B34" s="384" t="str">
        <f>Language!B1968</f>
        <v>By business sector</v>
      </c>
      <c r="C34" s="385"/>
      <c r="D34" s="368"/>
      <c r="E34" s="371"/>
    </row>
    <row r="35" spans="1:5">
      <c r="A35" s="406"/>
      <c r="B35" s="10" t="str">
        <f>Language!B285</f>
        <v>Public</v>
      </c>
      <c r="C35" s="187" t="str">
        <f>'Other participant evaluations'!L232</f>
        <v/>
      </c>
      <c r="D35" s="368"/>
      <c r="E35" s="371"/>
    </row>
    <row r="36" spans="1:5">
      <c r="A36" s="406"/>
      <c r="B36" s="10" t="str">
        <f>Language!B286</f>
        <v>Private</v>
      </c>
      <c r="C36" s="187" t="str">
        <f>'Other participant evaluations'!M232</f>
        <v/>
      </c>
      <c r="D36" s="368"/>
      <c r="E36" s="371"/>
    </row>
    <row r="37" spans="1:5">
      <c r="A37" s="406"/>
      <c r="B37" s="10" t="str">
        <f>Language!B287</f>
        <v>Public-private partnerships</v>
      </c>
      <c r="C37" s="187" t="str">
        <f>'Other participant evaluations'!N232</f>
        <v/>
      </c>
      <c r="D37" s="368"/>
      <c r="E37" s="371"/>
    </row>
    <row r="38" spans="1:5">
      <c r="A38" s="407"/>
      <c r="B38" s="10" t="str">
        <f>Language!B279</f>
        <v>Total</v>
      </c>
      <c r="C38" s="187" t="str">
        <f>'Other participant evaluations'!D233</f>
        <v/>
      </c>
      <c r="D38" s="369"/>
      <c r="E38" s="372"/>
    </row>
    <row r="39" spans="1:5" ht="36.75" customHeight="1">
      <c r="A39" s="405" t="s">
        <v>222</v>
      </c>
      <c r="B39" s="403" t="str">
        <f>Language!B464</f>
        <v>Percentage of participants reporting an increase in interaction with other sectors after the programme</v>
      </c>
      <c r="C39" s="404"/>
      <c r="D39" s="367" t="str">
        <f>Language!B1947</f>
        <v>2.3.1. Percentage of participants reporting an increase in interaction with other sectors after the programme</v>
      </c>
      <c r="E39" s="370" t="str">
        <f>Language!B1970</f>
        <v>Automated response. Needs to be double checked for correctness. 
NOTE: If the information does not appear or seems incorrect, please, go to the "Other participant evaluations" tab and check that the Participant six-month follow-up form has been filled out - Section A, Question 2.</v>
      </c>
    </row>
    <row r="40" spans="1:5">
      <c r="A40" s="406"/>
      <c r="B40" s="384" t="str">
        <f>Language!B565</f>
        <v>By sector</v>
      </c>
      <c r="C40" s="385"/>
      <c r="D40" s="368"/>
      <c r="E40" s="371"/>
    </row>
    <row r="41" spans="1:5">
      <c r="A41" s="406"/>
      <c r="B41" s="10" t="str">
        <f>Language!B275</f>
        <v>Human health</v>
      </c>
      <c r="C41" s="187" t="str">
        <f>'Other participant evaluations'!E186</f>
        <v/>
      </c>
      <c r="D41" s="368"/>
      <c r="E41" s="371"/>
    </row>
    <row r="42" spans="1:5">
      <c r="A42" s="406"/>
      <c r="B42" s="10" t="str">
        <f>Language!B276</f>
        <v>Animal health</v>
      </c>
      <c r="C42" s="187" t="str">
        <f>'Other participant evaluations'!G186</f>
        <v/>
      </c>
      <c r="D42" s="368"/>
      <c r="E42" s="371"/>
    </row>
    <row r="43" spans="1:5">
      <c r="A43" s="406"/>
      <c r="B43" s="10" t="str">
        <f>Language!B277</f>
        <v>Environmental health</v>
      </c>
      <c r="C43" s="187" t="str">
        <f>'Other participant evaluations'!I186</f>
        <v/>
      </c>
      <c r="D43" s="368"/>
      <c r="E43" s="371"/>
    </row>
    <row r="44" spans="1:5">
      <c r="A44" s="406"/>
      <c r="B44" s="10" t="str">
        <f>Language!B278</f>
        <v>Other</v>
      </c>
      <c r="C44" s="187" t="str">
        <f>'Other participant evaluations'!K186</f>
        <v/>
      </c>
      <c r="D44" s="368"/>
      <c r="E44" s="371"/>
    </row>
    <row r="45" spans="1:5">
      <c r="A45" s="407"/>
      <c r="B45" s="10" t="str">
        <f>Language!B279</f>
        <v>Total</v>
      </c>
      <c r="C45" s="187" t="str">
        <f>'Other participant evaluations'!D189</f>
        <v/>
      </c>
      <c r="D45" s="369"/>
      <c r="E45" s="372"/>
    </row>
    <row r="46" spans="1:5" ht="36" customHeight="1">
      <c r="A46" s="367" t="s">
        <v>223</v>
      </c>
      <c r="B46" s="403" t="str">
        <f>Language!B469</f>
        <v xml:space="preserve">Percentage of participants reporting having integrated new competencies acquired during the programme into their everyday work  </v>
      </c>
      <c r="C46" s="404"/>
      <c r="D46" s="367" t="str">
        <f>Language!B1948</f>
        <v xml:space="preserve">2.3.2. Percentage of participants reporting having integrated new competencies acquired during the programme into their everyday work  </v>
      </c>
      <c r="E46" s="370" t="str">
        <f>Language!B1971</f>
        <v>Automated response. Needs to be double checked for correctness. 
NOTE: If the information does not appear or seems incorrect, please, go to the "Other participant evaluations" tab and check that the Participant six-month follow-up form has been filled out - Section A, Questions 1 and 1.1.</v>
      </c>
    </row>
    <row r="47" spans="1:5">
      <c r="A47" s="368"/>
      <c r="B47" s="384" t="str">
        <f>Language!$B$565</f>
        <v>By sector</v>
      </c>
      <c r="C47" s="385"/>
      <c r="D47" s="368"/>
      <c r="E47" s="371"/>
    </row>
    <row r="48" spans="1:5">
      <c r="A48" s="368"/>
      <c r="B48" s="25" t="str">
        <f>Language!$B$275</f>
        <v>Human health</v>
      </c>
      <c r="C48" s="189" t="str">
        <f>'Other participant evaluations'!E171</f>
        <v/>
      </c>
      <c r="D48" s="368"/>
      <c r="E48" s="371"/>
    </row>
    <row r="49" spans="1:5">
      <c r="A49" s="368"/>
      <c r="B49" s="25" t="str">
        <f>Language!$B$276</f>
        <v>Animal health</v>
      </c>
      <c r="C49" s="189" t="str">
        <f>'Other participant evaluations'!G171</f>
        <v/>
      </c>
      <c r="D49" s="368"/>
      <c r="E49" s="371"/>
    </row>
    <row r="50" spans="1:5">
      <c r="A50" s="368"/>
      <c r="B50" s="25" t="str">
        <f>Language!$B$277</f>
        <v>Environmental health</v>
      </c>
      <c r="C50" s="189" t="str">
        <f>'Other participant evaluations'!I171</f>
        <v/>
      </c>
      <c r="D50" s="368"/>
      <c r="E50" s="371"/>
    </row>
    <row r="51" spans="1:5">
      <c r="A51" s="368"/>
      <c r="B51" s="25" t="str">
        <f>Language!$B$278</f>
        <v>Other</v>
      </c>
      <c r="C51" s="189" t="str">
        <f>'Other participant evaluations'!K171</f>
        <v/>
      </c>
      <c r="D51" s="368"/>
      <c r="E51" s="371"/>
    </row>
    <row r="52" spans="1:5">
      <c r="A52" s="368"/>
      <c r="B52" s="25" t="str">
        <f>Language!$B$279</f>
        <v>Total</v>
      </c>
      <c r="C52" s="189" t="str">
        <f>'Other participant evaluations'!D174</f>
        <v/>
      </c>
      <c r="D52" s="368"/>
      <c r="E52" s="371"/>
    </row>
    <row r="53" spans="1:5">
      <c r="A53" s="368"/>
      <c r="B53" s="384" t="str">
        <f>Language!$B$1964</f>
        <v>By competency</v>
      </c>
      <c r="C53" s="385"/>
      <c r="D53" s="368"/>
      <c r="E53" s="371"/>
    </row>
    <row r="54" spans="1:5">
      <c r="A54" s="368"/>
      <c r="B54" s="25" t="str">
        <f>Language!$B$123</f>
        <v>Laboratory system</v>
      </c>
      <c r="C54" s="189" t="str">
        <f>'Other participant evaluations'!Z176</f>
        <v/>
      </c>
      <c r="D54" s="368"/>
      <c r="E54" s="371"/>
    </row>
    <row r="55" spans="1:5">
      <c r="A55" s="368"/>
      <c r="B55" s="25" t="str">
        <f>Language!$B$124</f>
        <v>Leadership</v>
      </c>
      <c r="C55" s="189" t="str">
        <f>'Other participant evaluations'!Z177</f>
        <v/>
      </c>
      <c r="D55" s="368"/>
      <c r="E55" s="371"/>
    </row>
    <row r="56" spans="1:5">
      <c r="A56" s="368"/>
      <c r="B56" s="25" t="str">
        <f>Language!$B$125</f>
        <v>Management</v>
      </c>
      <c r="C56" s="189" t="str">
        <f>'Other participant evaluations'!Z178</f>
        <v/>
      </c>
      <c r="D56" s="368"/>
      <c r="E56" s="371"/>
    </row>
    <row r="57" spans="1:5">
      <c r="A57" s="368"/>
      <c r="B57" s="25" t="str">
        <f>Language!$B$126</f>
        <v>Communication</v>
      </c>
      <c r="C57" s="189" t="str">
        <f>'Other participant evaluations'!Z179</f>
        <v/>
      </c>
      <c r="D57" s="368"/>
      <c r="E57" s="371"/>
    </row>
    <row r="58" spans="1:5">
      <c r="A58" s="368"/>
      <c r="B58" s="25" t="str">
        <f>Language!$B$127</f>
        <v>Quality management system (QMS)</v>
      </c>
      <c r="C58" s="189" t="str">
        <f>'Other participant evaluations'!Z180</f>
        <v/>
      </c>
      <c r="D58" s="368"/>
      <c r="E58" s="371"/>
    </row>
    <row r="59" spans="1:5">
      <c r="A59" s="368"/>
      <c r="B59" s="25" t="str">
        <f>Language!$B$128</f>
        <v>Biosafety and biosecurity (BB)</v>
      </c>
      <c r="C59" s="189" t="str">
        <f>'Other participant evaluations'!Z181</f>
        <v/>
      </c>
      <c r="D59" s="368"/>
      <c r="E59" s="371"/>
    </row>
    <row r="60" spans="1:5">
      <c r="A60" s="368"/>
      <c r="B60" s="25" t="str">
        <f>Language!$B$129</f>
        <v>Disease surveillance and outbreak investigation</v>
      </c>
      <c r="C60" s="189" t="str">
        <f>'Other participant evaluations'!Z182</f>
        <v/>
      </c>
      <c r="D60" s="368"/>
      <c r="E60" s="371"/>
    </row>
    <row r="61" spans="1:5">
      <c r="A61" s="368"/>
      <c r="B61" s="25" t="str">
        <f>Language!$B$130</f>
        <v>Emergency preparedness, response and recovery</v>
      </c>
      <c r="C61" s="189" t="str">
        <f>'Other participant evaluations'!Z183</f>
        <v/>
      </c>
      <c r="D61" s="368"/>
      <c r="E61" s="371"/>
    </row>
    <row r="62" spans="1:5">
      <c r="A62" s="369"/>
      <c r="B62" s="25" t="str">
        <f>Language!$B$131</f>
        <v>Research</v>
      </c>
      <c r="C62" s="189" t="str">
        <f>'Other participant evaluations'!Z184</f>
        <v/>
      </c>
      <c r="D62" s="369"/>
      <c r="E62" s="372"/>
    </row>
    <row r="63" spans="1:5" ht="38.25" customHeight="1">
      <c r="A63" s="367" t="s">
        <v>243</v>
      </c>
      <c r="B63" s="403" t="str">
        <f>Language!B483</f>
        <v>Percentage of graduates reporting contribution to national laboratory system after programme entry</v>
      </c>
      <c r="C63" s="404"/>
      <c r="D63" s="367" t="str">
        <f>Language!B1949</f>
        <v>2.4.2. Percentage of graduates reporting contribution to national laboratory system after programme entry</v>
      </c>
      <c r="E63" s="370" t="str">
        <f>Language!B1972</f>
        <v>Automated response. Needs to be double checked for correctness. 
NOTE: If the information does not appear or seems incorrect, please, go to the "Other participant evaluations" tab and check that the Participant six-month follow-up form has been filled out - Section A, Question 5.</v>
      </c>
    </row>
    <row r="64" spans="1:5">
      <c r="A64" s="368"/>
      <c r="B64" s="384" t="str">
        <f>Language!B565</f>
        <v>By sector</v>
      </c>
      <c r="C64" s="385"/>
      <c r="D64" s="368"/>
      <c r="E64" s="371"/>
    </row>
    <row r="65" spans="1:5">
      <c r="A65" s="368"/>
      <c r="B65" s="10" t="str">
        <f>Language!B275</f>
        <v>Human health</v>
      </c>
      <c r="C65" s="187" t="str">
        <f>'Other participant evaluations'!E206</f>
        <v/>
      </c>
      <c r="D65" s="368"/>
      <c r="E65" s="371"/>
    </row>
    <row r="66" spans="1:5">
      <c r="A66" s="368"/>
      <c r="B66" s="10" t="str">
        <f>Language!B276</f>
        <v>Animal health</v>
      </c>
      <c r="C66" s="187" t="str">
        <f>'Other participant evaluations'!G206</f>
        <v/>
      </c>
      <c r="D66" s="368"/>
      <c r="E66" s="371"/>
    </row>
    <row r="67" spans="1:5">
      <c r="A67" s="368"/>
      <c r="B67" s="10" t="str">
        <f>Language!B277</f>
        <v>Environmental health</v>
      </c>
      <c r="C67" s="187" t="str">
        <f>'Other participant evaluations'!I206</f>
        <v/>
      </c>
      <c r="D67" s="368"/>
      <c r="E67" s="371"/>
    </row>
    <row r="68" spans="1:5">
      <c r="A68" s="368"/>
      <c r="B68" s="10" t="str">
        <f>Language!B278</f>
        <v>Other</v>
      </c>
      <c r="C68" s="187" t="str">
        <f>'Other participant evaluations'!K206</f>
        <v/>
      </c>
      <c r="D68" s="368"/>
      <c r="E68" s="371"/>
    </row>
    <row r="69" spans="1:5">
      <c r="A69" s="368"/>
      <c r="B69" s="10" t="str">
        <f>Language!B279</f>
        <v>Total</v>
      </c>
      <c r="C69" s="187" t="str">
        <f>'Other participant evaluations'!D208</f>
        <v/>
      </c>
      <c r="D69" s="368"/>
      <c r="E69" s="371"/>
    </row>
    <row r="70" spans="1:5">
      <c r="A70" s="368"/>
      <c r="B70" s="384" t="str">
        <f>Language!B1967</f>
        <v>By gender</v>
      </c>
      <c r="C70" s="385"/>
      <c r="D70" s="368"/>
      <c r="E70" s="371"/>
    </row>
    <row r="71" spans="1:5">
      <c r="A71" s="368"/>
      <c r="B71" s="10" t="str">
        <f>Language!B280</f>
        <v>Female</v>
      </c>
      <c r="C71" s="187" t="str">
        <f>'Other participant evaluations'!M206</f>
        <v/>
      </c>
      <c r="D71" s="368"/>
      <c r="E71" s="371"/>
    </row>
    <row r="72" spans="1:5">
      <c r="A72" s="368"/>
      <c r="B72" s="10" t="str">
        <f>Language!B281</f>
        <v>Male</v>
      </c>
      <c r="C72" s="187" t="str">
        <f>'Other participant evaluations'!O206</f>
        <v/>
      </c>
      <c r="D72" s="368"/>
      <c r="E72" s="371"/>
    </row>
    <row r="73" spans="1:5">
      <c r="A73" s="368"/>
      <c r="B73" s="10" t="str">
        <f>Language!B282</f>
        <v>Non-binary</v>
      </c>
      <c r="C73" s="187" t="str">
        <f>'Other participant evaluations'!Q206</f>
        <v/>
      </c>
      <c r="D73" s="368"/>
      <c r="E73" s="371"/>
    </row>
    <row r="74" spans="1:5">
      <c r="A74" s="368"/>
      <c r="B74" s="10" t="str">
        <f>Language!B283</f>
        <v>Prefer not to say</v>
      </c>
      <c r="C74" s="187" t="str">
        <f>'Other participant evaluations'!S206</f>
        <v/>
      </c>
      <c r="D74" s="368"/>
      <c r="E74" s="371"/>
    </row>
    <row r="75" spans="1:5">
      <c r="A75" s="368"/>
      <c r="B75" s="10" t="str">
        <f>Language!B284</f>
        <v>Total</v>
      </c>
      <c r="C75" s="187" t="str">
        <f>'Other participant evaluations'!D208</f>
        <v/>
      </c>
      <c r="D75" s="368"/>
      <c r="E75" s="371"/>
    </row>
    <row r="76" spans="1:5">
      <c r="A76" s="368"/>
      <c r="B76" s="384" t="str">
        <f>Language!B1968</f>
        <v>By business sector</v>
      </c>
      <c r="C76" s="385"/>
      <c r="D76" s="368"/>
      <c r="E76" s="371"/>
    </row>
    <row r="77" spans="1:5">
      <c r="A77" s="368"/>
      <c r="B77" s="10" t="str">
        <f>Language!B285</f>
        <v>Public</v>
      </c>
      <c r="C77" s="187" t="str">
        <f>'Other participant evaluations'!U206</f>
        <v/>
      </c>
      <c r="D77" s="368"/>
      <c r="E77" s="371"/>
    </row>
    <row r="78" spans="1:5">
      <c r="A78" s="368"/>
      <c r="B78" s="10" t="str">
        <f>Language!B286</f>
        <v>Private</v>
      </c>
      <c r="C78" s="187" t="str">
        <f>'Other participant evaluations'!W206</f>
        <v/>
      </c>
      <c r="D78" s="368"/>
      <c r="E78" s="371"/>
    </row>
    <row r="79" spans="1:5">
      <c r="A79" s="368"/>
      <c r="B79" s="10" t="str">
        <f>Language!B287</f>
        <v>Public-private partnerships</v>
      </c>
      <c r="C79" s="187" t="str">
        <f>'Other participant evaluations'!Y206</f>
        <v/>
      </c>
      <c r="D79" s="368"/>
      <c r="E79" s="371"/>
    </row>
    <row r="80" spans="1:5">
      <c r="A80" s="369"/>
      <c r="B80" s="10" t="str">
        <f>Language!B288</f>
        <v>Total</v>
      </c>
      <c r="C80" s="187" t="str">
        <f>'Other participant evaluations'!D208</f>
        <v/>
      </c>
      <c r="D80" s="369"/>
      <c r="E80" s="372"/>
    </row>
  </sheetData>
  <sheetProtection algorithmName="SHA-512" hashValue="au9Av7vnx4/Fmn4JclePeYjcxNNVuyIaHkTdsYpRpAL2cVFr55DdaAZ85zMQSyB+q1nqlO/IC0FaDJlEeeY95w==" saltValue="0C0i/0AKa5lOQOw2gvc6rw==" spinCount="100000" sheet="1" objects="1" scenarios="1" formatColumns="0" formatRows="0"/>
  <mergeCells count="42">
    <mergeCell ref="A20:E20"/>
    <mergeCell ref="D16:D19"/>
    <mergeCell ref="D12:D15"/>
    <mergeCell ref="E6:E9"/>
    <mergeCell ref="A5:E5"/>
    <mergeCell ref="A11:E11"/>
    <mergeCell ref="D6:D9"/>
    <mergeCell ref="A10:E10"/>
    <mergeCell ref="B13:B14"/>
    <mergeCell ref="A13:A14"/>
    <mergeCell ref="B17:B18"/>
    <mergeCell ref="A17:A18"/>
    <mergeCell ref="E13:E15"/>
    <mergeCell ref="E16:E19"/>
    <mergeCell ref="B28:C28"/>
    <mergeCell ref="B34:C34"/>
    <mergeCell ref="A21:A38"/>
    <mergeCell ref="D21:D38"/>
    <mergeCell ref="E21:E38"/>
    <mergeCell ref="E63:E80"/>
    <mergeCell ref="A63:A80"/>
    <mergeCell ref="B63:C63"/>
    <mergeCell ref="B64:C64"/>
    <mergeCell ref="B70:C70"/>
    <mergeCell ref="B76:C76"/>
    <mergeCell ref="D63:D80"/>
    <mergeCell ref="A1:G1"/>
    <mergeCell ref="A2:G2"/>
    <mergeCell ref="A3:G3"/>
    <mergeCell ref="B47:C47"/>
    <mergeCell ref="B53:C53"/>
    <mergeCell ref="D46:D62"/>
    <mergeCell ref="E46:E62"/>
    <mergeCell ref="A46:A62"/>
    <mergeCell ref="B46:C46"/>
    <mergeCell ref="B21:C21"/>
    <mergeCell ref="B40:C40"/>
    <mergeCell ref="A39:A45"/>
    <mergeCell ref="D39:D45"/>
    <mergeCell ref="E39:E45"/>
    <mergeCell ref="B39:C39"/>
    <mergeCell ref="B22:C22"/>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582C649-A6DD-4036-BD8A-40EFF378B4C3}">
          <x14:formula1>
            <xm:f>'Drop-downs'!$I$7:$I$8</xm:f>
          </x14:formula1>
          <xm:sqref>C15:C16 C19</xm:sqref>
        </x14:dataValidation>
        <x14:dataValidation type="list" allowBlank="1" showInputMessage="1" showErrorMessage="1" xr:uid="{77505972-6AF2-40F3-8A1F-41F55A4181DD}">
          <x14:formula1>
            <xm:f>'Drop-downs'!$I$54:$I$57</xm:f>
          </x14:formula1>
          <xm:sqref>C13</xm:sqref>
        </x14:dataValidation>
        <x14:dataValidation type="list" allowBlank="1" showInputMessage="1" showErrorMessage="1" xr:uid="{88102326-6B7A-4321-9D06-744D83DDD84C}">
          <x14:formula1>
            <xm:f>'Drop-downs'!$I$60:$I$63</xm:f>
          </x14:formula1>
          <xm:sqref>C17</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633E2-E117-44D8-807E-151038FF8B4B}">
  <sheetPr>
    <tabColor theme="0"/>
  </sheetPr>
  <dimension ref="A1:Q152"/>
  <sheetViews>
    <sheetView workbookViewId="0">
      <selection activeCell="F25" sqref="F25"/>
    </sheetView>
  </sheetViews>
  <sheetFormatPr defaultRowHeight="15"/>
  <cols>
    <col min="6" max="6" width="34" style="4" customWidth="1"/>
    <col min="9" max="9" width="24.5703125" style="4" customWidth="1"/>
  </cols>
  <sheetData>
    <row r="1" spans="1:17">
      <c r="A1" s="18" t="s">
        <v>244</v>
      </c>
      <c r="M1" s="18" t="s">
        <v>245</v>
      </c>
      <c r="O1" s="18" t="s">
        <v>245</v>
      </c>
      <c r="Q1" s="18" t="s">
        <v>245</v>
      </c>
    </row>
    <row r="2" spans="1:17">
      <c r="A2" s="23" t="s">
        <v>246</v>
      </c>
      <c r="M2" t="s">
        <v>247</v>
      </c>
      <c r="O2" t="s">
        <v>248</v>
      </c>
      <c r="Q2" t="s">
        <v>249</v>
      </c>
    </row>
    <row r="3" spans="1:17">
      <c r="B3" s="9"/>
      <c r="M3" t="str" cm="1">
        <f t="array" ref="M3:M152">tbl_Applicants[First name]&amp;" "&amp;tbl_Applicants[Last name]</f>
        <v xml:space="preserve"> </v>
      </c>
      <c r="O3" t="str" cm="1">
        <f t="array" ref="O3:O22">tbl_Mentors[First name]&amp;" "&amp;tbl_Mentors[Last name]</f>
        <v xml:space="preserve"> </v>
      </c>
      <c r="Q3" t="str" cm="1">
        <f t="array" ref="Q3:Q22">tbl_Instructors[First name]&amp;" "&amp;tbl_Instructors[Last name]</f>
        <v xml:space="preserve"> </v>
      </c>
    </row>
    <row r="4" spans="1:17">
      <c r="M4" t="str">
        <v xml:space="preserve"> </v>
      </c>
      <c r="O4" t="str">
        <v xml:space="preserve"> </v>
      </c>
      <c r="Q4" t="str">
        <v xml:space="preserve"> </v>
      </c>
    </row>
    <row r="5" spans="1:17">
      <c r="M5" t="str">
        <v xml:space="preserve"> </v>
      </c>
      <c r="O5" t="str">
        <v xml:space="preserve"> </v>
      </c>
      <c r="Q5" t="str">
        <v xml:space="preserve"> </v>
      </c>
    </row>
    <row r="6" spans="1:17">
      <c r="F6" s="11" t="str">
        <f>Language!B99</f>
        <v>Sector</v>
      </c>
      <c r="I6" s="11" t="str">
        <f>Language!B163</f>
        <v>Yes/No</v>
      </c>
      <c r="M6" t="str">
        <v xml:space="preserve"> </v>
      </c>
      <c r="O6" t="str">
        <v xml:space="preserve"> </v>
      </c>
      <c r="Q6" t="str">
        <v xml:space="preserve"> </v>
      </c>
    </row>
    <row r="7" spans="1:17">
      <c r="F7" s="10" t="str">
        <f>Language!B100</f>
        <v>Human health</v>
      </c>
      <c r="I7" s="10" t="str">
        <f>Language!B164</f>
        <v>Yes</v>
      </c>
      <c r="M7" t="str">
        <v xml:space="preserve"> </v>
      </c>
      <c r="O7" t="str">
        <v xml:space="preserve"> </v>
      </c>
      <c r="Q7" t="str">
        <v xml:space="preserve"> </v>
      </c>
    </row>
    <row r="8" spans="1:17">
      <c r="F8" s="10" t="str">
        <f>Language!B101</f>
        <v>Animal health</v>
      </c>
      <c r="I8" s="10" t="str">
        <f>Language!B165</f>
        <v>No</v>
      </c>
      <c r="M8" t="str">
        <v xml:space="preserve"> </v>
      </c>
      <c r="O8" t="str">
        <v xml:space="preserve"> </v>
      </c>
      <c r="Q8" t="str">
        <v xml:space="preserve"> </v>
      </c>
    </row>
    <row r="9" spans="1:17">
      <c r="F9" s="10" t="str">
        <f>Language!B102</f>
        <v>Environmental health</v>
      </c>
      <c r="I9" s="10" t="str">
        <f>Language!B166</f>
        <v>Not applicable</v>
      </c>
      <c r="M9" t="str">
        <v xml:space="preserve"> </v>
      </c>
      <c r="O9" t="str">
        <v xml:space="preserve"> </v>
      </c>
      <c r="Q9" t="str">
        <v xml:space="preserve"> </v>
      </c>
    </row>
    <row r="10" spans="1:17">
      <c r="F10" s="10" t="str">
        <f>Language!B103</f>
        <v>Other</v>
      </c>
      <c r="M10" t="str">
        <v xml:space="preserve"> </v>
      </c>
      <c r="O10" t="str">
        <v xml:space="preserve"> </v>
      </c>
      <c r="Q10" t="str">
        <v xml:space="preserve"> </v>
      </c>
    </row>
    <row r="11" spans="1:17">
      <c r="I11" s="11" t="str">
        <f>Language!B167</f>
        <v>Pass/Fail</v>
      </c>
      <c r="M11" t="str">
        <v xml:space="preserve"> </v>
      </c>
      <c r="O11" t="str">
        <v xml:space="preserve"> </v>
      </c>
      <c r="Q11" t="str">
        <v xml:space="preserve"> </v>
      </c>
    </row>
    <row r="12" spans="1:17">
      <c r="F12" s="11" t="str">
        <f>Language!B104</f>
        <v>Gender</v>
      </c>
      <c r="I12" s="10" t="str">
        <f>Language!B168</f>
        <v>Pass</v>
      </c>
      <c r="M12" t="str">
        <v xml:space="preserve"> </v>
      </c>
      <c r="O12" t="str">
        <v xml:space="preserve"> </v>
      </c>
      <c r="Q12" t="str">
        <v xml:space="preserve"> </v>
      </c>
    </row>
    <row r="13" spans="1:17">
      <c r="F13" s="10" t="str">
        <f>Language!B105</f>
        <v>Female</v>
      </c>
      <c r="I13" s="10" t="str">
        <f>Language!B169</f>
        <v>Fail</v>
      </c>
      <c r="M13" t="str">
        <v xml:space="preserve"> </v>
      </c>
      <c r="O13" t="str">
        <v xml:space="preserve"> </v>
      </c>
      <c r="Q13" t="str">
        <v xml:space="preserve"> </v>
      </c>
    </row>
    <row r="14" spans="1:17">
      <c r="F14" s="10" t="str">
        <f>Language!B106</f>
        <v>Male</v>
      </c>
      <c r="M14" t="str">
        <v xml:space="preserve"> </v>
      </c>
      <c r="O14" t="str">
        <v xml:space="preserve"> </v>
      </c>
      <c r="Q14" t="str">
        <v xml:space="preserve"> </v>
      </c>
    </row>
    <row r="15" spans="1:17">
      <c r="F15" s="10" t="str">
        <f>Language!B107</f>
        <v>Non-binary</v>
      </c>
      <c r="I15" s="11" t="str">
        <f>Language!B170</f>
        <v>Implementer is</v>
      </c>
      <c r="M15" t="str">
        <v xml:space="preserve"> </v>
      </c>
      <c r="O15" t="str">
        <v xml:space="preserve"> </v>
      </c>
      <c r="Q15" t="str">
        <v xml:space="preserve"> </v>
      </c>
    </row>
    <row r="16" spans="1:17">
      <c r="F16" s="10" t="str">
        <f>Language!B108</f>
        <v>Prefer not to say</v>
      </c>
      <c r="I16" s="10" t="str">
        <f>Language!B171</f>
        <v>a national institution</v>
      </c>
      <c r="M16" t="str">
        <v xml:space="preserve"> </v>
      </c>
      <c r="O16" t="str">
        <v xml:space="preserve"> </v>
      </c>
      <c r="Q16" t="str">
        <v xml:space="preserve"> </v>
      </c>
    </row>
    <row r="17" spans="6:17">
      <c r="I17" s="10" t="str">
        <f>Language!B172</f>
        <v>an external institution</v>
      </c>
      <c r="M17" t="str">
        <v xml:space="preserve"> </v>
      </c>
      <c r="O17" t="str">
        <v xml:space="preserve"> </v>
      </c>
      <c r="Q17" t="str">
        <v xml:space="preserve"> </v>
      </c>
    </row>
    <row r="18" spans="6:17" ht="45">
      <c r="F18" s="11" t="str">
        <f>Language!B109</f>
        <v>Business sector</v>
      </c>
      <c r="I18" s="10" t="str">
        <f>Language!B173</f>
        <v>a national institution supported by an external institution</v>
      </c>
      <c r="M18" t="str">
        <v xml:space="preserve"> </v>
      </c>
      <c r="O18" t="str">
        <v xml:space="preserve"> </v>
      </c>
      <c r="Q18" t="str">
        <v xml:space="preserve"> </v>
      </c>
    </row>
    <row r="19" spans="6:17">
      <c r="F19" s="10" t="str">
        <f>Language!B110</f>
        <v>Public</v>
      </c>
      <c r="M19" t="str">
        <v xml:space="preserve"> </v>
      </c>
      <c r="O19" t="str">
        <v xml:space="preserve"> </v>
      </c>
      <c r="Q19" t="str">
        <v xml:space="preserve"> </v>
      </c>
    </row>
    <row r="20" spans="6:17" ht="30">
      <c r="F20" s="10" t="str">
        <f>Language!B111</f>
        <v>Private</v>
      </c>
      <c r="I20" s="11" t="str">
        <f>Language!B174</f>
        <v>Implementer institution profile</v>
      </c>
      <c r="M20" t="str">
        <v xml:space="preserve"> </v>
      </c>
      <c r="O20" t="str">
        <v xml:space="preserve"> </v>
      </c>
      <c r="Q20" t="str">
        <v xml:space="preserve"> </v>
      </c>
    </row>
    <row r="21" spans="6:17" ht="30">
      <c r="F21" s="10" t="str">
        <f>Language!B112</f>
        <v>Public-private partnerships</v>
      </c>
      <c r="I21" s="10" t="str">
        <f>Language!B175</f>
        <v>government-affiliated agency/institution</v>
      </c>
      <c r="M21" t="str">
        <v xml:space="preserve"> </v>
      </c>
      <c r="O21" t="str">
        <v xml:space="preserve"> </v>
      </c>
      <c r="Q21" t="str">
        <v xml:space="preserve"> </v>
      </c>
    </row>
    <row r="22" spans="6:17">
      <c r="F22" s="10" t="str">
        <f>Language!B103</f>
        <v>Other</v>
      </c>
      <c r="I22" s="10" t="str">
        <f>Language!B176</f>
        <v>public university</v>
      </c>
      <c r="M22" t="str">
        <v xml:space="preserve"> </v>
      </c>
      <c r="O22" t="str">
        <v xml:space="preserve"> </v>
      </c>
      <c r="Q22" t="str">
        <v xml:space="preserve"> </v>
      </c>
    </row>
    <row r="23" spans="6:17">
      <c r="I23" s="10" t="str">
        <f>Language!B177</f>
        <v>public school</v>
      </c>
      <c r="M23" t="str">
        <v xml:space="preserve"> </v>
      </c>
    </row>
    <row r="24" spans="6:17">
      <c r="F24" s="11" t="str">
        <f>Language!B113</f>
        <v>Mode of delivery</v>
      </c>
      <c r="I24" s="10" t="str">
        <f>Language!B178</f>
        <v>ministry</v>
      </c>
      <c r="M24" t="str">
        <v xml:space="preserve"> </v>
      </c>
    </row>
    <row r="25" spans="6:17">
      <c r="F25" s="10" t="str">
        <f>Language!B114</f>
        <v>In-person</v>
      </c>
      <c r="I25" s="10" t="str">
        <f>Language!B179</f>
        <v>NGO </v>
      </c>
      <c r="M25" t="str">
        <v xml:space="preserve"> </v>
      </c>
    </row>
    <row r="26" spans="6:17">
      <c r="F26" s="10" t="str">
        <f>Language!B115</f>
        <v>Online, instructor-led</v>
      </c>
      <c r="I26" s="10" t="str">
        <f>Language!B180</f>
        <v>private university </v>
      </c>
      <c r="M26" t="str">
        <v xml:space="preserve"> </v>
      </c>
    </row>
    <row r="27" spans="6:17">
      <c r="F27" s="10" t="str">
        <f>Language!B116</f>
        <v>Online, self-learning</v>
      </c>
      <c r="I27" s="10" t="str">
        <f>Language!B181</f>
        <v>private school </v>
      </c>
      <c r="M27" t="str">
        <v xml:space="preserve"> </v>
      </c>
    </row>
    <row r="28" spans="6:17" ht="30">
      <c r="F28" s="10" t="str">
        <f>Language!B117</f>
        <v>Hybrid (online and in-person components)</v>
      </c>
      <c r="I28" s="10" t="str">
        <f>Language!B182</f>
        <v>other private institution</v>
      </c>
      <c r="M28" t="str">
        <v xml:space="preserve"> </v>
      </c>
    </row>
    <row r="29" spans="6:17">
      <c r="M29" t="str">
        <v xml:space="preserve"> </v>
      </c>
    </row>
    <row r="30" spans="6:17">
      <c r="I30" s="11" t="str">
        <f>Language!B183</f>
        <v>Delivery mode</v>
      </c>
      <c r="M30" t="str">
        <v xml:space="preserve"> </v>
      </c>
    </row>
    <row r="31" spans="6:17">
      <c r="F31" s="11" t="str">
        <f>Language!B118</f>
        <v>Role</v>
      </c>
      <c r="I31" s="10" t="str">
        <f>Language!B184</f>
        <v>All in-person</v>
      </c>
      <c r="M31" t="str">
        <v xml:space="preserve"> </v>
      </c>
    </row>
    <row r="32" spans="6:17">
      <c r="F32" s="10" t="str">
        <f>Language!B119</f>
        <v>Programme management</v>
      </c>
      <c r="I32" s="10" t="str">
        <f>Language!B185</f>
        <v>All online</v>
      </c>
      <c r="M32" t="str">
        <v xml:space="preserve"> </v>
      </c>
    </row>
    <row r="33" spans="6:13" ht="30">
      <c r="F33" s="10" t="str">
        <f>Language!B120</f>
        <v>Monitoring and evaluation personnel</v>
      </c>
      <c r="I33" s="10" t="str">
        <f>Language!B186</f>
        <v>Hybrid (mix of in-person and online)</v>
      </c>
      <c r="M33" t="str">
        <v xml:space="preserve"> </v>
      </c>
    </row>
    <row r="34" spans="6:13" ht="30">
      <c r="F34" s="10" t="str">
        <f>Language!B121</f>
        <v>Administrative and logistical personnel</v>
      </c>
      <c r="M34" t="str">
        <v xml:space="preserve"> </v>
      </c>
    </row>
    <row r="35" spans="6:13">
      <c r="I35" s="11" t="str">
        <f>Language!B187</f>
        <v>Type of certificate</v>
      </c>
      <c r="M35" t="str">
        <v xml:space="preserve"> </v>
      </c>
    </row>
    <row r="36" spans="6:13" ht="60">
      <c r="F36" s="11" t="str">
        <f>Language!B122</f>
        <v>Competencies</v>
      </c>
      <c r="I36" s="10" t="str">
        <f>Language!B188</f>
        <v>A part of undergraduate or a part of graduate training (nationally recognized degree)  </v>
      </c>
      <c r="M36" t="str">
        <v xml:space="preserve"> </v>
      </c>
    </row>
    <row r="37" spans="6:13">
      <c r="F37" s="10" t="str">
        <f>Language!B123</f>
        <v>Laboratory system</v>
      </c>
      <c r="I37" s="10" t="str">
        <f>Language!B189</f>
        <v>Graduate diploma </v>
      </c>
      <c r="M37" t="str">
        <v xml:space="preserve"> </v>
      </c>
    </row>
    <row r="38" spans="6:13" ht="45">
      <c r="F38" s="10" t="str">
        <f>Language!B124</f>
        <v>Leadership</v>
      </c>
      <c r="I38" s="10" t="str">
        <f>Language!B190</f>
        <v>Certificate counting towards continuous education credits </v>
      </c>
      <c r="M38" t="str">
        <v xml:space="preserve"> </v>
      </c>
    </row>
    <row r="39" spans="6:13" ht="60">
      <c r="F39" s="10" t="str">
        <f>Language!B125</f>
        <v>Management</v>
      </c>
      <c r="I39" s="10" t="str">
        <f>Language!B191</f>
        <v>Certificate with GLLP logo not counting towards continuous education credits </v>
      </c>
      <c r="M39" t="str">
        <v xml:space="preserve"> </v>
      </c>
    </row>
    <row r="40" spans="6:13" ht="60">
      <c r="F40" s="10" t="str">
        <f>Language!B126</f>
        <v>Communication</v>
      </c>
      <c r="I40" s="10" t="str">
        <f>Language!B192</f>
        <v>Certificate with institute logo not counting towards continuous education credits </v>
      </c>
      <c r="M40" t="str">
        <v xml:space="preserve"> </v>
      </c>
    </row>
    <row r="41" spans="6:13" ht="75">
      <c r="F41" s="10" t="str">
        <f>Language!B127</f>
        <v>Quality management system (QMS)</v>
      </c>
      <c r="I41" s="10" t="str">
        <f>Language!B193</f>
        <v>Certificate with institute and GLLP logo not counting towards continuous education credits </v>
      </c>
      <c r="M41" t="str">
        <v xml:space="preserve"> </v>
      </c>
    </row>
    <row r="42" spans="6:13">
      <c r="F42" s="10" t="str">
        <f>Language!B128</f>
        <v>Biosafety and biosecurity (BB)</v>
      </c>
      <c r="I42" s="10" t="str">
        <f>Language!B194</f>
        <v>None </v>
      </c>
      <c r="M42" t="str">
        <v xml:space="preserve"> </v>
      </c>
    </row>
    <row r="43" spans="6:13" ht="30">
      <c r="F43" s="10" t="str">
        <f>Language!B129</f>
        <v>Disease surveillance and outbreak investigation</v>
      </c>
      <c r="I43" s="10" t="str">
        <f>Language!B195</f>
        <v>Other, please, specify below</v>
      </c>
      <c r="M43" t="str">
        <v xml:space="preserve"> </v>
      </c>
    </row>
    <row r="44" spans="6:13" ht="30">
      <c r="F44" s="10" t="str">
        <f>Language!B130</f>
        <v>Emergency preparedness, response and recovery</v>
      </c>
      <c r="M44" t="str">
        <v xml:space="preserve"> </v>
      </c>
    </row>
    <row r="45" spans="6:13">
      <c r="F45" s="10" t="str">
        <f>Language!B131</f>
        <v>Research</v>
      </c>
      <c r="I45" s="11" t="str">
        <f>Language!B196</f>
        <v>Selection of participants</v>
      </c>
      <c r="M45" t="str">
        <v xml:space="preserve"> </v>
      </c>
    </row>
    <row r="46" spans="6:13" ht="45">
      <c r="I46" s="10" t="str">
        <f>Language!B197</f>
        <v>Selected by a selection committee (or similar function)</v>
      </c>
      <c r="M46" t="str">
        <v xml:space="preserve"> </v>
      </c>
    </row>
    <row r="47" spans="6:13" ht="60">
      <c r="F47" s="11" t="str">
        <f>Language!B132</f>
        <v>Geographical scope</v>
      </c>
      <c r="I47" s="10" t="str">
        <f>Language!B198</f>
        <v>Nominated/appointed without selection committee (or similar function)</v>
      </c>
      <c r="M47" t="str">
        <v xml:space="preserve"> </v>
      </c>
    </row>
    <row r="48" spans="6:13">
      <c r="F48" s="10" t="str">
        <f>Language!B133</f>
        <v>Subnational</v>
      </c>
      <c r="M48" t="str">
        <v xml:space="preserve"> </v>
      </c>
    </row>
    <row r="49" spans="6:13" ht="30">
      <c r="F49" s="10" t="str">
        <f>Language!B134</f>
        <v>National</v>
      </c>
      <c r="I49" s="11" t="str">
        <f>Language!B199</f>
        <v>Applications/candidates for the role of participants</v>
      </c>
      <c r="M49" t="str">
        <v xml:space="preserve"> </v>
      </c>
    </row>
    <row r="50" spans="6:13" ht="30">
      <c r="F50" s="10" t="str">
        <f>Language!B135</f>
        <v>Supranational</v>
      </c>
      <c r="I50" s="10" t="str">
        <f>Language!B200</f>
        <v>Yes, there were applications/candidates</v>
      </c>
      <c r="M50" t="str">
        <v xml:space="preserve"> </v>
      </c>
    </row>
    <row r="51" spans="6:13" ht="60">
      <c r="I51" s="10" t="str">
        <f>Language!B201</f>
        <v>No, there were only nominated participants or there were no applications/candidates</v>
      </c>
      <c r="M51" t="str">
        <v xml:space="preserve"> </v>
      </c>
    </row>
    <row r="52" spans="6:13">
      <c r="F52" s="11" t="str">
        <f>Language!B136</f>
        <v>Language</v>
      </c>
      <c r="M52" t="str">
        <v xml:space="preserve"> </v>
      </c>
    </row>
    <row r="53" spans="6:13">
      <c r="F53" s="10" t="str">
        <f>Language!B137</f>
        <v>English</v>
      </c>
      <c r="I53" s="11" t="str">
        <f>Language!B202</f>
        <v>CoP platforms</v>
      </c>
      <c r="M53" t="str">
        <v xml:space="preserve"> </v>
      </c>
    </row>
    <row r="54" spans="6:13">
      <c r="F54" s="10" t="str">
        <f>Language!B138</f>
        <v>French</v>
      </c>
      <c r="I54" s="10" t="str">
        <f>Language!B203</f>
        <v>Chat</v>
      </c>
      <c r="M54" t="str">
        <v xml:space="preserve"> </v>
      </c>
    </row>
    <row r="55" spans="6:13" ht="45">
      <c r="F55" s="10" t="str">
        <f>Language!B139</f>
        <v>Spanish</v>
      </c>
      <c r="I55" s="10" t="str">
        <f>Language!B204</f>
        <v>Regular forums/conferences/meetings</v>
      </c>
      <c r="M55" t="str">
        <v xml:space="preserve"> </v>
      </c>
    </row>
    <row r="56" spans="6:13">
      <c r="F56" s="10" t="str">
        <f>Language!B140</f>
        <v>Portuguese</v>
      </c>
      <c r="I56" s="10" t="str">
        <f>Language!B205</f>
        <v>Online platform</v>
      </c>
      <c r="M56" t="str">
        <v xml:space="preserve"> </v>
      </c>
    </row>
    <row r="57" spans="6:13" ht="30">
      <c r="F57" s="10" t="str">
        <f>Language!B141</f>
        <v>Russian</v>
      </c>
      <c r="I57" s="10" t="str">
        <f>Language!B206</f>
        <v>Other, please, specify below</v>
      </c>
      <c r="M57" t="str">
        <v xml:space="preserve"> </v>
      </c>
    </row>
    <row r="58" spans="6:13">
      <c r="F58" s="10" t="str">
        <f>Language!B142</f>
        <v>Other, please specify</v>
      </c>
      <c r="M58" t="str">
        <v xml:space="preserve"> </v>
      </c>
    </row>
    <row r="59" spans="6:13">
      <c r="I59" s="11" t="str">
        <f>Language!B207</f>
        <v>M&amp;E data use</v>
      </c>
      <c r="M59" t="str">
        <v xml:space="preserve"> </v>
      </c>
    </row>
    <row r="60" spans="6:13" ht="30">
      <c r="F60" s="11" t="str">
        <f>Language!B143</f>
        <v>Drop-out reason</v>
      </c>
      <c r="I60" s="10" t="str">
        <f>Language!B208</f>
        <v>M&amp;E data was analyzed and action plan drafted</v>
      </c>
      <c r="M60" t="str">
        <v xml:space="preserve"> </v>
      </c>
    </row>
    <row r="61" spans="6:13" ht="45">
      <c r="F61" s="10" t="str">
        <f>Language!B144</f>
        <v>Maternity/paternity leave</v>
      </c>
      <c r="I61" s="10" t="str">
        <f>Language!B209</f>
        <v>M&amp;E data was analyzed, action plan approved, and implementation started</v>
      </c>
      <c r="M61" t="str">
        <v xml:space="preserve"> </v>
      </c>
    </row>
    <row r="62" spans="6:13" ht="45">
      <c r="F62" s="10" t="str">
        <f>Language!B145</f>
        <v>Other family reasons</v>
      </c>
      <c r="I62" s="10" t="str">
        <f>Language!B210</f>
        <v>M&amp;E data was analyzed, action plan approved and implemented</v>
      </c>
      <c r="M62" t="str">
        <v xml:space="preserve"> </v>
      </c>
    </row>
    <row r="63" spans="6:13" ht="30">
      <c r="F63" s="6" t="str">
        <f>Language!B146</f>
        <v>Continuing education</v>
      </c>
      <c r="I63" s="10" t="str">
        <f>Language!B211</f>
        <v>Other, please, specify below</v>
      </c>
      <c r="M63" t="str">
        <v xml:space="preserve"> </v>
      </c>
    </row>
    <row r="64" spans="6:13" ht="30">
      <c r="F64" s="10" t="str">
        <f>Language!B147</f>
        <v>Inability to dedicate time to the programme</v>
      </c>
      <c r="M64" t="str">
        <v xml:space="preserve"> </v>
      </c>
    </row>
    <row r="65" spans="6:13">
      <c r="F65" s="10" t="str">
        <f>Language!B148</f>
        <v>Unsatisfied with the programme</v>
      </c>
      <c r="I65" s="11" t="str">
        <f>Language!B212</f>
        <v>Source of funding</v>
      </c>
      <c r="M65" t="str">
        <v xml:space="preserve"> </v>
      </c>
    </row>
    <row r="66" spans="6:13" ht="30">
      <c r="F66" s="10" t="str">
        <f>Language!B149</f>
        <v>Other, specify</v>
      </c>
      <c r="I66" s="10" t="str">
        <f>Language!B213</f>
        <v>Fully funded by the government</v>
      </c>
      <c r="M66" t="str">
        <v xml:space="preserve"> </v>
      </c>
    </row>
    <row r="67" spans="6:13">
      <c r="I67" s="10" t="str">
        <f>Language!B214</f>
        <v>Fully funded by a partner</v>
      </c>
      <c r="M67" t="str">
        <v xml:space="preserve"> </v>
      </c>
    </row>
    <row r="68" spans="6:13" ht="45">
      <c r="F68" s="11" t="str">
        <f>Language!B150</f>
        <v>Multisectoral capstone projects</v>
      </c>
      <c r="I68" s="10" t="str">
        <f>Language!B215</f>
        <v>Partially funded by the government and partially funded by a partner</v>
      </c>
      <c r="M68" t="str">
        <v xml:space="preserve"> </v>
      </c>
    </row>
    <row r="69" spans="6:13" ht="30">
      <c r="F69" s="10" t="str">
        <f>Language!B151</f>
        <v>No</v>
      </c>
      <c r="I69" s="10" t="str">
        <f>Language!B216</f>
        <v>Other, please, specify below</v>
      </c>
      <c r="M69" t="str">
        <v xml:space="preserve"> </v>
      </c>
    </row>
    <row r="70" spans="6:13">
      <c r="F70" s="10" t="str">
        <f>Language!B152</f>
        <v>HH, AH</v>
      </c>
      <c r="M70" t="str">
        <v xml:space="preserve"> </v>
      </c>
    </row>
    <row r="71" spans="6:13">
      <c r="F71" s="10" t="str">
        <f>Language!B153</f>
        <v>HH, EH</v>
      </c>
      <c r="I71" s="11" t="str">
        <f>Language!B217</f>
        <v>Type of expert</v>
      </c>
      <c r="M71" t="str">
        <v xml:space="preserve"> </v>
      </c>
    </row>
    <row r="72" spans="6:13">
      <c r="F72" s="10" t="str">
        <f>Language!B154</f>
        <v>HH, Other</v>
      </c>
      <c r="I72" s="10" t="str">
        <f>Language!B218</f>
        <v>National/local</v>
      </c>
      <c r="M72" t="str">
        <v xml:space="preserve"> </v>
      </c>
    </row>
    <row r="73" spans="6:13">
      <c r="F73" s="10" t="str">
        <f>Language!B155</f>
        <v>AH, EH</v>
      </c>
      <c r="I73" s="10" t="str">
        <f>Language!B219</f>
        <v>International/external</v>
      </c>
      <c r="M73" t="str">
        <v xml:space="preserve"> </v>
      </c>
    </row>
    <row r="74" spans="6:13">
      <c r="F74" s="10" t="str">
        <f>Language!B156</f>
        <v>AH, Other</v>
      </c>
      <c r="M74" t="str">
        <v xml:space="preserve"> </v>
      </c>
    </row>
    <row r="75" spans="6:13">
      <c r="F75" s="10" t="str">
        <f>Language!B157</f>
        <v>EH, Other</v>
      </c>
      <c r="I75" s="10"/>
      <c r="M75" t="str">
        <v xml:space="preserve"> </v>
      </c>
    </row>
    <row r="76" spans="6:13">
      <c r="F76" s="10" t="str">
        <f>Language!B158</f>
        <v>HH, AH, EH</v>
      </c>
      <c r="I76" s="10" t="str">
        <f>Language!B164</f>
        <v>Yes</v>
      </c>
      <c r="M76" t="str">
        <v xml:space="preserve"> </v>
      </c>
    </row>
    <row r="77" spans="6:13">
      <c r="F77" s="10" t="str">
        <f>Language!B159</f>
        <v>HH, AH, Other</v>
      </c>
      <c r="I77" s="10" t="str">
        <f>Language!B165</f>
        <v>No</v>
      </c>
      <c r="M77" t="str">
        <v xml:space="preserve"> </v>
      </c>
    </row>
    <row r="78" spans="6:13">
      <c r="F78" s="10" t="str">
        <f>Language!B160</f>
        <v>HH, EH, Other</v>
      </c>
      <c r="I78" s="10" t="str">
        <f>Language!B1915</f>
        <v>In the process</v>
      </c>
      <c r="M78" t="str">
        <v xml:space="preserve"> </v>
      </c>
    </row>
    <row r="79" spans="6:13">
      <c r="F79" s="10" t="str">
        <f>Language!B161</f>
        <v>AH, EH, Other</v>
      </c>
      <c r="M79" t="str">
        <v xml:space="preserve"> </v>
      </c>
    </row>
    <row r="80" spans="6:13">
      <c r="F80" s="10" t="str">
        <f>Language!B162</f>
        <v>HH, AH, EH, Other</v>
      </c>
      <c r="I80" s="10" t="str">
        <f>Language!B220</f>
        <v>Specify here</v>
      </c>
      <c r="M80" t="str">
        <v xml:space="preserve"> </v>
      </c>
    </row>
    <row r="81" spans="9:13">
      <c r="I81" s="10"/>
      <c r="M81" t="str">
        <v xml:space="preserve"> </v>
      </c>
    </row>
    <row r="82" spans="9:13">
      <c r="M82" t="str">
        <v xml:space="preserve"> </v>
      </c>
    </row>
    <row r="83" spans="9:13">
      <c r="I83" s="10" t="s">
        <v>250</v>
      </c>
      <c r="M83" t="str">
        <v xml:space="preserve"> </v>
      </c>
    </row>
    <row r="84" spans="9:13">
      <c r="I84" s="10" t="str">
        <f>Language!B1988</f>
        <v>Yes, minutes available</v>
      </c>
      <c r="M84" t="str">
        <v xml:space="preserve"> </v>
      </c>
    </row>
    <row r="85" spans="9:13" ht="30">
      <c r="I85" s="10" t="str">
        <f>Language!B1989</f>
        <v>No, minutes are not available</v>
      </c>
      <c r="M85" t="str">
        <v xml:space="preserve"> </v>
      </c>
    </row>
    <row r="86" spans="9:13">
      <c r="I86" s="10" t="str">
        <f>Language!B1990</f>
        <v>Yes, attended</v>
      </c>
      <c r="M86" t="str">
        <v xml:space="preserve"> </v>
      </c>
    </row>
    <row r="87" spans="9:13">
      <c r="I87" s="10" t="str">
        <f>Language!B1991</f>
        <v>No, absent</v>
      </c>
      <c r="M87" t="str">
        <v xml:space="preserve"> </v>
      </c>
    </row>
    <row r="88" spans="9:13">
      <c r="M88" t="str">
        <v xml:space="preserve"> </v>
      </c>
    </row>
    <row r="89" spans="9:13">
      <c r="M89" t="str">
        <v xml:space="preserve"> </v>
      </c>
    </row>
    <row r="90" spans="9:13">
      <c r="M90" t="str">
        <v xml:space="preserve"> </v>
      </c>
    </row>
    <row r="91" spans="9:13">
      <c r="M91" t="str">
        <v xml:space="preserve"> </v>
      </c>
    </row>
    <row r="92" spans="9:13">
      <c r="M92" t="str">
        <v xml:space="preserve"> </v>
      </c>
    </row>
    <row r="93" spans="9:13">
      <c r="M93" t="str">
        <v xml:space="preserve"> </v>
      </c>
    </row>
    <row r="94" spans="9:13">
      <c r="M94" t="str">
        <v xml:space="preserve"> </v>
      </c>
    </row>
    <row r="95" spans="9:13">
      <c r="M95" t="str">
        <v xml:space="preserve"> </v>
      </c>
    </row>
    <row r="96" spans="9:13">
      <c r="M96" t="str">
        <v xml:space="preserve"> </v>
      </c>
    </row>
    <row r="97" spans="13:13">
      <c r="M97" t="str">
        <v xml:space="preserve"> </v>
      </c>
    </row>
    <row r="98" spans="13:13">
      <c r="M98" t="str">
        <v xml:space="preserve"> </v>
      </c>
    </row>
    <row r="99" spans="13:13">
      <c r="M99" t="str">
        <v xml:space="preserve"> </v>
      </c>
    </row>
    <row r="100" spans="13:13">
      <c r="M100" t="str">
        <v xml:space="preserve"> </v>
      </c>
    </row>
    <row r="101" spans="13:13">
      <c r="M101" t="str">
        <v xml:space="preserve"> </v>
      </c>
    </row>
    <row r="102" spans="13:13">
      <c r="M102" t="str">
        <v xml:space="preserve"> </v>
      </c>
    </row>
    <row r="103" spans="13:13">
      <c r="M103" t="str">
        <v xml:space="preserve"> </v>
      </c>
    </row>
    <row r="104" spans="13:13">
      <c r="M104" t="str">
        <v xml:space="preserve"> </v>
      </c>
    </row>
    <row r="105" spans="13:13">
      <c r="M105" t="str">
        <v xml:space="preserve"> </v>
      </c>
    </row>
    <row r="106" spans="13:13">
      <c r="M106" t="str">
        <v xml:space="preserve"> </v>
      </c>
    </row>
    <row r="107" spans="13:13">
      <c r="M107" t="str">
        <v xml:space="preserve"> </v>
      </c>
    </row>
    <row r="108" spans="13:13">
      <c r="M108" t="str">
        <v xml:space="preserve"> </v>
      </c>
    </row>
    <row r="109" spans="13:13">
      <c r="M109" t="str">
        <v xml:space="preserve"> </v>
      </c>
    </row>
    <row r="110" spans="13:13">
      <c r="M110" t="str">
        <v xml:space="preserve"> </v>
      </c>
    </row>
    <row r="111" spans="13:13">
      <c r="M111" t="str">
        <v xml:space="preserve"> </v>
      </c>
    </row>
    <row r="112" spans="13:13">
      <c r="M112" t="str">
        <v xml:space="preserve"> </v>
      </c>
    </row>
    <row r="113" spans="13:13">
      <c r="M113" t="str">
        <v xml:space="preserve"> </v>
      </c>
    </row>
    <row r="114" spans="13:13">
      <c r="M114" t="str">
        <v xml:space="preserve"> </v>
      </c>
    </row>
    <row r="115" spans="13:13">
      <c r="M115" t="str">
        <v xml:space="preserve"> </v>
      </c>
    </row>
    <row r="116" spans="13:13">
      <c r="M116" t="str">
        <v xml:space="preserve"> </v>
      </c>
    </row>
    <row r="117" spans="13:13">
      <c r="M117" t="str">
        <v xml:space="preserve"> </v>
      </c>
    </row>
    <row r="118" spans="13:13">
      <c r="M118" t="str">
        <v xml:space="preserve"> </v>
      </c>
    </row>
    <row r="119" spans="13:13">
      <c r="M119" t="str">
        <v xml:space="preserve"> </v>
      </c>
    </row>
    <row r="120" spans="13:13">
      <c r="M120" t="str">
        <v xml:space="preserve"> </v>
      </c>
    </row>
    <row r="121" spans="13:13">
      <c r="M121" t="str">
        <v xml:space="preserve"> </v>
      </c>
    </row>
    <row r="122" spans="13:13">
      <c r="M122" t="str">
        <v xml:space="preserve"> </v>
      </c>
    </row>
    <row r="123" spans="13:13">
      <c r="M123" t="str">
        <v xml:space="preserve"> </v>
      </c>
    </row>
    <row r="124" spans="13:13">
      <c r="M124" t="str">
        <v xml:space="preserve"> </v>
      </c>
    </row>
    <row r="125" spans="13:13">
      <c r="M125" t="str">
        <v xml:space="preserve"> </v>
      </c>
    </row>
    <row r="126" spans="13:13">
      <c r="M126" t="str">
        <v xml:space="preserve"> </v>
      </c>
    </row>
    <row r="127" spans="13:13">
      <c r="M127" t="str">
        <v xml:space="preserve"> </v>
      </c>
    </row>
    <row r="128" spans="13:13">
      <c r="M128" t="str">
        <v xml:space="preserve"> </v>
      </c>
    </row>
    <row r="129" spans="13:13">
      <c r="M129" t="str">
        <v xml:space="preserve"> </v>
      </c>
    </row>
    <row r="130" spans="13:13">
      <c r="M130" t="str">
        <v xml:space="preserve"> </v>
      </c>
    </row>
    <row r="131" spans="13:13">
      <c r="M131" t="str">
        <v xml:space="preserve"> </v>
      </c>
    </row>
    <row r="132" spans="13:13">
      <c r="M132" t="str">
        <v xml:space="preserve"> </v>
      </c>
    </row>
    <row r="133" spans="13:13">
      <c r="M133" t="str">
        <v xml:space="preserve"> </v>
      </c>
    </row>
    <row r="134" spans="13:13">
      <c r="M134" t="str">
        <v xml:space="preserve"> </v>
      </c>
    </row>
    <row r="135" spans="13:13">
      <c r="M135" t="str">
        <v xml:space="preserve"> </v>
      </c>
    </row>
    <row r="136" spans="13:13">
      <c r="M136" t="str">
        <v xml:space="preserve"> </v>
      </c>
    </row>
    <row r="137" spans="13:13">
      <c r="M137" t="str">
        <v xml:space="preserve"> </v>
      </c>
    </row>
    <row r="138" spans="13:13">
      <c r="M138" t="str">
        <v xml:space="preserve"> </v>
      </c>
    </row>
    <row r="139" spans="13:13">
      <c r="M139" t="str">
        <v xml:space="preserve"> </v>
      </c>
    </row>
    <row r="140" spans="13:13">
      <c r="M140" t="str">
        <v xml:space="preserve"> </v>
      </c>
    </row>
    <row r="141" spans="13:13">
      <c r="M141" t="str">
        <v xml:space="preserve"> </v>
      </c>
    </row>
    <row r="142" spans="13:13">
      <c r="M142" t="str">
        <v xml:space="preserve"> </v>
      </c>
    </row>
    <row r="143" spans="13:13">
      <c r="M143" t="str">
        <v xml:space="preserve"> </v>
      </c>
    </row>
    <row r="144" spans="13:13">
      <c r="M144" t="str">
        <v xml:space="preserve"> </v>
      </c>
    </row>
    <row r="145" spans="13:13">
      <c r="M145" t="str">
        <v xml:space="preserve"> </v>
      </c>
    </row>
    <row r="146" spans="13:13">
      <c r="M146" t="str">
        <v xml:space="preserve"> </v>
      </c>
    </row>
    <row r="147" spans="13:13">
      <c r="M147" t="str">
        <v xml:space="preserve"> </v>
      </c>
    </row>
    <row r="148" spans="13:13">
      <c r="M148" t="str">
        <v xml:space="preserve"> </v>
      </c>
    </row>
    <row r="149" spans="13:13">
      <c r="M149" t="str">
        <v xml:space="preserve"> </v>
      </c>
    </row>
    <row r="150" spans="13:13">
      <c r="M150" t="str">
        <v xml:space="preserve"> </v>
      </c>
    </row>
    <row r="151" spans="13:13">
      <c r="M151" t="str">
        <v xml:space="preserve"> </v>
      </c>
    </row>
    <row r="152" spans="13:13">
      <c r="M152" t="str">
        <v xml:space="preserve"> </v>
      </c>
    </row>
  </sheetData>
  <sheetProtection algorithmName="SHA-512" hashValue="YAG7jyzJ8Lz3g6D56aJP6B6v5a/LZ8/BW5GlWMELWc2y0KGICnb1BwxVz3pgM5nXKu/vpthKAya1g0R7Yz5psg==" saltValue="1W04woCSn8+4A4mHDnYoNA==" spinCount="100000" sheet="1" objects="1" scenarios="1" formatColumns="0" formatRows="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A8E4-2A69-45A7-9F10-252F08805C31}">
  <sheetPr>
    <tabColor rgb="FF92D050"/>
  </sheetPr>
  <dimension ref="A1:P444"/>
  <sheetViews>
    <sheetView zoomScale="80" zoomScaleNormal="80" workbookViewId="0">
      <pane ySplit="7" topLeftCell="A8" activePane="bottomLeft" state="frozen"/>
      <selection pane="bottomLeft" activeCell="D157" sqref="D157"/>
    </sheetView>
  </sheetViews>
  <sheetFormatPr defaultRowHeight="15"/>
  <cols>
    <col min="1" max="1" width="3.28515625" customWidth="1"/>
    <col min="2" max="2" width="11.140625" customWidth="1"/>
    <col min="3" max="3" width="11.5703125" customWidth="1"/>
    <col min="4" max="4" width="41" style="89" customWidth="1"/>
    <col min="5" max="5" width="29" style="89" customWidth="1"/>
    <col min="6" max="6" width="38.85546875" style="89" customWidth="1"/>
    <col min="7" max="7" width="37" style="89" customWidth="1"/>
    <col min="8" max="8" width="45.7109375" style="90" hidden="1" customWidth="1"/>
    <col min="9" max="9" width="56.42578125" style="89" customWidth="1"/>
    <col min="10" max="10" width="56.42578125" customWidth="1"/>
    <col min="13" max="13" width="24.85546875" customWidth="1"/>
  </cols>
  <sheetData>
    <row r="1" spans="1:16">
      <c r="B1" s="8" t="str">
        <f>Language!B221</f>
        <v>Indicators table</v>
      </c>
    </row>
    <row r="2" spans="1:16" ht="30.75" customHeight="1">
      <c r="B2" s="227" t="str">
        <f>Language!B222</f>
        <v>Spreadsheet description: This spreadsheet demonstrates all indicators of the Monitoring and Evaluation framework developed by the GLLP Partners. These indicators allow programmes to track their implementations and improve their programmes during the iteration and following its completion.</v>
      </c>
      <c r="C2" s="227"/>
      <c r="D2" s="227"/>
      <c r="E2" s="227"/>
      <c r="F2" s="227"/>
      <c r="G2" s="227"/>
      <c r="H2" s="227"/>
    </row>
    <row r="3" spans="1:16" ht="91.5" customHeight="1">
      <c r="B3" s="227" t="str">
        <f>Language!B223</f>
        <v>When to fill in this tab: 
This sheet does not need direct inputs. Indicators change based on the inputs into other spreadsheets. You can view your indicators in column J.
Note: Some indicators might not show any value/information or seem incorrect because the relevant spreadsheets have not been filled out (either information is not yet available or it has not been updated/filled in). You may refer to the Data source column to see which forms/tabs feed into the indicator.</v>
      </c>
      <c r="C3" s="227"/>
      <c r="D3" s="227"/>
      <c r="E3" s="227"/>
      <c r="F3" s="227"/>
      <c r="G3" s="227"/>
      <c r="H3" s="227"/>
      <c r="I3" s="91"/>
      <c r="J3" s="4"/>
    </row>
    <row r="4" spans="1:16">
      <c r="B4" s="3"/>
    </row>
    <row r="5" spans="1:16">
      <c r="B5" s="3"/>
      <c r="H5" s="92"/>
    </row>
    <row r="6" spans="1:16">
      <c r="B6" s="3"/>
      <c r="H6" s="92"/>
    </row>
    <row r="7" spans="1:16" ht="15.75" thickBot="1">
      <c r="B7" s="70" t="str">
        <f>Language!B224</f>
        <v>Overall #</v>
      </c>
      <c r="C7" s="71" t="str">
        <f>Language!B225</f>
        <v>#</v>
      </c>
      <c r="D7" s="93" t="str">
        <f>Language!B226</f>
        <v>Indicator</v>
      </c>
      <c r="E7" s="93" t="str">
        <f>Language!B227</f>
        <v>Intended use</v>
      </c>
      <c r="F7" s="93" t="str">
        <f>Language!B228</f>
        <v>Target</v>
      </c>
      <c r="G7" s="93" t="str">
        <f>Language!B229</f>
        <v>Data source</v>
      </c>
      <c r="H7" s="93" t="str">
        <f>Language!B230</f>
        <v>Related affiliation standards</v>
      </c>
      <c r="I7" s="93" t="str">
        <f>Language!B232</f>
        <v>Indicator breakdown (if applicable)</v>
      </c>
      <c r="J7" s="72" t="str">
        <f>Language!B233</f>
        <v>Indicator value</v>
      </c>
    </row>
    <row r="8" spans="1:16" ht="16.5" thickTop="1" thickBot="1">
      <c r="B8" s="73"/>
      <c r="C8" s="45"/>
      <c r="D8" s="252" t="str">
        <f>Language!B234</f>
        <v>Group 1. Monitor the GLLP implementation progress and performance</v>
      </c>
      <c r="E8" s="253"/>
      <c r="F8" s="253"/>
      <c r="G8" s="253"/>
      <c r="H8" s="253"/>
      <c r="I8" s="253"/>
      <c r="J8" s="254"/>
      <c r="L8" s="4"/>
      <c r="M8" s="4"/>
      <c r="N8" s="4"/>
      <c r="O8" s="4"/>
      <c r="P8" s="4"/>
    </row>
    <row r="9" spans="1:16" ht="15.75" thickTop="1">
      <c r="B9" s="74"/>
      <c r="C9" s="75"/>
      <c r="D9" s="242" t="str">
        <f>Language!B235</f>
        <v>1.1 Programme details</v>
      </c>
      <c r="E9" s="243"/>
      <c r="F9" s="243"/>
      <c r="G9" s="243"/>
      <c r="H9" s="243"/>
      <c r="I9" s="243"/>
      <c r="J9" s="244"/>
      <c r="L9" s="4"/>
      <c r="M9" s="4"/>
      <c r="N9" s="4"/>
      <c r="O9" s="4"/>
      <c r="P9" s="4"/>
    </row>
    <row r="10" spans="1:16" s="4" customFormat="1" ht="115.5" customHeight="1">
      <c r="B10" s="198">
        <v>1</v>
      </c>
      <c r="C10" s="198" t="s">
        <v>2</v>
      </c>
      <c r="D10" s="156" t="str">
        <f>Language!B236</f>
        <v>Existence of designation of a national entity responsible for oversight of the programme</v>
      </c>
      <c r="E10" s="156" t="str">
        <f>Language!B237</f>
        <v>To assess the ownership of the programme</v>
      </c>
      <c r="F10" s="156" t="str">
        <f>Language!B238</f>
        <v>National entity is officially designated for implementation oversight of GLLP in the country</v>
      </c>
      <c r="G10" s="156" t="str">
        <f>Language!B239</f>
        <v>"General progr info" tab, cell D18.
Prefills the response in the Initial reporting form (Section A, question 6).</v>
      </c>
      <c r="H10" s="156" t="str">
        <f>Language!B240</f>
        <v>Programme ownership – a National Entity hosting GLLP is officially designated / recognized by the government/ national authorities</v>
      </c>
      <c r="I10" s="156" t="str">
        <f>Language!B242</f>
        <v>N/A</v>
      </c>
      <c r="J10" s="179" t="str">
        <f>IF('General progr info'!C18="","",'General progr info'!C18)</f>
        <v/>
      </c>
    </row>
    <row r="11" spans="1:16" s="4" customFormat="1" ht="57" customHeight="1">
      <c r="A11" s="260"/>
      <c r="B11" s="255">
        <v>2</v>
      </c>
      <c r="C11" s="255" t="s">
        <v>3</v>
      </c>
      <c r="D11" s="232" t="str">
        <f>Language!B243</f>
        <v>Full-time equivalents (FTEs) per role: managing and coordinating all phases of programme planning and implementation, monitoring and evaluation, administrative and logistical needs. 1 FTE is comparable to a full-time worker</v>
      </c>
      <c r="E11" s="232" t="str">
        <f>Language!B244</f>
        <v>To monitor availability of personnel for programme needs</v>
      </c>
      <c r="F11" s="232" t="str">
        <f>Language!B245</f>
        <v>Sufficient number of FTEs need be assigned per each role to cover the programme needs.</v>
      </c>
      <c r="G11" s="232" t="str">
        <f>Language!B246</f>
        <v>"Programme staff info" tab, cells B30 to B32 (drawing information from cells C6 to C25, J6 to J25).</v>
      </c>
      <c r="H11" s="232" t="str">
        <f>Language!B247</f>
        <v>Personnel are available to manage and coordinate all phases of programme planning,implementation, monitoring and evaluation, and to support the programme’s administrative and logistical needs</v>
      </c>
      <c r="I11" s="158" t="str">
        <f>Language!B249</f>
        <v>Programme management</v>
      </c>
      <c r="J11" s="159">
        <f>'Programme staff info'!B30</f>
        <v>0</v>
      </c>
    </row>
    <row r="12" spans="1:16" s="4" customFormat="1" ht="62.25" customHeight="1">
      <c r="A12" s="260"/>
      <c r="B12" s="256"/>
      <c r="C12" s="256"/>
      <c r="D12" s="233"/>
      <c r="E12" s="233"/>
      <c r="F12" s="233"/>
      <c r="G12" s="233"/>
      <c r="H12" s="233"/>
      <c r="I12" s="158" t="str">
        <f>Language!B250</f>
        <v>Monitoring and evaluation personnel</v>
      </c>
      <c r="J12" s="159">
        <f>'Programme staff info'!B31</f>
        <v>0</v>
      </c>
    </row>
    <row r="13" spans="1:16" s="4" customFormat="1" ht="74.25" customHeight="1">
      <c r="A13" s="260"/>
      <c r="B13" s="257"/>
      <c r="C13" s="257"/>
      <c r="D13" s="233"/>
      <c r="E13" s="233"/>
      <c r="F13" s="233"/>
      <c r="G13" s="233"/>
      <c r="H13" s="233"/>
      <c r="I13" s="158" t="str">
        <f>Language!B251</f>
        <v>Administrative and logistical personnel</v>
      </c>
      <c r="J13" s="159">
        <f>'Programme staff info'!B32</f>
        <v>0</v>
      </c>
    </row>
    <row r="14" spans="1:16" s="4" customFormat="1" ht="128.25" customHeight="1">
      <c r="B14" s="201">
        <v>3</v>
      </c>
      <c r="C14" s="202" t="s">
        <v>4</v>
      </c>
      <c r="D14" s="158" t="str">
        <f>Language!B252</f>
        <v>Availability of criteria and documented process for selection of participants, instructors, and mentors</v>
      </c>
      <c r="E14" s="158" t="str">
        <f>Language!B253</f>
        <v>To assess transparency of the selection process</v>
      </c>
      <c r="F14" s="158" t="str">
        <f>Language!B254</f>
        <v>List of selection criteria and selection process of participants, instructors and mentors are documented and approved by the national entity</v>
      </c>
      <c r="G14" s="158" t="str">
        <f>Language!B255</f>
        <v>"General progr info" tab, cell D20.</v>
      </c>
      <c r="H14" s="158" t="str">
        <f>Language!B256</f>
        <v>Participants, instructors, and mentors are selected based on documented criteria and transparent processes, and candidate selection committee, participants, instructors, and mentors are selected from all three sectors (HH, AH, EH)</v>
      </c>
      <c r="I14" s="158" t="str">
        <f>Language!B258</f>
        <v>N/A</v>
      </c>
      <c r="J14" s="159" t="str">
        <f>IF('General progr info'!C20="","",'General progr info'!C20)</f>
        <v/>
      </c>
    </row>
    <row r="15" spans="1:16" s="4" customFormat="1" ht="321" customHeight="1">
      <c r="B15" s="201">
        <v>4</v>
      </c>
      <c r="C15" s="202" t="s">
        <v>5</v>
      </c>
      <c r="D15" s="158" t="str">
        <f>Language!B259</f>
        <v>Availability of graduation requirements for participants</v>
      </c>
      <c r="E15" s="158" t="str">
        <f>Language!B260</f>
        <v>To monitor graduation of participants against documented requirements</v>
      </c>
      <c r="F15" s="158" t="str">
        <f>Language!B261</f>
        <v xml:space="preserve">Graduation requirements are documented and approved by the national entity. Ideally, requirements should at least include 3 components of the programme (didactic component, mentoring, small and capstone projects). Potential criteria for completion can include attendance to didactic sessions, post-test results, two completed small projects, completed capstone project with written report and an oral presentation, participation in mentoring sessions. </v>
      </c>
      <c r="G15" s="158" t="str">
        <f>Language!B262</f>
        <v>"General progr info" tab, cell D21.
Prefills the response in the Initial reporting form (Section B, question 5).</v>
      </c>
      <c r="H15" s="158" t="str">
        <f>Language!B263</f>
        <v>Programmes have set criteria for graduation</v>
      </c>
      <c r="I15" s="158" t="str">
        <f>Language!B265</f>
        <v>N/A</v>
      </c>
      <c r="J15" s="159" t="str">
        <f>IF('General progr info'!C21="","",'General progr info'!C21)</f>
        <v/>
      </c>
    </row>
    <row r="16" spans="1:16" s="4" customFormat="1" ht="15.75" customHeight="1">
      <c r="B16" s="255">
        <v>5</v>
      </c>
      <c r="C16" s="255" t="s">
        <v>6</v>
      </c>
      <c r="D16" s="232" t="str">
        <f>Language!B266</f>
        <v>Number of applicants per GLLP iteration</v>
      </c>
      <c r="E16" s="232" t="str">
        <f>Language!B267</f>
        <v xml:space="preserve">To monitor interest in the programme from the three targeted sectors, assess if application information is appropriately communicated and participants are selected from the three sectors. </v>
      </c>
      <c r="F16" s="232" t="str">
        <f>Language!B268</f>
        <v>Three sectors represented</v>
      </c>
      <c r="G16" s="232" t="str">
        <f>Language!B269</f>
        <v>"Applicants' info" tab, cells B158 to B175 (drawing information from cells C6 to C155, H6 to H155, I6 to I155).</v>
      </c>
      <c r="H16" s="232" t="str">
        <f>Language!B270</f>
        <v>Participants, instructors and mentors are selected based on documented criteria and transparent processes, and candidate selection committee, participants, instructors and mentors are selected from all three sectors (HH, AH, EH)</v>
      </c>
      <c r="I16" s="228" t="str">
        <f>Language!B272</f>
        <v>Breakdown by sector</v>
      </c>
      <c r="J16" s="229"/>
    </row>
    <row r="17" spans="2:10" s="4" customFormat="1">
      <c r="B17" s="256"/>
      <c r="C17" s="256"/>
      <c r="D17" s="233"/>
      <c r="E17" s="233"/>
      <c r="F17" s="233"/>
      <c r="G17" s="233"/>
      <c r="H17" s="233"/>
      <c r="I17" s="158" t="str">
        <f>Language!B275</f>
        <v>Human health</v>
      </c>
      <c r="J17" s="159">
        <f>'Applicants'' info'!B158</f>
        <v>0</v>
      </c>
    </row>
    <row r="18" spans="2:10" s="4" customFormat="1">
      <c r="B18" s="256"/>
      <c r="C18" s="256"/>
      <c r="D18" s="233"/>
      <c r="E18" s="233"/>
      <c r="F18" s="233"/>
      <c r="G18" s="233"/>
      <c r="H18" s="233"/>
      <c r="I18" s="158" t="str">
        <f>Language!B276</f>
        <v>Animal health</v>
      </c>
      <c r="J18" s="159">
        <f>'Applicants'' info'!B159</f>
        <v>0</v>
      </c>
    </row>
    <row r="19" spans="2:10" s="4" customFormat="1">
      <c r="B19" s="256"/>
      <c r="C19" s="256"/>
      <c r="D19" s="233"/>
      <c r="E19" s="233"/>
      <c r="F19" s="233"/>
      <c r="G19" s="233"/>
      <c r="H19" s="233"/>
      <c r="I19" s="158" t="str">
        <f>Language!B277</f>
        <v>Environmental health</v>
      </c>
      <c r="J19" s="159">
        <f>'Applicants'' info'!B160</f>
        <v>0</v>
      </c>
    </row>
    <row r="20" spans="2:10" s="4" customFormat="1">
      <c r="B20" s="256"/>
      <c r="C20" s="256"/>
      <c r="D20" s="233"/>
      <c r="E20" s="233"/>
      <c r="F20" s="233"/>
      <c r="G20" s="233"/>
      <c r="H20" s="233"/>
      <c r="I20" s="158" t="str">
        <f>Language!B278</f>
        <v>Other</v>
      </c>
      <c r="J20" s="159">
        <f>'Applicants'' info'!B161</f>
        <v>0</v>
      </c>
    </row>
    <row r="21" spans="2:10" s="4" customFormat="1">
      <c r="B21" s="256"/>
      <c r="C21" s="256"/>
      <c r="D21" s="233"/>
      <c r="E21" s="233"/>
      <c r="F21" s="233"/>
      <c r="G21" s="233"/>
      <c r="H21" s="233"/>
      <c r="I21" s="158" t="str">
        <f>Language!B279</f>
        <v>Total</v>
      </c>
      <c r="J21" s="159">
        <f>'Applicants'' info'!B162</f>
        <v>0</v>
      </c>
    </row>
    <row r="22" spans="2:10" s="4" customFormat="1">
      <c r="B22" s="256"/>
      <c r="C22" s="256"/>
      <c r="D22" s="233"/>
      <c r="E22" s="233"/>
      <c r="F22" s="233"/>
      <c r="G22" s="233"/>
      <c r="H22" s="233"/>
      <c r="I22" s="228" t="str">
        <f>Language!B273</f>
        <v>Breakdown by gender</v>
      </c>
      <c r="J22" s="229"/>
    </row>
    <row r="23" spans="2:10" s="4" customFormat="1">
      <c r="B23" s="256"/>
      <c r="C23" s="256"/>
      <c r="D23" s="233"/>
      <c r="E23" s="233"/>
      <c r="F23" s="233"/>
      <c r="G23" s="233"/>
      <c r="H23" s="233"/>
      <c r="I23" s="158" t="str">
        <f>Language!B280</f>
        <v>Female</v>
      </c>
      <c r="J23" s="159">
        <f>'Applicants'' info'!B165</f>
        <v>0</v>
      </c>
    </row>
    <row r="24" spans="2:10" s="4" customFormat="1">
      <c r="B24" s="256"/>
      <c r="C24" s="256"/>
      <c r="D24" s="233"/>
      <c r="E24" s="233"/>
      <c r="F24" s="233"/>
      <c r="G24" s="233"/>
      <c r="H24" s="233"/>
      <c r="I24" s="158" t="str">
        <f>Language!B281</f>
        <v>Male</v>
      </c>
      <c r="J24" s="159">
        <f>'Applicants'' info'!B166</f>
        <v>0</v>
      </c>
    </row>
    <row r="25" spans="2:10" s="4" customFormat="1">
      <c r="B25" s="256"/>
      <c r="C25" s="256"/>
      <c r="D25" s="233"/>
      <c r="E25" s="233"/>
      <c r="F25" s="233"/>
      <c r="G25" s="233"/>
      <c r="H25" s="233"/>
      <c r="I25" s="158" t="str">
        <f>Language!B282</f>
        <v>Non-binary</v>
      </c>
      <c r="J25" s="159">
        <f>'Applicants'' info'!B167</f>
        <v>0</v>
      </c>
    </row>
    <row r="26" spans="2:10" s="4" customFormat="1">
      <c r="B26" s="256"/>
      <c r="C26" s="256"/>
      <c r="D26" s="233"/>
      <c r="E26" s="233"/>
      <c r="F26" s="233"/>
      <c r="G26" s="233"/>
      <c r="H26" s="233"/>
      <c r="I26" s="158" t="str">
        <f>Language!B283</f>
        <v>Prefer not to say</v>
      </c>
      <c r="J26" s="159">
        <f>'Applicants'' info'!B168</f>
        <v>0</v>
      </c>
    </row>
    <row r="27" spans="2:10" s="4" customFormat="1">
      <c r="B27" s="256"/>
      <c r="C27" s="256"/>
      <c r="D27" s="233"/>
      <c r="E27" s="233"/>
      <c r="F27" s="233"/>
      <c r="G27" s="233"/>
      <c r="H27" s="233"/>
      <c r="I27" s="158" t="str">
        <f>Language!B279</f>
        <v>Total</v>
      </c>
      <c r="J27" s="159">
        <f>'Applicants'' info'!B169</f>
        <v>0</v>
      </c>
    </row>
    <row r="28" spans="2:10" s="4" customFormat="1">
      <c r="B28" s="256"/>
      <c r="C28" s="256"/>
      <c r="D28" s="233"/>
      <c r="E28" s="233"/>
      <c r="F28" s="233"/>
      <c r="G28" s="233"/>
      <c r="H28" s="233"/>
      <c r="I28" s="228" t="str">
        <f>Language!B274</f>
        <v>Breakdown by business sector</v>
      </c>
      <c r="J28" s="229"/>
    </row>
    <row r="29" spans="2:10" s="4" customFormat="1">
      <c r="B29" s="256"/>
      <c r="C29" s="256"/>
      <c r="D29" s="233"/>
      <c r="E29" s="233"/>
      <c r="F29" s="233"/>
      <c r="G29" s="233"/>
      <c r="H29" s="233"/>
      <c r="I29" s="158" t="str">
        <f>Language!B285</f>
        <v>Public</v>
      </c>
      <c r="J29" s="159">
        <f>'Applicants'' info'!B172</f>
        <v>0</v>
      </c>
    </row>
    <row r="30" spans="2:10" s="4" customFormat="1">
      <c r="B30" s="256"/>
      <c r="C30" s="256"/>
      <c r="D30" s="233"/>
      <c r="E30" s="233"/>
      <c r="F30" s="233"/>
      <c r="G30" s="233"/>
      <c r="H30" s="233"/>
      <c r="I30" s="158" t="str">
        <f>Language!B286</f>
        <v>Private</v>
      </c>
      <c r="J30" s="159">
        <f>'Applicants'' info'!B173</f>
        <v>0</v>
      </c>
    </row>
    <row r="31" spans="2:10" s="4" customFormat="1">
      <c r="B31" s="256"/>
      <c r="C31" s="256"/>
      <c r="D31" s="233"/>
      <c r="E31" s="233"/>
      <c r="F31" s="233"/>
      <c r="G31" s="233"/>
      <c r="H31" s="233"/>
      <c r="I31" s="158" t="str">
        <f>Language!B287</f>
        <v>Public-private partnerships</v>
      </c>
      <c r="J31" s="159">
        <f>'Applicants'' info'!B174</f>
        <v>0</v>
      </c>
    </row>
    <row r="32" spans="2:10" s="4" customFormat="1">
      <c r="B32" s="257"/>
      <c r="C32" s="257"/>
      <c r="D32" s="236"/>
      <c r="E32" s="236"/>
      <c r="F32" s="236"/>
      <c r="G32" s="236"/>
      <c r="H32" s="236"/>
      <c r="I32" s="158" t="str">
        <f>Language!B279</f>
        <v>Total</v>
      </c>
      <c r="J32" s="159">
        <f>'Applicants'' info'!B175</f>
        <v>0</v>
      </c>
    </row>
    <row r="33" spans="2:10" s="4" customFormat="1" ht="14.25" customHeight="1">
      <c r="B33" s="255">
        <v>6</v>
      </c>
      <c r="C33" s="255" t="s">
        <v>7</v>
      </c>
      <c r="D33" s="232" t="str">
        <f>Language!B289</f>
        <v>Number of participants across the sectors per GLLP iteration</v>
      </c>
      <c r="E33" s="232" t="str">
        <f>Language!B290</f>
        <v>To monitor sector representation in each role</v>
      </c>
      <c r="F33" s="232" t="str">
        <f>Language!B291</f>
        <v>Three sectors represented in each role. Efforts are made to engage underrepresented sectors.</v>
      </c>
      <c r="G33" s="232" t="str">
        <f>Language!B292</f>
        <v>"Participants' info" tab, cells B37 to B54 (drawing information from cells B8 to B32, F8 to F32, G8 to G32).
Prefills the response in the Initial reporting form (Section С, question 1).</v>
      </c>
      <c r="H33" s="232" t="str">
        <f>Language!B293</f>
        <v>Participants, instructors, and mentors are selected based on documented criteria and transparent processes, and candidate selection committee, participants, instructors, and mentors are selected from all three sectors (HH, AH, EH)</v>
      </c>
      <c r="I33" s="228" t="str">
        <f>Language!B272</f>
        <v>Breakdown by sector</v>
      </c>
      <c r="J33" s="229"/>
    </row>
    <row r="34" spans="2:10" s="4" customFormat="1">
      <c r="B34" s="256"/>
      <c r="C34" s="256"/>
      <c r="D34" s="233"/>
      <c r="E34" s="233"/>
      <c r="F34" s="233"/>
      <c r="G34" s="233"/>
      <c r="H34" s="233"/>
      <c r="I34" s="158" t="str">
        <f>Language!B275</f>
        <v>Human health</v>
      </c>
      <c r="J34" s="159">
        <f>'Participants'' info'!B37</f>
        <v>0</v>
      </c>
    </row>
    <row r="35" spans="2:10" s="4" customFormat="1">
      <c r="B35" s="256"/>
      <c r="C35" s="256"/>
      <c r="D35" s="233"/>
      <c r="E35" s="233"/>
      <c r="F35" s="233"/>
      <c r="G35" s="233"/>
      <c r="H35" s="233"/>
      <c r="I35" s="158" t="str">
        <f>Language!B276</f>
        <v>Animal health</v>
      </c>
      <c r="J35" s="159">
        <f>'Participants'' info'!B38</f>
        <v>0</v>
      </c>
    </row>
    <row r="36" spans="2:10" s="4" customFormat="1">
      <c r="B36" s="256"/>
      <c r="C36" s="256"/>
      <c r="D36" s="233"/>
      <c r="E36" s="233"/>
      <c r="F36" s="233"/>
      <c r="G36" s="233"/>
      <c r="H36" s="233"/>
      <c r="I36" s="158" t="str">
        <f>Language!B277</f>
        <v>Environmental health</v>
      </c>
      <c r="J36" s="159">
        <f>'Participants'' info'!B39</f>
        <v>0</v>
      </c>
    </row>
    <row r="37" spans="2:10" s="4" customFormat="1">
      <c r="B37" s="256"/>
      <c r="C37" s="256"/>
      <c r="D37" s="233"/>
      <c r="E37" s="233"/>
      <c r="F37" s="233"/>
      <c r="G37" s="233"/>
      <c r="H37" s="233"/>
      <c r="I37" s="158" t="str">
        <f>Language!B278</f>
        <v>Other</v>
      </c>
      <c r="J37" s="159">
        <f>'Participants'' info'!B40</f>
        <v>0</v>
      </c>
    </row>
    <row r="38" spans="2:10" s="4" customFormat="1">
      <c r="B38" s="256"/>
      <c r="C38" s="256"/>
      <c r="D38" s="233"/>
      <c r="E38" s="233"/>
      <c r="F38" s="233"/>
      <c r="G38" s="233"/>
      <c r="H38" s="233"/>
      <c r="I38" s="158" t="str">
        <f>Language!B279</f>
        <v>Total</v>
      </c>
      <c r="J38" s="159">
        <f>'Participants'' info'!B41</f>
        <v>0</v>
      </c>
    </row>
    <row r="39" spans="2:10" s="4" customFormat="1">
      <c r="B39" s="256"/>
      <c r="C39" s="256"/>
      <c r="D39" s="233"/>
      <c r="E39" s="233"/>
      <c r="F39" s="233"/>
      <c r="G39" s="233"/>
      <c r="H39" s="233"/>
      <c r="I39" s="228" t="str">
        <f>Language!B273</f>
        <v>Breakdown by gender</v>
      </c>
      <c r="J39" s="229"/>
    </row>
    <row r="40" spans="2:10" s="4" customFormat="1">
      <c r="B40" s="256"/>
      <c r="C40" s="256"/>
      <c r="D40" s="233"/>
      <c r="E40" s="233"/>
      <c r="F40" s="233"/>
      <c r="G40" s="233"/>
      <c r="H40" s="233"/>
      <c r="I40" s="158" t="str">
        <f>Language!B280</f>
        <v>Female</v>
      </c>
      <c r="J40" s="159">
        <f>'Participants'' info'!B44</f>
        <v>0</v>
      </c>
    </row>
    <row r="41" spans="2:10" s="4" customFormat="1">
      <c r="B41" s="256"/>
      <c r="C41" s="256"/>
      <c r="D41" s="233"/>
      <c r="E41" s="233"/>
      <c r="F41" s="233"/>
      <c r="G41" s="233"/>
      <c r="H41" s="233"/>
      <c r="I41" s="158" t="str">
        <f>Language!B281</f>
        <v>Male</v>
      </c>
      <c r="J41" s="159">
        <f>'Participants'' info'!B45</f>
        <v>0</v>
      </c>
    </row>
    <row r="42" spans="2:10" s="4" customFormat="1">
      <c r="B42" s="256"/>
      <c r="C42" s="256"/>
      <c r="D42" s="233"/>
      <c r="E42" s="233"/>
      <c r="F42" s="233"/>
      <c r="G42" s="233"/>
      <c r="H42" s="233"/>
      <c r="I42" s="158" t="str">
        <f>Language!B282</f>
        <v>Non-binary</v>
      </c>
      <c r="J42" s="159">
        <f>'Participants'' info'!B46</f>
        <v>0</v>
      </c>
    </row>
    <row r="43" spans="2:10" s="4" customFormat="1">
      <c r="B43" s="256"/>
      <c r="C43" s="256"/>
      <c r="D43" s="233"/>
      <c r="E43" s="233"/>
      <c r="F43" s="233"/>
      <c r="G43" s="233"/>
      <c r="H43" s="233"/>
      <c r="I43" s="158" t="str">
        <f>Language!B283</f>
        <v>Prefer not to say</v>
      </c>
      <c r="J43" s="159">
        <f>'Participants'' info'!B47</f>
        <v>0</v>
      </c>
    </row>
    <row r="44" spans="2:10" s="4" customFormat="1">
      <c r="B44" s="256"/>
      <c r="C44" s="256"/>
      <c r="D44" s="233"/>
      <c r="E44" s="233"/>
      <c r="F44" s="233"/>
      <c r="G44" s="233"/>
      <c r="H44" s="233"/>
      <c r="I44" s="158" t="str">
        <f>Language!B279</f>
        <v>Total</v>
      </c>
      <c r="J44" s="159">
        <f>'Participants'' info'!B48</f>
        <v>0</v>
      </c>
    </row>
    <row r="45" spans="2:10" s="4" customFormat="1">
      <c r="B45" s="256"/>
      <c r="C45" s="256"/>
      <c r="D45" s="233"/>
      <c r="E45" s="233"/>
      <c r="F45" s="233"/>
      <c r="G45" s="233"/>
      <c r="H45" s="233"/>
      <c r="I45" s="228" t="str">
        <f>Language!B274</f>
        <v>Breakdown by business sector</v>
      </c>
      <c r="J45" s="229"/>
    </row>
    <row r="46" spans="2:10" s="4" customFormat="1">
      <c r="B46" s="256"/>
      <c r="C46" s="256"/>
      <c r="D46" s="233"/>
      <c r="E46" s="233"/>
      <c r="F46" s="233"/>
      <c r="G46" s="233"/>
      <c r="H46" s="233"/>
      <c r="I46" s="158" t="str">
        <f>Language!B285</f>
        <v>Public</v>
      </c>
      <c r="J46" s="159">
        <f>'Participants'' info'!B51</f>
        <v>0</v>
      </c>
    </row>
    <row r="47" spans="2:10" s="4" customFormat="1">
      <c r="B47" s="256"/>
      <c r="C47" s="256"/>
      <c r="D47" s="233"/>
      <c r="E47" s="233"/>
      <c r="F47" s="233"/>
      <c r="G47" s="233"/>
      <c r="H47" s="233"/>
      <c r="I47" s="158" t="str">
        <f>Language!B286</f>
        <v>Private</v>
      </c>
      <c r="J47" s="159">
        <f>'Participants'' info'!B52</f>
        <v>0</v>
      </c>
    </row>
    <row r="48" spans="2:10" s="4" customFormat="1">
      <c r="B48" s="256"/>
      <c r="C48" s="256"/>
      <c r="D48" s="233"/>
      <c r="E48" s="233"/>
      <c r="F48" s="233"/>
      <c r="G48" s="233"/>
      <c r="H48" s="233"/>
      <c r="I48" s="158" t="str">
        <f>Language!B287</f>
        <v>Public-private partnerships</v>
      </c>
      <c r="J48" s="159">
        <f>'Participants'' info'!B53</f>
        <v>0</v>
      </c>
    </row>
    <row r="49" spans="2:10" s="4" customFormat="1">
      <c r="B49" s="257"/>
      <c r="C49" s="257"/>
      <c r="D49" s="236"/>
      <c r="E49" s="236"/>
      <c r="F49" s="236"/>
      <c r="G49" s="236"/>
      <c r="H49" s="236"/>
      <c r="I49" s="158" t="str">
        <f>Language!B279</f>
        <v>Total</v>
      </c>
      <c r="J49" s="159">
        <f>'Participants'' info'!B54</f>
        <v>0</v>
      </c>
    </row>
    <row r="50" spans="2:10" s="4" customFormat="1" ht="15" customHeight="1">
      <c r="B50" s="255">
        <v>7</v>
      </c>
      <c r="C50" s="255" t="s">
        <v>8</v>
      </c>
      <c r="D50" s="232" t="str">
        <f>Language!B295</f>
        <v>Number of technical group members across the sectors per GLLP iteration</v>
      </c>
      <c r="E50" s="232" t="str">
        <f>Language!B296</f>
        <v>To monitor sector representation in each role</v>
      </c>
      <c r="F50" s="232" t="str">
        <f>Language!B297</f>
        <v>Three sectors represented in each role. Efforts are made to engage underrepresented sectors.</v>
      </c>
      <c r="G50" s="232" t="str">
        <f>Language!B298</f>
        <v>"TWG info" tab, cells B30 to B47 (drawing information from cells C6 to C25, G6 to G25, H6 to H25).</v>
      </c>
      <c r="H50" s="232" t="str">
        <f>Language!B299</f>
        <v>A multisectoral technical working group (or similar function) is established and actively providing strategic support to the programme</v>
      </c>
      <c r="I50" s="228" t="str">
        <f>Language!B272</f>
        <v>Breakdown by sector</v>
      </c>
      <c r="J50" s="229"/>
    </row>
    <row r="51" spans="2:10" s="4" customFormat="1">
      <c r="B51" s="256"/>
      <c r="C51" s="256"/>
      <c r="D51" s="233"/>
      <c r="E51" s="233"/>
      <c r="F51" s="233"/>
      <c r="G51" s="233"/>
      <c r="H51" s="233"/>
      <c r="I51" s="158" t="str">
        <f>Language!B275</f>
        <v>Human health</v>
      </c>
      <c r="J51" s="159">
        <f>'TWG info'!B30</f>
        <v>0</v>
      </c>
    </row>
    <row r="52" spans="2:10" s="4" customFormat="1">
      <c r="B52" s="256"/>
      <c r="C52" s="256"/>
      <c r="D52" s="233"/>
      <c r="E52" s="233"/>
      <c r="F52" s="233"/>
      <c r="G52" s="233"/>
      <c r="H52" s="233"/>
      <c r="I52" s="158" t="str">
        <f>Language!B276</f>
        <v>Animal health</v>
      </c>
      <c r="J52" s="159">
        <f>'TWG info'!B31</f>
        <v>0</v>
      </c>
    </row>
    <row r="53" spans="2:10" s="4" customFormat="1">
      <c r="B53" s="256"/>
      <c r="C53" s="256"/>
      <c r="D53" s="233"/>
      <c r="E53" s="233"/>
      <c r="F53" s="233"/>
      <c r="G53" s="233"/>
      <c r="H53" s="233"/>
      <c r="I53" s="158" t="str">
        <f>Language!B277</f>
        <v>Environmental health</v>
      </c>
      <c r="J53" s="159">
        <f>'TWG info'!B32</f>
        <v>0</v>
      </c>
    </row>
    <row r="54" spans="2:10" s="4" customFormat="1">
      <c r="B54" s="256"/>
      <c r="C54" s="256"/>
      <c r="D54" s="233"/>
      <c r="E54" s="233"/>
      <c r="F54" s="233"/>
      <c r="G54" s="233"/>
      <c r="H54" s="233"/>
      <c r="I54" s="158" t="str">
        <f>Language!B278</f>
        <v>Other</v>
      </c>
      <c r="J54" s="159">
        <f>'TWG info'!B33</f>
        <v>0</v>
      </c>
    </row>
    <row r="55" spans="2:10" s="4" customFormat="1">
      <c r="B55" s="256"/>
      <c r="C55" s="256"/>
      <c r="D55" s="233"/>
      <c r="E55" s="233"/>
      <c r="F55" s="233"/>
      <c r="G55" s="233"/>
      <c r="H55" s="233"/>
      <c r="I55" s="158" t="str">
        <f>Language!B279</f>
        <v>Total</v>
      </c>
      <c r="J55" s="159">
        <f>'TWG info'!B34</f>
        <v>0</v>
      </c>
    </row>
    <row r="56" spans="2:10" s="4" customFormat="1">
      <c r="B56" s="256"/>
      <c r="C56" s="256"/>
      <c r="D56" s="233"/>
      <c r="E56" s="233"/>
      <c r="F56" s="233"/>
      <c r="G56" s="233"/>
      <c r="H56" s="233"/>
      <c r="I56" s="228" t="str">
        <f>Language!B273</f>
        <v>Breakdown by gender</v>
      </c>
      <c r="J56" s="229"/>
    </row>
    <row r="57" spans="2:10" s="4" customFormat="1">
      <c r="B57" s="256"/>
      <c r="C57" s="256"/>
      <c r="D57" s="233"/>
      <c r="E57" s="233"/>
      <c r="F57" s="233"/>
      <c r="G57" s="233"/>
      <c r="H57" s="233"/>
      <c r="I57" s="158" t="str">
        <f>Language!B280</f>
        <v>Female</v>
      </c>
      <c r="J57" s="159">
        <f>'TWG info'!B37</f>
        <v>0</v>
      </c>
    </row>
    <row r="58" spans="2:10" s="4" customFormat="1">
      <c r="B58" s="256"/>
      <c r="C58" s="256"/>
      <c r="D58" s="233"/>
      <c r="E58" s="233"/>
      <c r="F58" s="233"/>
      <c r="G58" s="233"/>
      <c r="H58" s="233"/>
      <c r="I58" s="158" t="str">
        <f>Language!B281</f>
        <v>Male</v>
      </c>
      <c r="J58" s="159">
        <f>'TWG info'!B38</f>
        <v>0</v>
      </c>
    </row>
    <row r="59" spans="2:10" s="4" customFormat="1">
      <c r="B59" s="256"/>
      <c r="C59" s="256"/>
      <c r="D59" s="233"/>
      <c r="E59" s="233"/>
      <c r="F59" s="233"/>
      <c r="G59" s="233"/>
      <c r="H59" s="233"/>
      <c r="I59" s="158" t="str">
        <f>Language!B282</f>
        <v>Non-binary</v>
      </c>
      <c r="J59" s="159">
        <f>'TWG info'!B39</f>
        <v>0</v>
      </c>
    </row>
    <row r="60" spans="2:10" s="4" customFormat="1">
      <c r="B60" s="256"/>
      <c r="C60" s="256"/>
      <c r="D60" s="233"/>
      <c r="E60" s="233"/>
      <c r="F60" s="233"/>
      <c r="G60" s="233"/>
      <c r="H60" s="233"/>
      <c r="I60" s="158" t="str">
        <f>Language!B283</f>
        <v>Prefer not to say</v>
      </c>
      <c r="J60" s="159">
        <f>'TWG info'!B40</f>
        <v>0</v>
      </c>
    </row>
    <row r="61" spans="2:10" s="4" customFormat="1">
      <c r="B61" s="256"/>
      <c r="C61" s="256"/>
      <c r="D61" s="233"/>
      <c r="E61" s="233"/>
      <c r="F61" s="233"/>
      <c r="G61" s="233"/>
      <c r="H61" s="233"/>
      <c r="I61" s="158" t="str">
        <f>Language!B279</f>
        <v>Total</v>
      </c>
      <c r="J61" s="159">
        <f>'TWG info'!B41</f>
        <v>0</v>
      </c>
    </row>
    <row r="62" spans="2:10" s="4" customFormat="1">
      <c r="B62" s="256"/>
      <c r="C62" s="256"/>
      <c r="D62" s="233"/>
      <c r="E62" s="233"/>
      <c r="F62" s="233"/>
      <c r="G62" s="233"/>
      <c r="H62" s="233"/>
      <c r="I62" s="228" t="str">
        <f>Language!B274</f>
        <v>Breakdown by business sector</v>
      </c>
      <c r="J62" s="229"/>
    </row>
    <row r="63" spans="2:10" s="4" customFormat="1">
      <c r="B63" s="256"/>
      <c r="C63" s="256"/>
      <c r="D63" s="233"/>
      <c r="E63" s="233"/>
      <c r="F63" s="233"/>
      <c r="G63" s="233"/>
      <c r="H63" s="233"/>
      <c r="I63" s="158" t="str">
        <f>Language!B285</f>
        <v>Public</v>
      </c>
      <c r="J63" s="159">
        <f>'TWG info'!B44</f>
        <v>0</v>
      </c>
    </row>
    <row r="64" spans="2:10" s="4" customFormat="1">
      <c r="B64" s="256"/>
      <c r="C64" s="256"/>
      <c r="D64" s="233"/>
      <c r="E64" s="233"/>
      <c r="F64" s="233"/>
      <c r="G64" s="233"/>
      <c r="H64" s="233"/>
      <c r="I64" s="158" t="str">
        <f>Language!B286</f>
        <v>Private</v>
      </c>
      <c r="J64" s="159">
        <f>'TWG info'!B45</f>
        <v>0</v>
      </c>
    </row>
    <row r="65" spans="2:10" s="4" customFormat="1">
      <c r="B65" s="256"/>
      <c r="C65" s="256"/>
      <c r="D65" s="233"/>
      <c r="E65" s="233"/>
      <c r="F65" s="233"/>
      <c r="G65" s="233"/>
      <c r="H65" s="233"/>
      <c r="I65" s="158" t="str">
        <f>Language!B287</f>
        <v>Public-private partnerships</v>
      </c>
      <c r="J65" s="159">
        <f>'TWG info'!B46</f>
        <v>0</v>
      </c>
    </row>
    <row r="66" spans="2:10" s="4" customFormat="1">
      <c r="B66" s="257"/>
      <c r="C66" s="257"/>
      <c r="D66" s="236"/>
      <c r="E66" s="236"/>
      <c r="F66" s="236"/>
      <c r="G66" s="236"/>
      <c r="H66" s="236"/>
      <c r="I66" s="158" t="str">
        <f>Language!B279</f>
        <v>Total</v>
      </c>
      <c r="J66" s="159">
        <f>'TWG info'!B47</f>
        <v>0</v>
      </c>
    </row>
    <row r="67" spans="2:10" s="4" customFormat="1" ht="16.5" customHeight="1">
      <c r="B67" s="255">
        <v>8</v>
      </c>
      <c r="C67" s="255" t="s">
        <v>9</v>
      </c>
      <c r="D67" s="232" t="str">
        <f>Language!B301</f>
        <v>Number of instructors across the sectors per GLLP iteration</v>
      </c>
      <c r="E67" s="232" t="str">
        <f>Language!B302</f>
        <v>To monitor sector representation in each role</v>
      </c>
      <c r="F67" s="232" t="str">
        <f>Language!B303</f>
        <v>Three sectors represented in each role. Efforts are made to engage underrepresented sectors.</v>
      </c>
      <c r="G67" s="232" t="str">
        <f>Language!B304</f>
        <v>"Instructors’ info" tab, cells B29 to B46 (drawing information from cells С6 to С25, I6 to I25, J6 to J25).
Prefills the response in the Initial reporting form (Section D, question 1).</v>
      </c>
      <c r="H67" s="232" t="str">
        <f>Language!B305</f>
        <v>Participants, instructors, and mentors are selected based on documented criteria and transparent processes, and candidate selection committee, participants, instructors, and mentors are selected from all three sectors (HH, AH, EH)</v>
      </c>
      <c r="I67" s="228" t="str">
        <f>Language!B272</f>
        <v>Breakdown by sector</v>
      </c>
      <c r="J67" s="229"/>
    </row>
    <row r="68" spans="2:10" s="4" customFormat="1">
      <c r="B68" s="256"/>
      <c r="C68" s="256"/>
      <c r="D68" s="233"/>
      <c r="E68" s="233"/>
      <c r="F68" s="233"/>
      <c r="G68" s="233"/>
      <c r="H68" s="233"/>
      <c r="I68" s="158" t="str">
        <f>Language!B275</f>
        <v>Human health</v>
      </c>
      <c r="J68" s="159">
        <f>'Instructors'' info'!B29</f>
        <v>0</v>
      </c>
    </row>
    <row r="69" spans="2:10" s="4" customFormat="1">
      <c r="B69" s="256"/>
      <c r="C69" s="256"/>
      <c r="D69" s="233"/>
      <c r="E69" s="233"/>
      <c r="F69" s="233"/>
      <c r="G69" s="233"/>
      <c r="H69" s="233"/>
      <c r="I69" s="158" t="str">
        <f>Language!B276</f>
        <v>Animal health</v>
      </c>
      <c r="J69" s="159">
        <f>'Instructors'' info'!B30</f>
        <v>0</v>
      </c>
    </row>
    <row r="70" spans="2:10" s="4" customFormat="1">
      <c r="B70" s="256"/>
      <c r="C70" s="256"/>
      <c r="D70" s="233"/>
      <c r="E70" s="233"/>
      <c r="F70" s="233"/>
      <c r="G70" s="233"/>
      <c r="H70" s="233"/>
      <c r="I70" s="158" t="str">
        <f>Language!B277</f>
        <v>Environmental health</v>
      </c>
      <c r="J70" s="159">
        <f>'Instructors'' info'!B31</f>
        <v>0</v>
      </c>
    </row>
    <row r="71" spans="2:10" s="4" customFormat="1">
      <c r="B71" s="256"/>
      <c r="C71" s="256"/>
      <c r="D71" s="233"/>
      <c r="E71" s="233"/>
      <c r="F71" s="233"/>
      <c r="G71" s="233"/>
      <c r="H71" s="233"/>
      <c r="I71" s="158" t="str">
        <f>Language!B278</f>
        <v>Other</v>
      </c>
      <c r="J71" s="159">
        <f>'Instructors'' info'!B32</f>
        <v>0</v>
      </c>
    </row>
    <row r="72" spans="2:10" s="4" customFormat="1">
      <c r="B72" s="256"/>
      <c r="C72" s="256"/>
      <c r="D72" s="233"/>
      <c r="E72" s="233"/>
      <c r="F72" s="233"/>
      <c r="G72" s="233"/>
      <c r="H72" s="233"/>
      <c r="I72" s="158" t="str">
        <f>Language!B279</f>
        <v>Total</v>
      </c>
      <c r="J72" s="159">
        <f>'Instructors'' info'!B33</f>
        <v>0</v>
      </c>
    </row>
    <row r="73" spans="2:10" s="4" customFormat="1">
      <c r="B73" s="256"/>
      <c r="C73" s="256"/>
      <c r="D73" s="233"/>
      <c r="E73" s="233"/>
      <c r="F73" s="233"/>
      <c r="G73" s="233"/>
      <c r="H73" s="233"/>
      <c r="I73" s="228" t="str">
        <f>Language!B273</f>
        <v>Breakdown by gender</v>
      </c>
      <c r="J73" s="229"/>
    </row>
    <row r="74" spans="2:10" s="4" customFormat="1">
      <c r="B74" s="256"/>
      <c r="C74" s="256"/>
      <c r="D74" s="233"/>
      <c r="E74" s="233"/>
      <c r="F74" s="233"/>
      <c r="G74" s="233"/>
      <c r="H74" s="233"/>
      <c r="I74" s="158" t="str">
        <f>Language!B280</f>
        <v>Female</v>
      </c>
      <c r="J74" s="159">
        <f>'Instructors'' info'!B36</f>
        <v>0</v>
      </c>
    </row>
    <row r="75" spans="2:10" s="4" customFormat="1">
      <c r="B75" s="256"/>
      <c r="C75" s="256"/>
      <c r="D75" s="233"/>
      <c r="E75" s="233"/>
      <c r="F75" s="233"/>
      <c r="G75" s="233"/>
      <c r="H75" s="233"/>
      <c r="I75" s="158" t="str">
        <f>Language!B281</f>
        <v>Male</v>
      </c>
      <c r="J75" s="159">
        <f>'Instructors'' info'!B37</f>
        <v>0</v>
      </c>
    </row>
    <row r="76" spans="2:10" s="4" customFormat="1">
      <c r="B76" s="256"/>
      <c r="C76" s="256"/>
      <c r="D76" s="233"/>
      <c r="E76" s="233"/>
      <c r="F76" s="233"/>
      <c r="G76" s="233"/>
      <c r="H76" s="233"/>
      <c r="I76" s="158" t="str">
        <f>Language!B282</f>
        <v>Non-binary</v>
      </c>
      <c r="J76" s="159">
        <f>'Instructors'' info'!B38</f>
        <v>0</v>
      </c>
    </row>
    <row r="77" spans="2:10" s="4" customFormat="1">
      <c r="B77" s="256"/>
      <c r="C77" s="256"/>
      <c r="D77" s="233"/>
      <c r="E77" s="233"/>
      <c r="F77" s="233"/>
      <c r="G77" s="233"/>
      <c r="H77" s="233"/>
      <c r="I77" s="158" t="str">
        <f>Language!B283</f>
        <v>Prefer not to say</v>
      </c>
      <c r="J77" s="159">
        <f>'Instructors'' info'!B39</f>
        <v>0</v>
      </c>
    </row>
    <row r="78" spans="2:10" s="4" customFormat="1">
      <c r="B78" s="256"/>
      <c r="C78" s="256"/>
      <c r="D78" s="233"/>
      <c r="E78" s="233"/>
      <c r="F78" s="233"/>
      <c r="G78" s="233"/>
      <c r="H78" s="233"/>
      <c r="I78" s="158" t="str">
        <f>Language!B279</f>
        <v>Total</v>
      </c>
      <c r="J78" s="159">
        <f>'Instructors'' info'!B40</f>
        <v>0</v>
      </c>
    </row>
    <row r="79" spans="2:10" s="4" customFormat="1">
      <c r="B79" s="256"/>
      <c r="C79" s="256"/>
      <c r="D79" s="233"/>
      <c r="E79" s="233"/>
      <c r="F79" s="233"/>
      <c r="G79" s="233"/>
      <c r="H79" s="233"/>
      <c r="I79" s="228" t="str">
        <f>Language!B274</f>
        <v>Breakdown by business sector</v>
      </c>
      <c r="J79" s="229"/>
    </row>
    <row r="80" spans="2:10" s="4" customFormat="1">
      <c r="B80" s="256"/>
      <c r="C80" s="256"/>
      <c r="D80" s="233"/>
      <c r="E80" s="233"/>
      <c r="F80" s="233"/>
      <c r="G80" s="233"/>
      <c r="H80" s="233"/>
      <c r="I80" s="158" t="str">
        <f>Language!B285</f>
        <v>Public</v>
      </c>
      <c r="J80" s="159">
        <f>'Instructors'' info'!B43</f>
        <v>0</v>
      </c>
    </row>
    <row r="81" spans="2:10" s="4" customFormat="1">
      <c r="B81" s="256"/>
      <c r="C81" s="256"/>
      <c r="D81" s="233"/>
      <c r="E81" s="233"/>
      <c r="F81" s="233"/>
      <c r="G81" s="233"/>
      <c r="H81" s="233"/>
      <c r="I81" s="158" t="str">
        <f>Language!B286</f>
        <v>Private</v>
      </c>
      <c r="J81" s="159">
        <f>'Instructors'' info'!B44</f>
        <v>0</v>
      </c>
    </row>
    <row r="82" spans="2:10" s="4" customFormat="1">
      <c r="B82" s="256"/>
      <c r="C82" s="256"/>
      <c r="D82" s="233"/>
      <c r="E82" s="233"/>
      <c r="F82" s="233"/>
      <c r="G82" s="233"/>
      <c r="H82" s="233"/>
      <c r="I82" s="158" t="str">
        <f>Language!B287</f>
        <v>Public-private partnerships</v>
      </c>
      <c r="J82" s="159">
        <f>'Instructors'' info'!B45</f>
        <v>0</v>
      </c>
    </row>
    <row r="83" spans="2:10" s="4" customFormat="1">
      <c r="B83" s="257"/>
      <c r="C83" s="257"/>
      <c r="D83" s="236"/>
      <c r="E83" s="236"/>
      <c r="F83" s="236"/>
      <c r="G83" s="236"/>
      <c r="H83" s="236"/>
      <c r="I83" s="158" t="str">
        <f>Language!B279</f>
        <v>Total</v>
      </c>
      <c r="J83" s="159">
        <f>'Instructors'' info'!B46</f>
        <v>0</v>
      </c>
    </row>
    <row r="84" spans="2:10" s="4" customFormat="1" ht="15.75" customHeight="1">
      <c r="B84" s="255">
        <v>9</v>
      </c>
      <c r="C84" s="255" t="s">
        <v>10</v>
      </c>
      <c r="D84" s="232" t="str">
        <f>Language!B307</f>
        <v>Number of mentors across the sectors per GLLP iteration</v>
      </c>
      <c r="E84" s="232" t="str">
        <f>Language!B308</f>
        <v>To monitor sector representation in each role</v>
      </c>
      <c r="F84" s="232" t="str">
        <f>Language!B309</f>
        <v>Three sectors represented in each role. Efforts are made to engage underrepresented sectors.</v>
      </c>
      <c r="G84" s="232" t="str">
        <f>Language!B310</f>
        <v>"Mentors’ info" tab, cells B28 to B45 (drawing information from cells С6 to С25, I6 to I25, J6 to J25).
Prefills the response in the Initial reporting form (Section E, question 1).</v>
      </c>
      <c r="H84" s="232" t="str">
        <f>Language!B311</f>
        <v>Participants, instructors, and mentors are selected based on documented criteria and transparent processes, and candidate selection committee, participants, instructors, and mentors are selected from all three sectors (HH, AH, EH)</v>
      </c>
      <c r="I84" s="228" t="str">
        <f>Language!B272</f>
        <v>Breakdown by sector</v>
      </c>
      <c r="J84" s="229"/>
    </row>
    <row r="85" spans="2:10" s="4" customFormat="1">
      <c r="B85" s="256"/>
      <c r="C85" s="256"/>
      <c r="D85" s="233"/>
      <c r="E85" s="233"/>
      <c r="F85" s="233"/>
      <c r="G85" s="233"/>
      <c r="H85" s="233"/>
      <c r="I85" s="158" t="str">
        <f>Language!B275</f>
        <v>Human health</v>
      </c>
      <c r="J85" s="159">
        <f>'Mentors'' info'!B28</f>
        <v>0</v>
      </c>
    </row>
    <row r="86" spans="2:10" s="4" customFormat="1">
      <c r="B86" s="256"/>
      <c r="C86" s="256"/>
      <c r="D86" s="233"/>
      <c r="E86" s="233"/>
      <c r="F86" s="233"/>
      <c r="G86" s="233"/>
      <c r="H86" s="233"/>
      <c r="I86" s="158" t="str">
        <f>Language!B276</f>
        <v>Animal health</v>
      </c>
      <c r="J86" s="159">
        <f>'Mentors'' info'!B29</f>
        <v>0</v>
      </c>
    </row>
    <row r="87" spans="2:10" s="4" customFormat="1">
      <c r="B87" s="256"/>
      <c r="C87" s="256"/>
      <c r="D87" s="233"/>
      <c r="E87" s="233"/>
      <c r="F87" s="233"/>
      <c r="G87" s="233"/>
      <c r="H87" s="233"/>
      <c r="I87" s="158" t="str">
        <f>Language!B277</f>
        <v>Environmental health</v>
      </c>
      <c r="J87" s="159">
        <f>'Mentors'' info'!B30</f>
        <v>0</v>
      </c>
    </row>
    <row r="88" spans="2:10" s="4" customFormat="1">
      <c r="B88" s="256"/>
      <c r="C88" s="256"/>
      <c r="D88" s="233"/>
      <c r="E88" s="233"/>
      <c r="F88" s="233"/>
      <c r="G88" s="233"/>
      <c r="H88" s="233"/>
      <c r="I88" s="158" t="str">
        <f>Language!B278</f>
        <v>Other</v>
      </c>
      <c r="J88" s="159">
        <f>'Mentors'' info'!B31</f>
        <v>0</v>
      </c>
    </row>
    <row r="89" spans="2:10" s="4" customFormat="1">
      <c r="B89" s="256"/>
      <c r="C89" s="256"/>
      <c r="D89" s="233"/>
      <c r="E89" s="233"/>
      <c r="F89" s="233"/>
      <c r="G89" s="233"/>
      <c r="H89" s="233"/>
      <c r="I89" s="158" t="str">
        <f>Language!B279</f>
        <v>Total</v>
      </c>
      <c r="J89" s="159">
        <f>'Mentors'' info'!B32</f>
        <v>0</v>
      </c>
    </row>
    <row r="90" spans="2:10" s="4" customFormat="1">
      <c r="B90" s="256"/>
      <c r="C90" s="256"/>
      <c r="D90" s="233"/>
      <c r="E90" s="233"/>
      <c r="F90" s="233"/>
      <c r="G90" s="233"/>
      <c r="H90" s="233"/>
      <c r="I90" s="228" t="str">
        <f>Language!B273</f>
        <v>Breakdown by gender</v>
      </c>
      <c r="J90" s="229"/>
    </row>
    <row r="91" spans="2:10" s="4" customFormat="1">
      <c r="B91" s="256"/>
      <c r="C91" s="256"/>
      <c r="D91" s="233"/>
      <c r="E91" s="233"/>
      <c r="F91" s="233"/>
      <c r="G91" s="233"/>
      <c r="H91" s="233"/>
      <c r="I91" s="158" t="str">
        <f>Language!B280</f>
        <v>Female</v>
      </c>
      <c r="J91" s="159">
        <f>'Mentors'' info'!B35</f>
        <v>0</v>
      </c>
    </row>
    <row r="92" spans="2:10" s="4" customFormat="1">
      <c r="B92" s="256"/>
      <c r="C92" s="256"/>
      <c r="D92" s="233"/>
      <c r="E92" s="233"/>
      <c r="F92" s="233"/>
      <c r="G92" s="233"/>
      <c r="H92" s="233"/>
      <c r="I92" s="158" t="str">
        <f>Language!B281</f>
        <v>Male</v>
      </c>
      <c r="J92" s="159">
        <f>'Mentors'' info'!B36</f>
        <v>0</v>
      </c>
    </row>
    <row r="93" spans="2:10" s="4" customFormat="1">
      <c r="B93" s="256"/>
      <c r="C93" s="256"/>
      <c r="D93" s="233"/>
      <c r="E93" s="233"/>
      <c r="F93" s="233"/>
      <c r="G93" s="233"/>
      <c r="H93" s="233"/>
      <c r="I93" s="158" t="str">
        <f>Language!B282</f>
        <v>Non-binary</v>
      </c>
      <c r="J93" s="159">
        <f>'Mentors'' info'!B37</f>
        <v>0</v>
      </c>
    </row>
    <row r="94" spans="2:10" s="4" customFormat="1">
      <c r="B94" s="256"/>
      <c r="C94" s="256"/>
      <c r="D94" s="233"/>
      <c r="E94" s="233"/>
      <c r="F94" s="233"/>
      <c r="G94" s="233"/>
      <c r="H94" s="233"/>
      <c r="I94" s="158" t="str">
        <f>Language!B283</f>
        <v>Prefer not to say</v>
      </c>
      <c r="J94" s="159">
        <f>'Mentors'' info'!B38</f>
        <v>0</v>
      </c>
    </row>
    <row r="95" spans="2:10" s="4" customFormat="1">
      <c r="B95" s="256"/>
      <c r="C95" s="256"/>
      <c r="D95" s="233"/>
      <c r="E95" s="233"/>
      <c r="F95" s="233"/>
      <c r="G95" s="233"/>
      <c r="H95" s="233"/>
      <c r="I95" s="158" t="str">
        <f>Language!B279</f>
        <v>Total</v>
      </c>
      <c r="J95" s="159">
        <f>'Mentors'' info'!B39</f>
        <v>0</v>
      </c>
    </row>
    <row r="96" spans="2:10" s="4" customFormat="1">
      <c r="B96" s="256"/>
      <c r="C96" s="256"/>
      <c r="D96" s="233"/>
      <c r="E96" s="233"/>
      <c r="F96" s="233"/>
      <c r="G96" s="233"/>
      <c r="H96" s="233"/>
      <c r="I96" s="228" t="str">
        <f>Language!B274</f>
        <v>Breakdown by business sector</v>
      </c>
      <c r="J96" s="229"/>
    </row>
    <row r="97" spans="2:10" s="4" customFormat="1">
      <c r="B97" s="256"/>
      <c r="C97" s="256"/>
      <c r="D97" s="233"/>
      <c r="E97" s="233"/>
      <c r="F97" s="233"/>
      <c r="G97" s="233"/>
      <c r="H97" s="233"/>
      <c r="I97" s="158" t="str">
        <f>Language!B285</f>
        <v>Public</v>
      </c>
      <c r="J97" s="159">
        <f>'Mentors'' info'!B42</f>
        <v>0</v>
      </c>
    </row>
    <row r="98" spans="2:10" s="4" customFormat="1">
      <c r="B98" s="256"/>
      <c r="C98" s="256"/>
      <c r="D98" s="233"/>
      <c r="E98" s="233"/>
      <c r="F98" s="233"/>
      <c r="G98" s="233"/>
      <c r="H98" s="233"/>
      <c r="I98" s="158" t="str">
        <f>Language!B286</f>
        <v>Private</v>
      </c>
      <c r="J98" s="159">
        <f>'Mentors'' info'!B43</f>
        <v>0</v>
      </c>
    </row>
    <row r="99" spans="2:10" s="4" customFormat="1">
      <c r="B99" s="256"/>
      <c r="C99" s="256"/>
      <c r="D99" s="233"/>
      <c r="E99" s="233"/>
      <c r="F99" s="233"/>
      <c r="G99" s="233"/>
      <c r="H99" s="233"/>
      <c r="I99" s="158" t="str">
        <f>Language!B287</f>
        <v>Public-private partnerships</v>
      </c>
      <c r="J99" s="159">
        <f>'Mentors'' info'!B44</f>
        <v>0</v>
      </c>
    </row>
    <row r="100" spans="2:10" s="4" customFormat="1">
      <c r="B100" s="257"/>
      <c r="C100" s="257"/>
      <c r="D100" s="236"/>
      <c r="E100" s="236"/>
      <c r="F100" s="236"/>
      <c r="G100" s="236"/>
      <c r="H100" s="236"/>
      <c r="I100" s="158" t="str">
        <f>Language!B279</f>
        <v>Total</v>
      </c>
      <c r="J100" s="159">
        <f>'Mentors'' info'!B45</f>
        <v>0</v>
      </c>
    </row>
    <row r="101" spans="2:10" s="4" customFormat="1" ht="105.75" customHeight="1">
      <c r="B101" s="203">
        <v>10</v>
      </c>
      <c r="C101" s="196" t="s">
        <v>11</v>
      </c>
      <c r="D101" s="157" t="str">
        <f>Language!B313</f>
        <v>Availability of sustainability plan for the next two iterations</v>
      </c>
      <c r="E101" s="157" t="str">
        <f>Language!B314</f>
        <v>To assess sustainability planning of the programme</v>
      </c>
      <c r="F101" s="157" t="str">
        <f>Language!B315</f>
        <v xml:space="preserve">Sustainability plan in place that at least includes a programme budget and potential funding sources, infrastructure, and staffing. </v>
      </c>
      <c r="G101" s="157" t="str">
        <f>Language!B316</f>
        <v>"General progr info" tab, cell D25.
Prefills the response in the Final reporting form (Section I, question 4).</v>
      </c>
      <c r="H101" s="157" t="str">
        <f>Language!B317</f>
        <v>A sustainability plan for consistent, long-term programme implementation is available</v>
      </c>
      <c r="I101" s="157" t="str">
        <f>Language!B265</f>
        <v>N/A</v>
      </c>
      <c r="J101" s="180" t="str">
        <f>IF('General progr info'!C25="","",'General progr info'!C25)</f>
        <v/>
      </c>
    </row>
    <row r="102" spans="2:10" s="4" customFormat="1">
      <c r="B102" s="53"/>
      <c r="C102" s="69"/>
      <c r="D102" s="237" t="str">
        <f>Language!B319</f>
        <v>1.2 Programme implementation</v>
      </c>
      <c r="E102" s="238"/>
      <c r="F102" s="238"/>
      <c r="G102" s="238"/>
      <c r="H102" s="238"/>
      <c r="I102" s="238"/>
      <c r="J102" s="239"/>
    </row>
    <row r="103" spans="2:10" s="4" customFormat="1" ht="100.5" customHeight="1">
      <c r="B103" s="197">
        <v>11</v>
      </c>
      <c r="C103" s="197" t="s">
        <v>12</v>
      </c>
      <c r="D103" s="172" t="str">
        <f>Language!B320</f>
        <v xml:space="preserve">Number of meetings of TWG </v>
      </c>
      <c r="E103" s="172" t="str">
        <f>Language!B321</f>
        <v>To monitor functioning of the TWG</v>
      </c>
      <c r="F103" s="172" t="str">
        <f>Language!B322</f>
        <v>TWG meets at least twice a year, and minutes of meetings, including decisions made, are taken</v>
      </c>
      <c r="G103" s="172" t="str">
        <f>Language!B323</f>
        <v>"TWG info" tab, cell E30 (drawing information from cells K5 to AD5).</v>
      </c>
      <c r="H103" s="172" t="str">
        <f>Language!B324</f>
        <v>A multisectoral technical working group (or similar function) is established and actively providing strategic support to the programme</v>
      </c>
      <c r="I103" s="156" t="str">
        <f>Language!B265</f>
        <v>N/A</v>
      </c>
      <c r="J103" s="179">
        <f>'TWG info'!E30</f>
        <v>0</v>
      </c>
    </row>
    <row r="104" spans="2:10" s="4" customFormat="1" ht="90" customHeight="1">
      <c r="B104" s="201">
        <v>12</v>
      </c>
      <c r="C104" s="202" t="s">
        <v>13</v>
      </c>
      <c r="D104" s="158" t="str">
        <f>Language!B329</f>
        <v>Availability of implementation plan</v>
      </c>
      <c r="E104" s="158" t="str">
        <f>Language!B330</f>
        <v>To assess availability of plan for implementation of the programme</v>
      </c>
      <c r="F104" s="158" t="str">
        <f>Language!B331</f>
        <v xml:space="preserve">Implementation plan is available and approved by the national entity. Can be as a stand-alone document or part of ToR for GLLP implementation </v>
      </c>
      <c r="G104" s="158" t="str">
        <f>Language!B332</f>
        <v>"General progr info" tab, cell D19.
Prefills the response in the Initial reporting form (Section B, question 4).</v>
      </c>
      <c r="H104" s="158" t="str">
        <f>Language!B333</f>
        <v>Infrastructure and logistics are ensured throughout the programme</v>
      </c>
      <c r="I104" s="158" t="str">
        <f>Language!B265</f>
        <v>N/A</v>
      </c>
      <c r="J104" s="159" t="str">
        <f>IF('General progr info'!C19="","",'General progr info'!C19)</f>
        <v/>
      </c>
    </row>
    <row r="105" spans="2:10" s="4" customFormat="1" ht="200.25" customHeight="1">
      <c r="B105" s="196">
        <v>13</v>
      </c>
      <c r="C105" s="196" t="s">
        <v>14</v>
      </c>
      <c r="D105" s="157" t="str">
        <f>Language!B335</f>
        <v>A written organizational release is available for each participant</v>
      </c>
      <c r="E105" s="157" t="str">
        <f>Language!B336</f>
        <v>To assess commitment from participants’ employer leadership for participants’ full participation in the programme</v>
      </c>
      <c r="F105" s="157" t="str">
        <f>Language!B337</f>
        <v>Organizational release in any form is available for each participant</v>
      </c>
      <c r="G105" s="157" t="str">
        <f>Language!B338</f>
        <v>"Participant's info" tab, cells L8 to L32.</v>
      </c>
      <c r="H105" s="157" t="str">
        <f>Language!B339</f>
        <v>Programme requests organizational release of each participant for their full participation in the programme</v>
      </c>
      <c r="I105" s="158" t="str">
        <f>Language!B265</f>
        <v>N/A</v>
      </c>
      <c r="J105" s="159" t="str">
        <f>Language!B1923</f>
        <v>Check spreadsheet Participant's info, column L and complete it for each participant</v>
      </c>
    </row>
    <row r="106" spans="2:10" s="4" customFormat="1" ht="115.5" customHeight="1">
      <c r="B106" s="196">
        <v>14</v>
      </c>
      <c r="C106" s="196" t="s">
        <v>15</v>
      </c>
      <c r="D106" s="157" t="str">
        <f>Language!B342</f>
        <v>Documented evidence of participants’ orientation on the programme and expectations available</v>
      </c>
      <c r="E106" s="157" t="str">
        <f>Language!B343</f>
        <v>To assess whether orientation of participants on the program and expectations has been conducted</v>
      </c>
      <c r="F106" s="157" t="str">
        <f>Language!B344</f>
        <v>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v>
      </c>
      <c r="G106" s="157" t="str">
        <f>Language!B345</f>
        <v>"Participant's info" tab, cells K8 to K32.</v>
      </c>
      <c r="H106" s="157" t="str">
        <f>Language!B346</f>
        <v>Programme ensures participants’ orientation on the programme and expectations</v>
      </c>
      <c r="I106" s="158" t="str">
        <f>Language!B265</f>
        <v>N/A</v>
      </c>
      <c r="J106" s="159" t="str">
        <f>Language!B1994</f>
        <v>Check spreadsheet Participant's info, column K and complete it for each participant</v>
      </c>
    </row>
    <row r="107" spans="2:10" s="4" customFormat="1" ht="43.5" customHeight="1">
      <c r="B107" s="255">
        <v>15</v>
      </c>
      <c r="C107" s="255" t="s">
        <v>16</v>
      </c>
      <c r="D107" s="232" t="str">
        <f>Language!B1924</f>
        <v>Percentage of national instructors completing a GLLP Training of Trainers for instructors to specifically deliver GLLP content (in-person, virtual or eLearning)</v>
      </c>
      <c r="E107" s="232" t="str">
        <f>Language!B1926</f>
        <v>To assess whether orientation of instructors on the didactic and projects components of the programme has been conducted</v>
      </c>
      <c r="F107" s="248" t="str">
        <f>Language!B1998</f>
        <v>90% (overall)</v>
      </c>
      <c r="G107" s="232" t="str">
        <f>Language!B1928</f>
        <v>"Instructors' info" tab, cells H6 to H25 and N6 to N25.
Prefills the response in the Initial reporting form (Section D, questions 2-3).</v>
      </c>
      <c r="H107" s="232" t="str">
        <f>Language!B405</f>
        <v>Not related to affiliation standards</v>
      </c>
      <c r="I107" s="158" t="str">
        <f>Language!B1936</f>
        <v>Overall percentage</v>
      </c>
      <c r="J107" s="160" t="str">
        <f>IFERROR(COUNTIFS('Instructors'' info'!H6:H25,'Drop-downs'!I72,'Instructors'' info'!N6:N25,'Drop-downs'!I7)/(COUNTIF('Instructors'' info'!H6:H25,'Drop-downs'!I72)),"")</f>
        <v/>
      </c>
    </row>
    <row r="108" spans="2:10" s="4" customFormat="1" ht="15" customHeight="1">
      <c r="B108" s="256"/>
      <c r="C108" s="256"/>
      <c r="D108" s="233"/>
      <c r="E108" s="233"/>
      <c r="F108" s="249"/>
      <c r="G108" s="233"/>
      <c r="H108" s="233"/>
      <c r="I108" s="261" t="str">
        <f>Language!B272</f>
        <v>Breakdown by sector</v>
      </c>
      <c r="J108" s="262"/>
    </row>
    <row r="109" spans="2:10" s="4" customFormat="1">
      <c r="B109" s="256"/>
      <c r="C109" s="256"/>
      <c r="D109" s="233"/>
      <c r="E109" s="233"/>
      <c r="F109" s="249"/>
      <c r="G109" s="233"/>
      <c r="H109" s="233"/>
      <c r="I109" s="158" t="str">
        <f>Language!B275</f>
        <v>Human health</v>
      </c>
      <c r="J109" s="160" t="str">
        <f>IFERROR(COUNTIFS('Instructors'' info'!H6:H25, 'Drop-downs'!I72, 'Instructors'' info'!I6:I25, Language!$B$275, 'Instructors'' info'!N6:N25, 'Drop-downs'!I7)/(COUNTIF('Instructors'' info'!H6:H25,'Drop-downs'!I72)),"")</f>
        <v/>
      </c>
    </row>
    <row r="110" spans="2:10" s="4" customFormat="1">
      <c r="B110" s="256"/>
      <c r="C110" s="256"/>
      <c r="D110" s="233"/>
      <c r="E110" s="233"/>
      <c r="F110" s="249"/>
      <c r="G110" s="233"/>
      <c r="H110" s="233"/>
      <c r="I110" s="158" t="str">
        <f>Language!B276</f>
        <v>Animal health</v>
      </c>
      <c r="J110" s="160" t="str">
        <f>IFERROR(COUNTIFS('Instructors'' info'!H6:H25, 'Drop-downs'!I72, 'Instructors'' info'!I6:I25, Language!$B$276, 'Instructors'' info'!N6:N25, 'Drop-downs'!I7)/(COUNTIF('Instructors'' info'!H6:H25,'Drop-downs'!I72)),"")</f>
        <v/>
      </c>
    </row>
    <row r="111" spans="2:10" s="4" customFormat="1">
      <c r="B111" s="256"/>
      <c r="C111" s="256"/>
      <c r="D111" s="233"/>
      <c r="E111" s="233"/>
      <c r="F111" s="249"/>
      <c r="G111" s="233"/>
      <c r="H111" s="233"/>
      <c r="I111" s="158" t="str">
        <f>Language!B277</f>
        <v>Environmental health</v>
      </c>
      <c r="J111" s="160" t="str">
        <f>IFERROR(COUNTIFS('Instructors'' info'!H6:H25, 'Drop-downs'!I72, 'Instructors'' info'!I6:I25, Language!$B$277, 'Instructors'' info'!N6:N25, 'Drop-downs'!I7)/(COUNTIF('Instructors'' info'!H6:H25,'Drop-downs'!I72)),"")</f>
        <v/>
      </c>
    </row>
    <row r="112" spans="2:10" s="4" customFormat="1">
      <c r="B112" s="256"/>
      <c r="C112" s="256"/>
      <c r="D112" s="233"/>
      <c r="E112" s="233"/>
      <c r="F112" s="249"/>
      <c r="G112" s="233"/>
      <c r="H112" s="233"/>
      <c r="I112" s="158" t="str">
        <f>Language!B278</f>
        <v>Other</v>
      </c>
      <c r="J112" s="160" t="str">
        <f>IFERROR(COUNTIFS('Instructors'' info'!H6:H25, 'Drop-downs'!I72, 'Instructors'' info'!I6:I25, Language!$B$278, 'Instructors'' info'!N6:N25, 'Drop-downs'!I7)/(COUNTIF('Instructors'' info'!H6:H25,'Drop-downs'!I72)),"")</f>
        <v/>
      </c>
    </row>
    <row r="113" spans="2:10" s="4" customFormat="1">
      <c r="B113" s="256"/>
      <c r="C113" s="256"/>
      <c r="D113" s="233"/>
      <c r="E113" s="233"/>
      <c r="F113" s="249"/>
      <c r="G113" s="233"/>
      <c r="H113" s="233"/>
      <c r="I113" s="261" t="str">
        <f>Language!B273</f>
        <v>Breakdown by gender</v>
      </c>
      <c r="J113" s="262"/>
    </row>
    <row r="114" spans="2:10" s="4" customFormat="1" ht="15" customHeight="1">
      <c r="B114" s="256"/>
      <c r="C114" s="256"/>
      <c r="D114" s="233"/>
      <c r="E114" s="233"/>
      <c r="F114" s="249"/>
      <c r="G114" s="233"/>
      <c r="H114" s="233"/>
      <c r="I114" s="158" t="str">
        <f>Language!B280</f>
        <v>Female</v>
      </c>
      <c r="J114" s="160" t="str">
        <f>IFERROR(COUNTIFS('Instructors'' info'!H6:H25, 'Drop-downs'!I72, 'Instructors'' info'!C6:C25, Language!$B$280, 'Instructors'' info'!N6:N25, 'Drop-downs'!I7)/(COUNTIF('Instructors'' info'!H6:H25,'Drop-downs'!I72)),"")</f>
        <v/>
      </c>
    </row>
    <row r="115" spans="2:10" s="4" customFormat="1">
      <c r="B115" s="256"/>
      <c r="C115" s="256"/>
      <c r="D115" s="233"/>
      <c r="E115" s="233"/>
      <c r="F115" s="249"/>
      <c r="G115" s="233"/>
      <c r="H115" s="233"/>
      <c r="I115" s="158" t="str">
        <f>Language!B281</f>
        <v>Male</v>
      </c>
      <c r="J115" s="160" t="str">
        <f>IFERROR(COUNTIFS('Instructors'' info'!H6:H25, 'Drop-downs'!I72, 'Instructors'' info'!C6:C25, Language!$B$281, 'Instructors'' info'!N6:N25, 'Drop-downs'!I7)/(COUNTIF('Instructors'' info'!H6:H25,'Drop-downs'!I72)),"")</f>
        <v/>
      </c>
    </row>
    <row r="116" spans="2:10" s="4" customFormat="1">
      <c r="B116" s="256"/>
      <c r="C116" s="256"/>
      <c r="D116" s="233"/>
      <c r="E116" s="233"/>
      <c r="F116" s="249"/>
      <c r="G116" s="233"/>
      <c r="H116" s="233"/>
      <c r="I116" s="158" t="str">
        <f>Language!B282</f>
        <v>Non-binary</v>
      </c>
      <c r="J116" s="160" t="str">
        <f>IFERROR(COUNTIFS('Instructors'' info'!H6:H25, 'Drop-downs'!I72, 'Instructors'' info'!C6:C25, Language!$B$282, 'Instructors'' info'!N6:N25, 'Drop-downs'!I7)/(COUNTIF('Instructors'' info'!H6:H25,'Drop-downs'!I72)),"")</f>
        <v/>
      </c>
    </row>
    <row r="117" spans="2:10" s="4" customFormat="1">
      <c r="B117" s="256"/>
      <c r="C117" s="256"/>
      <c r="D117" s="233"/>
      <c r="E117" s="233"/>
      <c r="F117" s="249"/>
      <c r="G117" s="233"/>
      <c r="H117" s="233"/>
      <c r="I117" s="158" t="str">
        <f>Language!B283</f>
        <v>Prefer not to say</v>
      </c>
      <c r="J117" s="160" t="str">
        <f>IFERROR(COUNTIFS('Instructors'' info'!H6:H25, 'Drop-downs'!I72, 'Instructors'' info'!C6:C25, Language!$B$283, 'Instructors'' info'!N6:N25, 'Drop-downs'!I7)/(COUNTIF('Instructors'' info'!H6:H25,'Drop-downs'!I72)),"")</f>
        <v/>
      </c>
    </row>
    <row r="118" spans="2:10" s="4" customFormat="1">
      <c r="B118" s="256"/>
      <c r="C118" s="256"/>
      <c r="D118" s="233"/>
      <c r="E118" s="233"/>
      <c r="F118" s="249"/>
      <c r="G118" s="233"/>
      <c r="H118" s="233"/>
      <c r="I118" s="261" t="str">
        <f>Language!B274</f>
        <v>Breakdown by business sector</v>
      </c>
      <c r="J118" s="262"/>
    </row>
    <row r="119" spans="2:10" s="4" customFormat="1">
      <c r="B119" s="256"/>
      <c r="C119" s="256"/>
      <c r="D119" s="233"/>
      <c r="E119" s="233"/>
      <c r="F119" s="249"/>
      <c r="G119" s="233"/>
      <c r="H119" s="233"/>
      <c r="I119" s="158" t="str">
        <f>Language!B285</f>
        <v>Public</v>
      </c>
      <c r="J119" s="160" t="str">
        <f>IFERROR(COUNTIFS('Instructors'' info'!H6:H25, 'Drop-downs'!I72, 'Instructors'' info'!J6:J25, Language!$B$285, 'Instructors'' info'!N6:N25, 'Drop-downs'!I7)/(COUNTIF('Instructors'' info'!H6:H25,'Drop-downs'!I72)),"")</f>
        <v/>
      </c>
    </row>
    <row r="120" spans="2:10" s="4" customFormat="1">
      <c r="B120" s="256"/>
      <c r="C120" s="256"/>
      <c r="D120" s="233"/>
      <c r="E120" s="233"/>
      <c r="F120" s="249"/>
      <c r="G120" s="233"/>
      <c r="H120" s="233"/>
      <c r="I120" s="158" t="str">
        <f>Language!B286</f>
        <v>Private</v>
      </c>
      <c r="J120" s="160" t="str">
        <f>IFERROR(COUNTIFS('Instructors'' info'!H6:H25, 'Drop-downs'!I72, 'Instructors'' info'!J6:J25, Language!$B$286, 'Instructors'' info'!N6:N25, 'Drop-downs'!I7)/(COUNTIF('Instructors'' info'!H6:H25,'Drop-downs'!I72)),"")</f>
        <v/>
      </c>
    </row>
    <row r="121" spans="2:10" s="4" customFormat="1">
      <c r="B121" s="257"/>
      <c r="C121" s="257"/>
      <c r="D121" s="236"/>
      <c r="E121" s="236"/>
      <c r="F121" s="250"/>
      <c r="G121" s="236"/>
      <c r="H121" s="236"/>
      <c r="I121" s="158" t="str">
        <f>Language!B287</f>
        <v>Public-private partnerships</v>
      </c>
      <c r="J121" s="160" t="str">
        <f>IFERROR(COUNTIFS('Instructors'' info'!H6:H25, 'Drop-downs'!I72, 'Instructors'' info'!J6:J25, Language!$B$287, 'Instructors'' info'!N6:N25, 'Drop-downs'!I7)/(COUNTIF('Instructors'' info'!H6:H25,'Drop-downs'!I72)),"")</f>
        <v/>
      </c>
    </row>
    <row r="122" spans="2:10" s="4" customFormat="1" ht="43.5" customHeight="1">
      <c r="B122" s="255">
        <v>16</v>
      </c>
      <c r="C122" s="255" t="s">
        <v>17</v>
      </c>
      <c r="D122" s="232" t="str">
        <f>Language!B1925</f>
        <v>Percentage of national mentors completing a GLLP Training of Mentors on how to mentor within the framework of GLLP? (in-person, virtual or eLearning)</v>
      </c>
      <c r="E122" s="232" t="str">
        <f>Language!B1927</f>
        <v>To assess whether orientation of mentors on the mentorship and projects components of the programme has been conducted</v>
      </c>
      <c r="F122" s="248" t="str">
        <f>Language!B1998</f>
        <v>90% (overall)</v>
      </c>
      <c r="G122" s="232" t="str">
        <f>Language!B1929</f>
        <v>"Mentors' info" tab, cells G6 to G25 and O6 to O25.
Prefills the response in the Initial reporting form (Section E, questions 2-3).</v>
      </c>
      <c r="H122" s="232" t="str">
        <f>Language!B405</f>
        <v>Not related to affiliation standards</v>
      </c>
      <c r="I122" s="158" t="str">
        <f>Language!B1936</f>
        <v>Overall percentage</v>
      </c>
      <c r="J122" s="160" t="str">
        <f>IFERROR(COUNTIFS('Mentors'' info'!G6:G25, 'Drop-downs'!I72, 'Mentors'' info'!O6:O25, 'Drop-downs'!I7)/(COUNTIF('Mentors'' info'!G6:G25, 'Drop-downs'!I72)),"")</f>
        <v/>
      </c>
    </row>
    <row r="123" spans="2:10" s="4" customFormat="1">
      <c r="B123" s="256"/>
      <c r="C123" s="256"/>
      <c r="D123" s="233"/>
      <c r="E123" s="233"/>
      <c r="F123" s="249"/>
      <c r="G123" s="233"/>
      <c r="H123" s="233"/>
      <c r="I123" s="261" t="str">
        <f>Language!B272</f>
        <v>Breakdown by sector</v>
      </c>
      <c r="J123" s="262"/>
    </row>
    <row r="124" spans="2:10" s="4" customFormat="1" ht="15" customHeight="1">
      <c r="B124" s="256"/>
      <c r="C124" s="256"/>
      <c r="D124" s="233"/>
      <c r="E124" s="233"/>
      <c r="F124" s="249"/>
      <c r="G124" s="233"/>
      <c r="H124" s="233"/>
      <c r="I124" s="158" t="str">
        <f>Language!B275</f>
        <v>Human health</v>
      </c>
      <c r="J124" s="160" t="str">
        <f>IFERROR(COUNTIFS('Mentors'' info'!G6:G25, 'Drop-downs'!I72, 'Mentors'' info'!I6:I25, Language!$B$275, 'Mentors'' info'!O6:O25, 'Drop-downs'!I7)/(COUNTIF('Mentors'' info'!G6:G25, 'Drop-downs'!I72)),"")</f>
        <v/>
      </c>
    </row>
    <row r="125" spans="2:10" s="4" customFormat="1">
      <c r="B125" s="256"/>
      <c r="C125" s="256"/>
      <c r="D125" s="233"/>
      <c r="E125" s="233"/>
      <c r="F125" s="249"/>
      <c r="G125" s="233"/>
      <c r="H125" s="233"/>
      <c r="I125" s="158" t="str">
        <f>Language!B276</f>
        <v>Animal health</v>
      </c>
      <c r="J125" s="160" t="str">
        <f>IFERROR(COUNTIFS('Mentors'' info'!G6:G25, 'Drop-downs'!I72, 'Mentors'' info'!I6:I25, Language!$B$276, 'Mentors'' info'!O6:O25, 'Drop-downs'!I7)/(COUNTIF('Mentors'' info'!G6:G25, 'Drop-downs'!I72)),"")</f>
        <v/>
      </c>
    </row>
    <row r="126" spans="2:10" s="4" customFormat="1">
      <c r="B126" s="256"/>
      <c r="C126" s="256"/>
      <c r="D126" s="233"/>
      <c r="E126" s="233"/>
      <c r="F126" s="249"/>
      <c r="G126" s="233"/>
      <c r="H126" s="233"/>
      <c r="I126" s="158" t="str">
        <f>Language!B277</f>
        <v>Environmental health</v>
      </c>
      <c r="J126" s="160" t="str">
        <f>IFERROR(COUNTIFS('Mentors'' info'!G6:G25, 'Drop-downs'!I72, 'Mentors'' info'!I6:I25, Language!$B$277, 'Mentors'' info'!O6:O25, 'Drop-downs'!I7)/(COUNTIF('Mentors'' info'!G6:G25, 'Drop-downs'!I72)),"")</f>
        <v/>
      </c>
    </row>
    <row r="127" spans="2:10" s="4" customFormat="1">
      <c r="B127" s="256"/>
      <c r="C127" s="256"/>
      <c r="D127" s="233"/>
      <c r="E127" s="233"/>
      <c r="F127" s="249"/>
      <c r="G127" s="233"/>
      <c r="H127" s="233"/>
      <c r="I127" s="158" t="str">
        <f>Language!B278</f>
        <v>Other</v>
      </c>
      <c r="J127" s="160" t="str">
        <f>IFERROR(COUNTIFS('Mentors'' info'!G6:G25, 'Drop-downs'!I72, 'Mentors'' info'!I6:I25, Language!$B$278, 'Mentors'' info'!O6:O25, 'Drop-downs'!I7)/(COUNTIF('Mentors'' info'!G6:G25, 'Drop-downs'!I72)),"")</f>
        <v/>
      </c>
    </row>
    <row r="128" spans="2:10" s="4" customFormat="1">
      <c r="B128" s="256"/>
      <c r="C128" s="256"/>
      <c r="D128" s="233"/>
      <c r="E128" s="233"/>
      <c r="F128" s="249"/>
      <c r="G128" s="233"/>
      <c r="H128" s="233"/>
      <c r="I128" s="261" t="s">
        <v>18</v>
      </c>
      <c r="J128" s="262"/>
    </row>
    <row r="129" spans="2:10" s="4" customFormat="1">
      <c r="B129" s="256"/>
      <c r="C129" s="256"/>
      <c r="D129" s="233"/>
      <c r="E129" s="233"/>
      <c r="F129" s="249"/>
      <c r="G129" s="233"/>
      <c r="H129" s="233"/>
      <c r="I129" s="158" t="str">
        <f>Language!B280</f>
        <v>Female</v>
      </c>
      <c r="J129" s="160" t="str">
        <f>IFERROR(COUNTIFS('Mentors'' info'!G6:G25, 'Drop-downs'!I72, 'Mentors'' info'!C6:C25, Language!$B$280, 'Mentors'' info'!O6:O25, 'Drop-downs'!I7)/(COUNTIF('Mentors'' info'!G6:G25, 'Drop-downs'!I72)),"")</f>
        <v/>
      </c>
    </row>
    <row r="130" spans="2:10" s="4" customFormat="1">
      <c r="B130" s="256"/>
      <c r="C130" s="256"/>
      <c r="D130" s="233"/>
      <c r="E130" s="233"/>
      <c r="F130" s="249"/>
      <c r="G130" s="233"/>
      <c r="H130" s="233"/>
      <c r="I130" s="158" t="str">
        <f>Language!B281</f>
        <v>Male</v>
      </c>
      <c r="J130" s="160" t="str">
        <f>IFERROR(COUNTIFS('Mentors'' info'!G6:G25, 'Drop-downs'!I72, 'Mentors'' info'!C6:C25, Language!$B$281, 'Mentors'' info'!O6:O25, 'Drop-downs'!I7)/(COUNTIF('Mentors'' info'!G6:G25, 'Drop-downs'!I72)),"")</f>
        <v/>
      </c>
    </row>
    <row r="131" spans="2:10" s="4" customFormat="1">
      <c r="B131" s="256"/>
      <c r="C131" s="256"/>
      <c r="D131" s="233"/>
      <c r="E131" s="233"/>
      <c r="F131" s="249"/>
      <c r="G131" s="233"/>
      <c r="H131" s="233"/>
      <c r="I131" s="158" t="str">
        <f>Language!B282</f>
        <v>Non-binary</v>
      </c>
      <c r="J131" s="160" t="str">
        <f>IFERROR(COUNTIFS('Mentors'' info'!G6:G25, 'Drop-downs'!I72, 'Mentors'' info'!C6:C25, Language!$B$282, 'Mentors'' info'!O6:O25, 'Drop-downs'!I7)/(COUNTIF('Mentors'' info'!G6:G25, 'Drop-downs'!I72)),"")</f>
        <v/>
      </c>
    </row>
    <row r="132" spans="2:10" s="4" customFormat="1">
      <c r="B132" s="256"/>
      <c r="C132" s="256"/>
      <c r="D132" s="233"/>
      <c r="E132" s="233"/>
      <c r="F132" s="249"/>
      <c r="G132" s="233"/>
      <c r="H132" s="233"/>
      <c r="I132" s="158" t="str">
        <f>Language!B283</f>
        <v>Prefer not to say</v>
      </c>
      <c r="J132" s="160" t="str">
        <f>IFERROR(COUNTIFS('Mentors'' info'!G6:G25, 'Drop-downs'!I72, 'Mentors'' info'!C6:C25, Language!$B$283, 'Mentors'' info'!O6:O25, 'Drop-downs'!I7)/(COUNTIF('Mentors'' info'!G6:G25, 'Drop-downs'!I72)),"")</f>
        <v/>
      </c>
    </row>
    <row r="133" spans="2:10" s="4" customFormat="1">
      <c r="B133" s="256"/>
      <c r="C133" s="256"/>
      <c r="D133" s="233"/>
      <c r="E133" s="233"/>
      <c r="F133" s="249"/>
      <c r="G133" s="233"/>
      <c r="H133" s="233"/>
      <c r="I133" s="261" t="str">
        <f>Language!B274</f>
        <v>Breakdown by business sector</v>
      </c>
      <c r="J133" s="262"/>
    </row>
    <row r="134" spans="2:10" s="4" customFormat="1">
      <c r="B134" s="256"/>
      <c r="C134" s="256"/>
      <c r="D134" s="233"/>
      <c r="E134" s="233"/>
      <c r="F134" s="249"/>
      <c r="G134" s="233"/>
      <c r="H134" s="233"/>
      <c r="I134" s="158" t="str">
        <f>Language!B285</f>
        <v>Public</v>
      </c>
      <c r="J134" s="160" t="str">
        <f>IFERROR(COUNTIFS('Mentors'' info'!G6:G25, 'Drop-downs'!I72, 'Mentors'' info'!J6:J25, Language!$B$285, 'Mentors'' info'!O6:O25, 'Drop-downs'!I7)/(COUNTIF('Mentors'' info'!G6:G25, 'Drop-downs'!I72)),"")</f>
        <v/>
      </c>
    </row>
    <row r="135" spans="2:10" s="4" customFormat="1">
      <c r="B135" s="256"/>
      <c r="C135" s="256"/>
      <c r="D135" s="233"/>
      <c r="E135" s="233"/>
      <c r="F135" s="249"/>
      <c r="G135" s="233"/>
      <c r="H135" s="233"/>
      <c r="I135" s="158" t="str">
        <f>Language!B286</f>
        <v>Private</v>
      </c>
      <c r="J135" s="160" t="str">
        <f>IFERROR(COUNTIFS('Mentors'' info'!G6:G25, 'Drop-downs'!I72, 'Mentors'' info'!J6:J25, Language!$B$286, 'Mentors'' info'!O6:O25, 'Drop-downs'!I7)/(COUNTIF('Mentors'' info'!G6:G25, 'Drop-downs'!I72)),"")</f>
        <v/>
      </c>
    </row>
    <row r="136" spans="2:10" s="4" customFormat="1">
      <c r="B136" s="257"/>
      <c r="C136" s="257"/>
      <c r="D136" s="236"/>
      <c r="E136" s="236"/>
      <c r="F136" s="250"/>
      <c r="G136" s="236"/>
      <c r="H136" s="236"/>
      <c r="I136" s="158" t="str">
        <f>Language!B287</f>
        <v>Public-private partnerships</v>
      </c>
      <c r="J136" s="160" t="str">
        <f>IFERROR(COUNTIFS('Mentors'' info'!G6:G25, 'Drop-downs'!I72, 'Mentors'' info'!J6:J25, Language!$B$287, 'Mentors'' info'!O6:O25, 'Drop-downs'!I7)/(COUNTIF('Mentors'' info'!G6:G25, 'Drop-downs'!I72)),"")</f>
        <v/>
      </c>
    </row>
    <row r="137" spans="2:10" s="4" customFormat="1">
      <c r="B137" s="255">
        <v>17</v>
      </c>
      <c r="C137" s="255" t="s">
        <v>19</v>
      </c>
      <c r="D137" s="232" t="str">
        <f>Language!B348</f>
        <v>Percentage of participants reporting inclusion of HH, AH, EH considerations in each module</v>
      </c>
      <c r="E137" s="232" t="str">
        <f>Language!B349</f>
        <v>To monitor One health approach in the delivery of materials</v>
      </c>
      <c r="F137" s="248">
        <v>0.8</v>
      </c>
      <c r="G137" s="232" t="str">
        <f>Language!B350</f>
        <v>"Participant module evaluation" tab, cells D114 to G114, D115 to GJ115, and D116 (drawing information from cells D110 to GJ111) (Participant module evaluation form - Section C, questions 1-2).</v>
      </c>
      <c r="H137" s="232" t="str">
        <f>Language!B351</f>
        <v>Didactic sessions cover all 9 competencies with inclusion of HH, AH, EH considerations</v>
      </c>
      <c r="I137" s="158" t="str">
        <f>Language!B275</f>
        <v>Human health</v>
      </c>
      <c r="J137" s="160" t="str">
        <f>'Participant module evaluation'!D114</f>
        <v/>
      </c>
    </row>
    <row r="138" spans="2:10" s="4" customFormat="1">
      <c r="B138" s="256"/>
      <c r="C138" s="256"/>
      <c r="D138" s="233"/>
      <c r="E138" s="233"/>
      <c r="F138" s="249"/>
      <c r="G138" s="233"/>
      <c r="H138" s="233"/>
      <c r="I138" s="158" t="str">
        <f>Language!B276</f>
        <v>Animal health</v>
      </c>
      <c r="J138" s="160" t="str">
        <f>'Participant module evaluation'!E114</f>
        <v/>
      </c>
    </row>
    <row r="139" spans="2:10" s="4" customFormat="1">
      <c r="B139" s="256"/>
      <c r="C139" s="256"/>
      <c r="D139" s="233"/>
      <c r="E139" s="233"/>
      <c r="F139" s="249"/>
      <c r="G139" s="233"/>
      <c r="H139" s="233"/>
      <c r="I139" s="158" t="str">
        <f>Language!B277</f>
        <v>Environmental health</v>
      </c>
      <c r="J139" s="160" t="str">
        <f>'Participant module evaluation'!F114</f>
        <v/>
      </c>
    </row>
    <row r="140" spans="2:10" s="4" customFormat="1">
      <c r="B140" s="256"/>
      <c r="C140" s="256"/>
      <c r="D140" s="233"/>
      <c r="E140" s="233"/>
      <c r="F140" s="249"/>
      <c r="G140" s="233"/>
      <c r="H140" s="233"/>
      <c r="I140" s="158" t="str">
        <f>Language!B278</f>
        <v>Other</v>
      </c>
      <c r="J140" s="160" t="str">
        <f>'Participant module evaluation'!G114</f>
        <v/>
      </c>
    </row>
    <row r="141" spans="2:10" s="4" customFormat="1">
      <c r="B141" s="256"/>
      <c r="C141" s="256"/>
      <c r="D141" s="233"/>
      <c r="E141" s="233"/>
      <c r="F141" s="249"/>
      <c r="G141" s="233"/>
      <c r="H141" s="233"/>
      <c r="I141" s="158" t="str">
        <f>Language!B279</f>
        <v>Total</v>
      </c>
      <c r="J141" s="160" t="str">
        <f>'Participant module evaluation'!D116</f>
        <v/>
      </c>
    </row>
    <row r="142" spans="2:10" s="4" customFormat="1" ht="30" customHeight="1">
      <c r="B142" s="257"/>
      <c r="C142" s="257"/>
      <c r="D142" s="236"/>
      <c r="E142" s="236"/>
      <c r="F142" s="250"/>
      <c r="G142" s="236"/>
      <c r="H142" s="236"/>
      <c r="I142" s="240" t="str">
        <f>Language!B353</f>
        <v>For module breakdown, refer to Participant module evaluation tab and graphs in Indicators view_group 1 tab</v>
      </c>
      <c r="J142" s="241"/>
    </row>
    <row r="143" spans="2:10" s="4" customFormat="1" ht="118.5" customHeight="1">
      <c r="B143" s="201">
        <v>18</v>
      </c>
      <c r="C143" s="202" t="s">
        <v>20</v>
      </c>
      <c r="D143" s="158" t="str">
        <f>Language!B354</f>
        <v>Percentage of delivered GLLP modules</v>
      </c>
      <c r="E143" s="158" t="str">
        <f>Language!B355</f>
        <v>To monitor inclusion of all modules in the programme.</v>
      </c>
      <c r="F143" s="158" t="str">
        <f>Language!B356</f>
        <v>100% of GLLP modules delivered</v>
      </c>
      <c r="G143" s="158" t="str">
        <f>Language!B357</f>
        <v>"Modules' info" tab, cell D58 (drawing information from cells D7 to D49).
Prefills the response in the Final reporting form (Section D, question 1).</v>
      </c>
      <c r="H143" s="158" t="str">
        <f>Language!B358</f>
        <v>Didactic sessions cover all 9 competencies with inclusion of HH, AH, EH considerations</v>
      </c>
      <c r="I143" s="158" t="str">
        <f>Language!B265</f>
        <v>N/A</v>
      </c>
      <c r="J143" s="160">
        <f>'Modules'' info'!D58</f>
        <v>0</v>
      </c>
    </row>
    <row r="144" spans="2:10" s="4" customFormat="1" ht="15" customHeight="1">
      <c r="B144" s="255">
        <v>19</v>
      </c>
      <c r="C144" s="255" t="s">
        <v>21</v>
      </c>
      <c r="D144" s="232" t="str">
        <f>Language!B361</f>
        <v>Average attendance per participant</v>
      </c>
      <c r="E144" s="232" t="str">
        <f>Language!B362</f>
        <v>To monitor attendance of participants to didactic sessions</v>
      </c>
      <c r="F144" s="248" t="str">
        <f>Language!B363</f>
        <v>Each participant attends 80% of the modules</v>
      </c>
      <c r="G144" s="232" t="str">
        <f>Language!B364</f>
        <v>"Didactic sessions" tab, cells D38 to D85, I38 to I85, and B9 to B33, C9 to C33 (drawing information "Didactic sessions" table).</v>
      </c>
      <c r="H144" s="232" t="str">
        <f>Language!B365</f>
        <v>Not related to affiliation standards</v>
      </c>
      <c r="I144" s="228" t="str">
        <f>Language!B367</f>
        <v>By mode</v>
      </c>
      <c r="J144" s="229"/>
    </row>
    <row r="145" spans="2:10" s="4" customFormat="1">
      <c r="B145" s="256"/>
      <c r="C145" s="256"/>
      <c r="D145" s="233"/>
      <c r="E145" s="233"/>
      <c r="F145" s="249"/>
      <c r="G145" s="233"/>
      <c r="H145" s="233"/>
      <c r="I145" s="158" t="str">
        <f>Language!B368</f>
        <v>In-person</v>
      </c>
      <c r="J145" s="160" t="str">
        <f ca="1">IFERROR(AVERAGEIF('Didactic sessions'!D38:'Didactic sessions'!D85, 'Drop-downs'!F25, 'Didactic sessions'!I38:'Didactic sessions'!I85),"")</f>
        <v/>
      </c>
    </row>
    <row r="146" spans="2:10" s="4" customFormat="1">
      <c r="B146" s="256"/>
      <c r="C146" s="256"/>
      <c r="D146" s="233"/>
      <c r="E146" s="233"/>
      <c r="F146" s="249"/>
      <c r="G146" s="233"/>
      <c r="H146" s="233"/>
      <c r="I146" s="158" t="str">
        <f>Language!B369</f>
        <v>Online, instructor-led</v>
      </c>
      <c r="J146" s="160" t="str">
        <f ca="1">IFERROR(AVERAGEIF('Didactic sessions'!D38:'Didactic sessions'!D85, 'Drop-downs'!F26, 'Didactic sessions'!I38:'Didactic sessions'!I85),"")</f>
        <v/>
      </c>
    </row>
    <row r="147" spans="2:10" s="4" customFormat="1">
      <c r="B147" s="256"/>
      <c r="C147" s="256"/>
      <c r="D147" s="233"/>
      <c r="E147" s="233"/>
      <c r="F147" s="249"/>
      <c r="G147" s="233"/>
      <c r="H147" s="233"/>
      <c r="I147" s="158" t="str">
        <f>Language!B370</f>
        <v>Online, self-learning</v>
      </c>
      <c r="J147" s="160" t="str">
        <f ca="1">IFERROR(AVERAGEIF('Didactic sessions'!D38:'Didactic sessions'!D85, 'Drop-downs'!F27, 'Didactic sessions'!I38:'Didactic sessions'!I85),"")</f>
        <v/>
      </c>
    </row>
    <row r="148" spans="2:10" s="4" customFormat="1">
      <c r="B148" s="256"/>
      <c r="C148" s="256"/>
      <c r="D148" s="233"/>
      <c r="E148" s="233"/>
      <c r="F148" s="249"/>
      <c r="G148" s="233"/>
      <c r="H148" s="233"/>
      <c r="I148" s="158" t="str">
        <f>Language!B371</f>
        <v>Hybrid (online and in-person components)</v>
      </c>
      <c r="J148" s="160" t="str">
        <f ca="1">IFERROR(AVERAGEIF('Didactic sessions'!D38:'Didactic sessions'!D85, 'Drop-downs'!F28, 'Didactic sessions'!I38:'Didactic sessions'!I85),"")</f>
        <v/>
      </c>
    </row>
    <row r="149" spans="2:10" s="4" customFormat="1">
      <c r="B149" s="256"/>
      <c r="C149" s="256"/>
      <c r="D149" s="233"/>
      <c r="E149" s="233"/>
      <c r="F149" s="249"/>
      <c r="G149" s="233"/>
      <c r="H149" s="233"/>
      <c r="I149" s="228" t="str">
        <f>Language!B565</f>
        <v>By sector</v>
      </c>
      <c r="J149" s="229"/>
    </row>
    <row r="150" spans="2:10" s="4" customFormat="1">
      <c r="B150" s="256"/>
      <c r="C150" s="256"/>
      <c r="D150" s="233"/>
      <c r="E150" s="233"/>
      <c r="F150" s="249"/>
      <c r="G150" s="233"/>
      <c r="H150" s="233"/>
      <c r="I150" s="158" t="str">
        <f>Language!B275</f>
        <v>Human health</v>
      </c>
      <c r="J150" s="160" t="str">
        <f ca="1">IFERROR(AVERAGEIF('Didactic sessions'!B9:'Didactic sessions'!B33, 'Drop-downs'!F7, 'Didactic sessions'!C9:'Didactic sessions'!C33),"")</f>
        <v/>
      </c>
    </row>
    <row r="151" spans="2:10" s="4" customFormat="1">
      <c r="B151" s="256"/>
      <c r="C151" s="256"/>
      <c r="D151" s="233"/>
      <c r="E151" s="233"/>
      <c r="F151" s="249"/>
      <c r="G151" s="233"/>
      <c r="H151" s="233"/>
      <c r="I151" s="158" t="str">
        <f>Language!B276</f>
        <v>Animal health</v>
      </c>
      <c r="J151" s="160" t="str">
        <f ca="1">IFERROR(AVERAGEIF('Didactic sessions'!B9:'Didactic sessions'!B33, 'Drop-downs'!F8, 'Didactic sessions'!C9:'Didactic sessions'!C33),"")</f>
        <v/>
      </c>
    </row>
    <row r="152" spans="2:10" s="4" customFormat="1">
      <c r="B152" s="256"/>
      <c r="C152" s="256"/>
      <c r="D152" s="233"/>
      <c r="E152" s="233"/>
      <c r="F152" s="249"/>
      <c r="G152" s="233"/>
      <c r="H152" s="233"/>
      <c r="I152" s="158" t="str">
        <f>Language!B277</f>
        <v>Environmental health</v>
      </c>
      <c r="J152" s="160" t="str">
        <f ca="1">IFERROR(AVERAGEIF('Didactic sessions'!B9:'Didactic sessions'!B33, 'Drop-downs'!F9, 'Didactic sessions'!C9:'Didactic sessions'!C33),"")</f>
        <v/>
      </c>
    </row>
    <row r="153" spans="2:10" s="4" customFormat="1">
      <c r="B153" s="256"/>
      <c r="C153" s="256"/>
      <c r="D153" s="233"/>
      <c r="E153" s="233"/>
      <c r="F153" s="249"/>
      <c r="G153" s="233"/>
      <c r="H153" s="233"/>
      <c r="I153" s="158" t="str">
        <f>Language!B278</f>
        <v>Other</v>
      </c>
      <c r="J153" s="160" t="str">
        <f ca="1">IFERROR(AVERAGEIF('Didactic sessions'!B9:'Didactic sessions'!B33, 'Drop-downs'!F10, 'Didactic sessions'!C9:'Didactic sessions'!C33),"")</f>
        <v/>
      </c>
    </row>
    <row r="154" spans="2:10" s="4" customFormat="1">
      <c r="B154" s="256"/>
      <c r="C154" s="256"/>
      <c r="D154" s="233"/>
      <c r="E154" s="233"/>
      <c r="F154" s="249"/>
      <c r="G154" s="233"/>
      <c r="H154" s="233"/>
      <c r="I154" s="158" t="str">
        <f>Language!B279</f>
        <v>Total</v>
      </c>
      <c r="J154" s="160" t="str">
        <f>'Didactic sessions'!C34</f>
        <v/>
      </c>
    </row>
    <row r="155" spans="2:10" s="4" customFormat="1">
      <c r="B155" s="257"/>
      <c r="C155" s="257"/>
      <c r="D155" s="236"/>
      <c r="E155" s="236"/>
      <c r="F155" s="250"/>
      <c r="G155" s="236"/>
      <c r="H155" s="236"/>
      <c r="I155" s="230" t="str">
        <f>Language!B372</f>
        <v>For breakdown per participant, refer to Didactic sessions tab and graphs in Indicators view_group 1 tab</v>
      </c>
      <c r="J155" s="231"/>
    </row>
    <row r="156" spans="2:10" s="4" customFormat="1" ht="135.75" customHeight="1">
      <c r="B156" s="201">
        <v>20</v>
      </c>
      <c r="C156" s="202" t="s">
        <v>22</v>
      </c>
      <c r="D156" s="158" t="str">
        <f>Language!B373</f>
        <v>Maximum number of mentees per mentor</v>
      </c>
      <c r="E156" s="158" t="str">
        <f>Language!B374</f>
        <v>To monitor the workload of mentors related to mentoring and availability of mentors to support mentees</v>
      </c>
      <c r="F156" s="158" t="str">
        <f>Language!B375</f>
        <v>Maximum 3 participants per mentor</v>
      </c>
      <c r="G156" s="158" t="str">
        <f>Language!B376</f>
        <v>"Mentors' info" tab, cell J28 (drawing information from cells N6 to N25).</v>
      </c>
      <c r="H156" s="158" t="str">
        <f>Language!B377</f>
        <v>Not related to affiliation standards</v>
      </c>
      <c r="I156" s="158" t="str">
        <f>Language!B265</f>
        <v>N/A</v>
      </c>
      <c r="J156" s="159">
        <f>'Mentors'' info'!J28</f>
        <v>0</v>
      </c>
    </row>
    <row r="157" spans="2:10" s="4" customFormat="1" ht="140.25" customHeight="1">
      <c r="B157" s="201">
        <v>21</v>
      </c>
      <c r="C157" s="202" t="s">
        <v>23</v>
      </c>
      <c r="D157" s="158" t="str">
        <f>Language!B380</f>
        <v>Signed mentoring agreement is in place for each mentee</v>
      </c>
      <c r="E157" s="158" t="str">
        <f>Language!B381</f>
        <v>To monitor mentoring component of the programme</v>
      </c>
      <c r="F157" s="158" t="str">
        <f>Language!B382</f>
        <v>Mentoring agreement is in place and agreed upon in writing for each mentee</v>
      </c>
      <c r="G157" s="158" t="str">
        <f>Language!B383</f>
        <v>"Mentoring" tab, cells C8 to C32.</v>
      </c>
      <c r="H157" s="158" t="str">
        <f>Language!B384</f>
        <v>Ongoing mentorship (communication / interactions) between mentees and mentors throughout the programme according to the mentorship plan
Programmes monitor and document participants’ activities and progress toward completion of their graduation requirements</v>
      </c>
      <c r="I157" s="158" t="str">
        <f>Language!B265</f>
        <v>N/A</v>
      </c>
      <c r="J157" s="159" t="str">
        <f>Language!B1618</f>
        <v>Check Mentoring spreadsheet, column C and complete it for each participant</v>
      </c>
    </row>
    <row r="158" spans="2:10" s="4" customFormat="1" ht="177" customHeight="1">
      <c r="B158" s="196">
        <v>22</v>
      </c>
      <c r="C158" s="196" t="s">
        <v>24</v>
      </c>
      <c r="D158" s="157" t="str">
        <f>Language!B387</f>
        <v>Evidence of at least 1 mentoring session/month per mentee</v>
      </c>
      <c r="E158" s="157" t="str">
        <f>Language!B388</f>
        <v>To monitor mentoring component of the programme</v>
      </c>
      <c r="F158" s="157" t="str">
        <f>Language!B389</f>
        <v>At least 1 session/month per mentee</v>
      </c>
      <c r="G158" s="157" t="str">
        <f>Language!B390</f>
        <v>"Mentoring" tab, cells E8 to E32, H7 (available at the end of the programme after the start and end date of the programme in "General progr info" are fillled out).</v>
      </c>
      <c r="H158" s="157" t="str">
        <f>Language!B391</f>
        <v>Ongoing mentorship (communication / interactions) between mentees and mentors throughout the programme according to the mentorship plan
Programmes monitor and document participants’ activities and progress toward completion of their graduation requirements</v>
      </c>
      <c r="I158" s="158" t="str">
        <f>Language!B265</f>
        <v>N/A</v>
      </c>
      <c r="J158" s="159" t="str">
        <f>IF(COUNTA(Mentoring!E8:E32)=0,
   "",
   IF(MIN(Mentoring!E8:E32)&gt;=1,
      'Drop-downs'!I7,
      'Drop-downs'!I8))</f>
        <v>No</v>
      </c>
    </row>
    <row r="159" spans="2:10" ht="71.25" customHeight="1">
      <c r="B159" s="203">
        <v>23</v>
      </c>
      <c r="C159" s="196" t="s">
        <v>25</v>
      </c>
      <c r="D159" s="157" t="str">
        <f>Language!B393</f>
        <v>Evidence of tracking career paths of graduates is available</v>
      </c>
      <c r="E159" s="157" t="str">
        <f>Language!B394</f>
        <v>To monitor whether national entity tracks career paths of graduates</v>
      </c>
      <c r="F159" s="157" t="str">
        <f>Language!B395</f>
        <v>National entity tracks career paths of all graduates</v>
      </c>
      <c r="G159" s="157" t="str">
        <f>Language!B396</f>
        <v>"Participants' info" tab, cells Q8 to Q32.</v>
      </c>
      <c r="H159" s="157" t="str">
        <f>Language!B397</f>
        <v>Programmes must have a system to track career paths of graduates</v>
      </c>
      <c r="I159" s="157" t="str">
        <f>Language!B265</f>
        <v>N/A</v>
      </c>
      <c r="J159" s="180" t="str">
        <f>Language!B1996</f>
        <v>Check Participants' info spreadsheet, column Q and complete it for each graduate</v>
      </c>
    </row>
    <row r="160" spans="2:10">
      <c r="B160" s="53"/>
      <c r="C160" s="69"/>
      <c r="D160" s="237" t="str">
        <f>Language!B400</f>
        <v>1.3 Programme performance</v>
      </c>
      <c r="E160" s="238"/>
      <c r="F160" s="238"/>
      <c r="G160" s="238"/>
      <c r="H160" s="238"/>
      <c r="I160" s="238"/>
      <c r="J160" s="239"/>
    </row>
    <row r="161" spans="2:10" s="4" customFormat="1">
      <c r="B161" s="256">
        <v>24</v>
      </c>
      <c r="C161" s="256" t="s">
        <v>26</v>
      </c>
      <c r="D161" s="233" t="str">
        <f>Language!B401</f>
        <v xml:space="preserve">Attrition rate per GLLP iteration </v>
      </c>
      <c r="E161" s="233" t="str">
        <f>Language!B402</f>
        <v xml:space="preserve">To monitor performance of the GLLP implementation. </v>
      </c>
      <c r="F161" s="233" t="str">
        <f>Language!B403</f>
        <v>Less than 10% </v>
      </c>
      <c r="G161" s="233" t="str">
        <f>Language!B404</f>
        <v>"Participants' info" tab, cells G37 to G54 (drawing information from cells B8 to B32, F8 to F32, G8 to G32, N8 to N32).</v>
      </c>
      <c r="H161" s="233" t="str">
        <f>Language!B405</f>
        <v>Not related to affiliation standards</v>
      </c>
      <c r="I161" s="234" t="str">
        <f>Language!B272</f>
        <v>Breakdown by sector</v>
      </c>
      <c r="J161" s="235"/>
    </row>
    <row r="162" spans="2:10" s="4" customFormat="1">
      <c r="B162" s="256"/>
      <c r="C162" s="256"/>
      <c r="D162" s="233"/>
      <c r="E162" s="233"/>
      <c r="F162" s="233"/>
      <c r="G162" s="233"/>
      <c r="H162" s="233"/>
      <c r="I162" s="158" t="str">
        <f>Language!B275</f>
        <v>Human health</v>
      </c>
      <c r="J162" s="160" t="str">
        <f>'Participants'' info'!G37</f>
        <v/>
      </c>
    </row>
    <row r="163" spans="2:10" s="4" customFormat="1">
      <c r="B163" s="256"/>
      <c r="C163" s="256"/>
      <c r="D163" s="233"/>
      <c r="E163" s="233"/>
      <c r="F163" s="233"/>
      <c r="G163" s="233"/>
      <c r="H163" s="233"/>
      <c r="I163" s="158" t="str">
        <f>Language!B276</f>
        <v>Animal health</v>
      </c>
      <c r="J163" s="160" t="str">
        <f>'Participants'' info'!G38</f>
        <v/>
      </c>
    </row>
    <row r="164" spans="2:10" s="4" customFormat="1">
      <c r="B164" s="256"/>
      <c r="C164" s="256"/>
      <c r="D164" s="233"/>
      <c r="E164" s="233"/>
      <c r="F164" s="233"/>
      <c r="G164" s="233"/>
      <c r="H164" s="233"/>
      <c r="I164" s="158" t="str">
        <f>Language!B277</f>
        <v>Environmental health</v>
      </c>
      <c r="J164" s="160" t="str">
        <f>'Participants'' info'!G39</f>
        <v/>
      </c>
    </row>
    <row r="165" spans="2:10" s="4" customFormat="1">
      <c r="B165" s="256"/>
      <c r="C165" s="256"/>
      <c r="D165" s="233"/>
      <c r="E165" s="233"/>
      <c r="F165" s="233"/>
      <c r="G165" s="233"/>
      <c r="H165" s="233"/>
      <c r="I165" s="158" t="str">
        <f>Language!B278</f>
        <v>Other</v>
      </c>
      <c r="J165" s="160" t="str">
        <f>'Participants'' info'!G40</f>
        <v/>
      </c>
    </row>
    <row r="166" spans="2:10" s="4" customFormat="1">
      <c r="B166" s="256"/>
      <c r="C166" s="256"/>
      <c r="D166" s="233"/>
      <c r="E166" s="233"/>
      <c r="F166" s="233"/>
      <c r="G166" s="233"/>
      <c r="H166" s="233"/>
      <c r="I166" s="158" t="str">
        <f>Language!B279</f>
        <v>Total</v>
      </c>
      <c r="J166" s="160">
        <f>'Participants'' info'!G41</f>
        <v>0</v>
      </c>
    </row>
    <row r="167" spans="2:10" s="4" customFormat="1">
      <c r="B167" s="256"/>
      <c r="C167" s="256"/>
      <c r="D167" s="233"/>
      <c r="E167" s="233"/>
      <c r="F167" s="233"/>
      <c r="G167" s="233"/>
      <c r="H167" s="233"/>
      <c r="I167" s="228" t="str">
        <f>Language!B273</f>
        <v>Breakdown by gender</v>
      </c>
      <c r="J167" s="229"/>
    </row>
    <row r="168" spans="2:10" s="4" customFormat="1">
      <c r="B168" s="256"/>
      <c r="C168" s="256"/>
      <c r="D168" s="233"/>
      <c r="E168" s="233"/>
      <c r="F168" s="233"/>
      <c r="G168" s="233"/>
      <c r="H168" s="233"/>
      <c r="I168" s="158" t="str">
        <f>Language!B280</f>
        <v>Female</v>
      </c>
      <c r="J168" s="160" t="str">
        <f>'Participants'' info'!G44</f>
        <v/>
      </c>
    </row>
    <row r="169" spans="2:10" s="4" customFormat="1">
      <c r="B169" s="256"/>
      <c r="C169" s="256"/>
      <c r="D169" s="233"/>
      <c r="E169" s="233"/>
      <c r="F169" s="233"/>
      <c r="G169" s="233"/>
      <c r="H169" s="233"/>
      <c r="I169" s="158" t="str">
        <f>Language!B281</f>
        <v>Male</v>
      </c>
      <c r="J169" s="160" t="str">
        <f>'Participants'' info'!G45</f>
        <v/>
      </c>
    </row>
    <row r="170" spans="2:10" s="4" customFormat="1">
      <c r="B170" s="256"/>
      <c r="C170" s="256"/>
      <c r="D170" s="233"/>
      <c r="E170" s="233"/>
      <c r="F170" s="233"/>
      <c r="G170" s="233"/>
      <c r="H170" s="233"/>
      <c r="I170" s="158" t="str">
        <f>Language!B282</f>
        <v>Non-binary</v>
      </c>
      <c r="J170" s="160" t="str">
        <f>'Participants'' info'!G46</f>
        <v/>
      </c>
    </row>
    <row r="171" spans="2:10" s="4" customFormat="1">
      <c r="B171" s="256"/>
      <c r="C171" s="256"/>
      <c r="D171" s="233"/>
      <c r="E171" s="233"/>
      <c r="F171" s="233"/>
      <c r="G171" s="233"/>
      <c r="H171" s="233"/>
      <c r="I171" s="158" t="str">
        <f>Language!B283</f>
        <v>Prefer not to say</v>
      </c>
      <c r="J171" s="160" t="str">
        <f>'Participants'' info'!G47</f>
        <v/>
      </c>
    </row>
    <row r="172" spans="2:10" s="4" customFormat="1">
      <c r="B172" s="256"/>
      <c r="C172" s="256"/>
      <c r="D172" s="233"/>
      <c r="E172" s="233"/>
      <c r="F172" s="233"/>
      <c r="G172" s="233"/>
      <c r="H172" s="233"/>
      <c r="I172" s="158" t="str">
        <f>Language!B279</f>
        <v>Total</v>
      </c>
      <c r="J172" s="160">
        <f>'Participants'' info'!G48</f>
        <v>0</v>
      </c>
    </row>
    <row r="173" spans="2:10" s="4" customFormat="1">
      <c r="B173" s="256"/>
      <c r="C173" s="256"/>
      <c r="D173" s="233"/>
      <c r="E173" s="233"/>
      <c r="F173" s="233"/>
      <c r="G173" s="233"/>
      <c r="H173" s="233"/>
      <c r="I173" s="228" t="str">
        <f>Language!B274</f>
        <v>Breakdown by business sector</v>
      </c>
      <c r="J173" s="229"/>
    </row>
    <row r="174" spans="2:10" s="4" customFormat="1">
      <c r="B174" s="256"/>
      <c r="C174" s="256"/>
      <c r="D174" s="233"/>
      <c r="E174" s="233"/>
      <c r="F174" s="233"/>
      <c r="G174" s="233"/>
      <c r="H174" s="233"/>
      <c r="I174" s="158" t="str">
        <f>Language!B285</f>
        <v>Public</v>
      </c>
      <c r="J174" s="160" t="str">
        <f>'Participants'' info'!G51</f>
        <v/>
      </c>
    </row>
    <row r="175" spans="2:10" s="4" customFormat="1">
      <c r="B175" s="256"/>
      <c r="C175" s="256"/>
      <c r="D175" s="233"/>
      <c r="E175" s="233"/>
      <c r="F175" s="233"/>
      <c r="G175" s="233"/>
      <c r="H175" s="233"/>
      <c r="I175" s="158" t="str">
        <f>Language!B286</f>
        <v>Private</v>
      </c>
      <c r="J175" s="160" t="str">
        <f>'Participants'' info'!G52</f>
        <v/>
      </c>
    </row>
    <row r="176" spans="2:10" s="4" customFormat="1">
      <c r="B176" s="256"/>
      <c r="C176" s="256"/>
      <c r="D176" s="233"/>
      <c r="E176" s="233"/>
      <c r="F176" s="233"/>
      <c r="G176" s="233"/>
      <c r="H176" s="233"/>
      <c r="I176" s="158" t="str">
        <f>Language!B287</f>
        <v>Public-private partnerships</v>
      </c>
      <c r="J176" s="160" t="str">
        <f>'Participants'' info'!G53</f>
        <v/>
      </c>
    </row>
    <row r="177" spans="2:10" s="4" customFormat="1">
      <c r="B177" s="257"/>
      <c r="C177" s="257"/>
      <c r="D177" s="236"/>
      <c r="E177" s="236"/>
      <c r="F177" s="236"/>
      <c r="G177" s="236"/>
      <c r="H177" s="236"/>
      <c r="I177" s="158" t="str">
        <f>Language!B279</f>
        <v>Total</v>
      </c>
      <c r="J177" s="160">
        <f>'Participants'' info'!G54</f>
        <v>0</v>
      </c>
    </row>
    <row r="178" spans="2:10" s="4" customFormat="1">
      <c r="B178" s="255">
        <v>25</v>
      </c>
      <c r="C178" s="255" t="s">
        <v>27</v>
      </c>
      <c r="D178" s="232" t="str">
        <f>Language!B407</f>
        <v xml:space="preserve">Percentage of participants completing all programme requirements per GLLP iteration </v>
      </c>
      <c r="E178" s="232" t="str">
        <f>Language!B408</f>
        <v xml:space="preserve">To monitor performance of the GLLP implementation. </v>
      </c>
      <c r="F178" s="248">
        <v>0.9</v>
      </c>
      <c r="G178" s="232" t="str">
        <f>Language!B409</f>
        <v>"Participants' info" tab, cells E37 to E54 (drawing information from cells B8 to B32, F8 to F32, G8 to G32, M8 to M32).
Prefills the response in the Final reporting form (Section C, question 1).</v>
      </c>
      <c r="H178" s="232" t="str">
        <f>Language!B410</f>
        <v>Not related to affiliation standards</v>
      </c>
      <c r="I178" s="228" t="str">
        <f>Language!B272</f>
        <v>Breakdown by sector</v>
      </c>
      <c r="J178" s="229"/>
    </row>
    <row r="179" spans="2:10" s="4" customFormat="1">
      <c r="B179" s="256"/>
      <c r="C179" s="256"/>
      <c r="D179" s="233"/>
      <c r="E179" s="233"/>
      <c r="F179" s="249"/>
      <c r="G179" s="233"/>
      <c r="H179" s="233"/>
      <c r="I179" s="158" t="str">
        <f>Language!B275</f>
        <v>Human health</v>
      </c>
      <c r="J179" s="160" t="str">
        <f>'Participants'' info'!E37</f>
        <v/>
      </c>
    </row>
    <row r="180" spans="2:10" s="4" customFormat="1">
      <c r="B180" s="256"/>
      <c r="C180" s="256"/>
      <c r="D180" s="233"/>
      <c r="E180" s="233"/>
      <c r="F180" s="249"/>
      <c r="G180" s="233"/>
      <c r="H180" s="233"/>
      <c r="I180" s="158" t="str">
        <f>Language!B276</f>
        <v>Animal health</v>
      </c>
      <c r="J180" s="160" t="str">
        <f>'Participants'' info'!E38</f>
        <v/>
      </c>
    </row>
    <row r="181" spans="2:10" s="4" customFormat="1">
      <c r="B181" s="256"/>
      <c r="C181" s="256"/>
      <c r="D181" s="233"/>
      <c r="E181" s="233"/>
      <c r="F181" s="249"/>
      <c r="G181" s="233"/>
      <c r="H181" s="233"/>
      <c r="I181" s="158" t="str">
        <f>Language!B277</f>
        <v>Environmental health</v>
      </c>
      <c r="J181" s="160" t="str">
        <f>'Participants'' info'!E39</f>
        <v/>
      </c>
    </row>
    <row r="182" spans="2:10" s="4" customFormat="1">
      <c r="B182" s="256"/>
      <c r="C182" s="256"/>
      <c r="D182" s="233"/>
      <c r="E182" s="233"/>
      <c r="F182" s="249"/>
      <c r="G182" s="233"/>
      <c r="H182" s="233"/>
      <c r="I182" s="158" t="str">
        <f>Language!B278</f>
        <v>Other</v>
      </c>
      <c r="J182" s="160" t="str">
        <f>'Participants'' info'!E40</f>
        <v/>
      </c>
    </row>
    <row r="183" spans="2:10" s="4" customFormat="1">
      <c r="B183" s="256"/>
      <c r="C183" s="256"/>
      <c r="D183" s="233"/>
      <c r="E183" s="233"/>
      <c r="F183" s="249"/>
      <c r="G183" s="233"/>
      <c r="H183" s="233"/>
      <c r="I183" s="158" t="str">
        <f>Language!B279</f>
        <v>Total</v>
      </c>
      <c r="J183" s="160">
        <f>'Participants'' info'!E41</f>
        <v>0</v>
      </c>
    </row>
    <row r="184" spans="2:10" s="4" customFormat="1">
      <c r="B184" s="256"/>
      <c r="C184" s="256"/>
      <c r="D184" s="233"/>
      <c r="E184" s="233"/>
      <c r="F184" s="249"/>
      <c r="G184" s="233"/>
      <c r="H184" s="233"/>
      <c r="I184" s="228" t="str">
        <f>Language!B273</f>
        <v>Breakdown by gender</v>
      </c>
      <c r="J184" s="229"/>
    </row>
    <row r="185" spans="2:10" s="4" customFormat="1">
      <c r="B185" s="256"/>
      <c r="C185" s="256"/>
      <c r="D185" s="233"/>
      <c r="E185" s="233"/>
      <c r="F185" s="249"/>
      <c r="G185" s="233"/>
      <c r="H185" s="233"/>
      <c r="I185" s="158" t="str">
        <f>Language!B280</f>
        <v>Female</v>
      </c>
      <c r="J185" s="160" t="str">
        <f>'Participants'' info'!E44</f>
        <v/>
      </c>
    </row>
    <row r="186" spans="2:10" s="4" customFormat="1">
      <c r="B186" s="256"/>
      <c r="C186" s="256"/>
      <c r="D186" s="233"/>
      <c r="E186" s="233"/>
      <c r="F186" s="249"/>
      <c r="G186" s="233"/>
      <c r="H186" s="233"/>
      <c r="I186" s="158" t="str">
        <f>Language!B281</f>
        <v>Male</v>
      </c>
      <c r="J186" s="160" t="str">
        <f>'Participants'' info'!E45</f>
        <v/>
      </c>
    </row>
    <row r="187" spans="2:10" s="4" customFormat="1">
      <c r="B187" s="256"/>
      <c r="C187" s="256"/>
      <c r="D187" s="233"/>
      <c r="E187" s="233"/>
      <c r="F187" s="249"/>
      <c r="G187" s="233"/>
      <c r="H187" s="233"/>
      <c r="I187" s="158" t="str">
        <f>Language!B282</f>
        <v>Non-binary</v>
      </c>
      <c r="J187" s="160" t="str">
        <f>'Participants'' info'!E46</f>
        <v/>
      </c>
    </row>
    <row r="188" spans="2:10" s="4" customFormat="1">
      <c r="B188" s="256"/>
      <c r="C188" s="256"/>
      <c r="D188" s="233"/>
      <c r="E188" s="233"/>
      <c r="F188" s="249"/>
      <c r="G188" s="233"/>
      <c r="H188" s="233"/>
      <c r="I188" s="158" t="str">
        <f>Language!B283</f>
        <v>Prefer not to say</v>
      </c>
      <c r="J188" s="160" t="str">
        <f>'Participants'' info'!E47</f>
        <v/>
      </c>
    </row>
    <row r="189" spans="2:10" s="4" customFormat="1">
      <c r="B189" s="256"/>
      <c r="C189" s="256"/>
      <c r="D189" s="233"/>
      <c r="E189" s="233"/>
      <c r="F189" s="249"/>
      <c r="G189" s="233"/>
      <c r="H189" s="233"/>
      <c r="I189" s="158" t="str">
        <f>Language!B279</f>
        <v>Total</v>
      </c>
      <c r="J189" s="160">
        <f>'Participants'' info'!E48</f>
        <v>0</v>
      </c>
    </row>
    <row r="190" spans="2:10" s="4" customFormat="1">
      <c r="B190" s="256"/>
      <c r="C190" s="256"/>
      <c r="D190" s="233"/>
      <c r="E190" s="233"/>
      <c r="F190" s="249"/>
      <c r="G190" s="233"/>
      <c r="H190" s="233"/>
      <c r="I190" s="228" t="str">
        <f>Language!B274</f>
        <v>Breakdown by business sector</v>
      </c>
      <c r="J190" s="229"/>
    </row>
    <row r="191" spans="2:10" s="4" customFormat="1">
      <c r="B191" s="256"/>
      <c r="C191" s="256"/>
      <c r="D191" s="233"/>
      <c r="E191" s="233"/>
      <c r="F191" s="249"/>
      <c r="G191" s="233"/>
      <c r="H191" s="233"/>
      <c r="I191" s="158" t="str">
        <f>Language!B285</f>
        <v>Public</v>
      </c>
      <c r="J191" s="160" t="str">
        <f>'Participants'' info'!E51</f>
        <v/>
      </c>
    </row>
    <row r="192" spans="2:10" s="4" customFormat="1">
      <c r="B192" s="256"/>
      <c r="C192" s="256"/>
      <c r="D192" s="233"/>
      <c r="E192" s="233"/>
      <c r="F192" s="249"/>
      <c r="G192" s="233"/>
      <c r="H192" s="233"/>
      <c r="I192" s="158" t="str">
        <f>Language!B286</f>
        <v>Private</v>
      </c>
      <c r="J192" s="160" t="str">
        <f>'Participants'' info'!E52</f>
        <v/>
      </c>
    </row>
    <row r="193" spans="2:10" s="4" customFormat="1">
      <c r="B193" s="256"/>
      <c r="C193" s="256"/>
      <c r="D193" s="233"/>
      <c r="E193" s="233"/>
      <c r="F193" s="249"/>
      <c r="G193" s="233"/>
      <c r="H193" s="233"/>
      <c r="I193" s="158" t="str">
        <f>Language!B287</f>
        <v>Public-private partnerships</v>
      </c>
      <c r="J193" s="160" t="str">
        <f>'Participants'' info'!E53</f>
        <v/>
      </c>
    </row>
    <row r="194" spans="2:10" s="4" customFormat="1">
      <c r="B194" s="257"/>
      <c r="C194" s="257"/>
      <c r="D194" s="236"/>
      <c r="E194" s="236"/>
      <c r="F194" s="250"/>
      <c r="G194" s="236"/>
      <c r="H194" s="236"/>
      <c r="I194" s="158" t="str">
        <f>Language!B279</f>
        <v>Total</v>
      </c>
      <c r="J194" s="160">
        <f>'Participants'' info'!E54</f>
        <v>0</v>
      </c>
    </row>
    <row r="195" spans="2:10" s="4" customFormat="1" ht="62.25" customHeight="1">
      <c r="B195" s="255">
        <v>26</v>
      </c>
      <c r="C195" s="255" t="s">
        <v>28</v>
      </c>
      <c r="D195" s="232" t="str">
        <f>Language!B412</f>
        <v>Evidence of community of practice</v>
      </c>
      <c r="E195" s="232" t="str">
        <f>Language!B413</f>
        <v>To assess availability of national CoP component of GLLP</v>
      </c>
      <c r="F195" s="232" t="str">
        <f>Language!B414</f>
        <v>National CoP in place (chats, forums, conferences, etc.)</v>
      </c>
      <c r="G195" s="232" t="str">
        <f>Language!B415</f>
        <v>"Midprogramme reporting" tab, cell C14 AND "Follow-up reporting" tab, cell C14 (Mid-programme reporting form - Section B, question 3 AND Follow-up reporting form -Section B, question 3).</v>
      </c>
      <c r="H195" s="232" t="str">
        <f>Language!B416</f>
        <v>Community of Practice is in place</v>
      </c>
      <c r="I195" s="158" t="str">
        <f>Language!B327</f>
        <v>Mid-programme reporting</v>
      </c>
      <c r="J195" s="159" t="str">
        <f>IF('Midprogramme reporting'!C15="","",'Midprogramme reporting'!C15)</f>
        <v/>
      </c>
    </row>
    <row r="196" spans="2:10" s="4" customFormat="1" ht="62.25" customHeight="1">
      <c r="B196" s="256"/>
      <c r="C196" s="256"/>
      <c r="D196" s="233"/>
      <c r="E196" s="233"/>
      <c r="F196" s="233"/>
      <c r="G196" s="233"/>
      <c r="H196" s="233"/>
      <c r="I196" s="157" t="str">
        <f>Language!B418</f>
        <v>Follow-up reporting (six months following completion of the iteration)</v>
      </c>
      <c r="J196" s="180" t="str">
        <f>IF('Follow-up reporting'!C15="","",'Follow-up reporting'!C15)</f>
        <v/>
      </c>
    </row>
    <row r="197" spans="2:10" ht="15.75" thickBot="1">
      <c r="B197" s="70"/>
      <c r="C197" s="71"/>
      <c r="D197" s="245" t="str">
        <f>Language!B419</f>
        <v>Group 2. Evaluate the GLLP implementation outcomes (participants’ learning, career progression, impact on workplace, impact on national lab system)</v>
      </c>
      <c r="E197" s="246"/>
      <c r="F197" s="246"/>
      <c r="G197" s="246"/>
      <c r="H197" s="246"/>
      <c r="I197" s="246"/>
      <c r="J197" s="247"/>
    </row>
    <row r="198" spans="2:10" ht="15.75" thickTop="1">
      <c r="B198" s="74"/>
      <c r="C198" s="75"/>
      <c r="D198" s="242" t="str">
        <f>Language!B420</f>
        <v xml:space="preserve">2.1 Participants’ learning </v>
      </c>
      <c r="E198" s="243"/>
      <c r="F198" s="243"/>
      <c r="G198" s="243"/>
      <c r="H198" s="243"/>
      <c r="I198" s="243"/>
      <c r="J198" s="244"/>
    </row>
    <row r="199" spans="2:10" ht="79.5" customHeight="1">
      <c r="B199" s="256">
        <v>27</v>
      </c>
      <c r="C199" s="256" t="s">
        <v>29</v>
      </c>
      <c r="D199" s="233" t="str">
        <f>Language!B421</f>
        <v xml:space="preserve">Mean difference between the individual pre-test and post-test scores </v>
      </c>
      <c r="E199" s="233" t="str">
        <f>Language!B422</f>
        <v xml:space="preserve">To monitor acquisition of new learning by GLLP participants. 
To inform evaluation of the GLLP objective of enhancing laboratory leaders’ competencies. </v>
      </c>
      <c r="F199" s="233" t="str">
        <f>Language!B423</f>
        <v>Increase between mean post-test and mean pre-test</v>
      </c>
      <c r="G199" s="233" t="str">
        <f>Language!B424</f>
        <v>"Didactic sessions" tab, cells E38 to G85, C34 to F34 (drawing information "Didactic sessions" table).
Prefills the responses in the Mid-programme reporting form (Section B, question 7) AND Final reporting form (Section D, question 2)</v>
      </c>
      <c r="H199" s="233" t="str">
        <f>Language!B425</f>
        <v>Programmes monitor and document participants’ activities and progress toward completion of their graduation requirements</v>
      </c>
      <c r="I199" s="156" t="str">
        <f>Language!B427</f>
        <v>Overall mean difference</v>
      </c>
      <c r="J199" s="161" t="str">
        <f>'Didactic sessions'!F34</f>
        <v/>
      </c>
    </row>
    <row r="200" spans="2:10" ht="56.25" customHeight="1">
      <c r="B200" s="257"/>
      <c r="C200" s="257"/>
      <c r="D200" s="236"/>
      <c r="E200" s="236"/>
      <c r="F200" s="236"/>
      <c r="G200" s="236"/>
      <c r="H200" s="236"/>
      <c r="I200" s="230" t="str">
        <f>Language!B428</f>
        <v>For breakdown by module, refer to Didactic sessions tab and graphs in Indicators view_group 2 tab</v>
      </c>
      <c r="J200" s="231"/>
    </row>
    <row r="201" spans="2:10">
      <c r="B201" s="255">
        <v>28</v>
      </c>
      <c r="C201" s="255" t="s">
        <v>30</v>
      </c>
      <c r="D201" s="232" t="str">
        <f>Language!B429</f>
        <v>Percentage of participants reporting an increase in competencies at the end of the programme</v>
      </c>
      <c r="E201" s="232" t="str">
        <f>Language!B430</f>
        <v xml:space="preserve">To monitor the acquisition of competencies of GLLP participants. 
To inform evaluation of the GLLP objective of enhancing laboratory leaders’ competencies. </v>
      </c>
      <c r="F201" s="248" t="str">
        <f>Language!B431</f>
        <v>Competency self-assessment is collected at the commencement of the programme and at the end of the programme. 
80% of participants  indicate increase in competencies compared to the baseline.</v>
      </c>
      <c r="G201" s="232" t="str">
        <f>Language!B432</f>
        <v>"Other participant evaluations" tab, cells H158 to L158, and L149 to L157 (drawing information from cells D149 to G157) (GLLP Participant final evaluation form – Projects and learning outcomes - Section D, questions 6-14).
Prefills the response in Final reporting form (Section С, question 3).</v>
      </c>
      <c r="H201" s="232" t="str">
        <f>Language!B433</f>
        <v>Programmes monitor and document participants’ activities and progress toward completion of their graduation requirements</v>
      </c>
      <c r="I201" s="228" t="str">
        <f>Language!B272</f>
        <v>Breakdown by sector</v>
      </c>
      <c r="J201" s="229"/>
    </row>
    <row r="202" spans="2:10">
      <c r="B202" s="256"/>
      <c r="C202" s="256"/>
      <c r="D202" s="233"/>
      <c r="E202" s="233"/>
      <c r="F202" s="249"/>
      <c r="G202" s="233"/>
      <c r="H202" s="233"/>
      <c r="I202" s="158" t="str">
        <f>Language!B275</f>
        <v>Human health</v>
      </c>
      <c r="J202" s="160" t="str">
        <f>'Other participant evaluations'!H158</f>
        <v/>
      </c>
    </row>
    <row r="203" spans="2:10">
      <c r="B203" s="256"/>
      <c r="C203" s="256"/>
      <c r="D203" s="233"/>
      <c r="E203" s="233"/>
      <c r="F203" s="249"/>
      <c r="G203" s="233"/>
      <c r="H203" s="233"/>
      <c r="I203" s="158" t="str">
        <f>Language!B276</f>
        <v>Animal health</v>
      </c>
      <c r="J203" s="160" t="str">
        <f>'Other participant evaluations'!I158</f>
        <v/>
      </c>
    </row>
    <row r="204" spans="2:10">
      <c r="B204" s="256"/>
      <c r="C204" s="256"/>
      <c r="D204" s="233"/>
      <c r="E204" s="233"/>
      <c r="F204" s="249"/>
      <c r="G204" s="233"/>
      <c r="H204" s="233"/>
      <c r="I204" s="158" t="str">
        <f>Language!B277</f>
        <v>Environmental health</v>
      </c>
      <c r="J204" s="160" t="str">
        <f>'Other participant evaluations'!J158</f>
        <v/>
      </c>
    </row>
    <row r="205" spans="2:10">
      <c r="B205" s="256"/>
      <c r="C205" s="256"/>
      <c r="D205" s="233"/>
      <c r="E205" s="233"/>
      <c r="F205" s="249"/>
      <c r="G205" s="233"/>
      <c r="H205" s="233"/>
      <c r="I205" s="158" t="str">
        <f>Language!B278</f>
        <v>Other</v>
      </c>
      <c r="J205" s="160" t="str">
        <f>'Other participant evaluations'!K158</f>
        <v/>
      </c>
    </row>
    <row r="206" spans="2:10">
      <c r="B206" s="256"/>
      <c r="C206" s="256"/>
      <c r="D206" s="233"/>
      <c r="E206" s="233"/>
      <c r="F206" s="249"/>
      <c r="G206" s="233"/>
      <c r="H206" s="233"/>
      <c r="I206" s="158" t="str">
        <f>Language!B279</f>
        <v>Total</v>
      </c>
      <c r="J206" s="160" t="str">
        <f>'Other participant evaluations'!L158</f>
        <v/>
      </c>
    </row>
    <row r="207" spans="2:10">
      <c r="B207" s="256"/>
      <c r="C207" s="256"/>
      <c r="D207" s="233"/>
      <c r="E207" s="233"/>
      <c r="F207" s="249"/>
      <c r="G207" s="233"/>
      <c r="H207" s="233"/>
      <c r="I207" s="228" t="str">
        <f>Language!B435</f>
        <v>Breakdown by competency</v>
      </c>
      <c r="J207" s="229"/>
    </row>
    <row r="208" spans="2:10">
      <c r="B208" s="256"/>
      <c r="C208" s="256"/>
      <c r="D208" s="233"/>
      <c r="E208" s="233"/>
      <c r="F208" s="249"/>
      <c r="G208" s="233"/>
      <c r="H208" s="233"/>
      <c r="I208" s="158" t="str">
        <f>Language!B123</f>
        <v>Laboratory system</v>
      </c>
      <c r="J208" s="160" t="str">
        <f>'Other participant evaluations'!L149</f>
        <v/>
      </c>
    </row>
    <row r="209" spans="2:10">
      <c r="B209" s="256"/>
      <c r="C209" s="256"/>
      <c r="D209" s="233"/>
      <c r="E209" s="233"/>
      <c r="F209" s="249"/>
      <c r="G209" s="233"/>
      <c r="H209" s="233"/>
      <c r="I209" s="158" t="str">
        <f>Language!B124</f>
        <v>Leadership</v>
      </c>
      <c r="J209" s="160" t="str">
        <f>'Other participant evaluations'!L150</f>
        <v/>
      </c>
    </row>
    <row r="210" spans="2:10">
      <c r="B210" s="256"/>
      <c r="C210" s="256"/>
      <c r="D210" s="233"/>
      <c r="E210" s="233"/>
      <c r="F210" s="249"/>
      <c r="G210" s="233"/>
      <c r="H210" s="233"/>
      <c r="I210" s="158" t="str">
        <f>Language!B125</f>
        <v>Management</v>
      </c>
      <c r="J210" s="160" t="str">
        <f>'Other participant evaluations'!L151</f>
        <v/>
      </c>
    </row>
    <row r="211" spans="2:10">
      <c r="B211" s="256"/>
      <c r="C211" s="256"/>
      <c r="D211" s="233"/>
      <c r="E211" s="233"/>
      <c r="F211" s="249"/>
      <c r="G211" s="233"/>
      <c r="H211" s="233"/>
      <c r="I211" s="158" t="str">
        <f>Language!B126</f>
        <v>Communication</v>
      </c>
      <c r="J211" s="160" t="str">
        <f>'Other participant evaluations'!L152</f>
        <v/>
      </c>
    </row>
    <row r="212" spans="2:10">
      <c r="B212" s="256"/>
      <c r="C212" s="256"/>
      <c r="D212" s="233"/>
      <c r="E212" s="233"/>
      <c r="F212" s="249"/>
      <c r="G212" s="233"/>
      <c r="H212" s="233"/>
      <c r="I212" s="158" t="str">
        <f>Language!B127</f>
        <v>Quality management system (QMS)</v>
      </c>
      <c r="J212" s="160" t="str">
        <f>'Other participant evaluations'!L153</f>
        <v/>
      </c>
    </row>
    <row r="213" spans="2:10">
      <c r="B213" s="256"/>
      <c r="C213" s="256"/>
      <c r="D213" s="233"/>
      <c r="E213" s="233"/>
      <c r="F213" s="249"/>
      <c r="G213" s="233"/>
      <c r="H213" s="233"/>
      <c r="I213" s="158" t="str">
        <f>Language!B128</f>
        <v>Biosafety and biosecurity (BB)</v>
      </c>
      <c r="J213" s="160" t="str">
        <f>'Other participant evaluations'!L154</f>
        <v/>
      </c>
    </row>
    <row r="214" spans="2:10">
      <c r="B214" s="256"/>
      <c r="C214" s="256"/>
      <c r="D214" s="233"/>
      <c r="E214" s="233"/>
      <c r="F214" s="249"/>
      <c r="G214" s="233"/>
      <c r="H214" s="233"/>
      <c r="I214" s="158" t="str">
        <f>Language!B129</f>
        <v>Disease surveillance and outbreak investigation</v>
      </c>
      <c r="J214" s="160" t="str">
        <f>'Other participant evaluations'!L155</f>
        <v/>
      </c>
    </row>
    <row r="215" spans="2:10">
      <c r="B215" s="256"/>
      <c r="C215" s="256"/>
      <c r="D215" s="233"/>
      <c r="E215" s="233"/>
      <c r="F215" s="249"/>
      <c r="G215" s="233"/>
      <c r="H215" s="233"/>
      <c r="I215" s="158" t="str">
        <f>Language!B130</f>
        <v>Emergency preparedness, response and recovery</v>
      </c>
      <c r="J215" s="160" t="str">
        <f>'Other participant evaluations'!L156</f>
        <v/>
      </c>
    </row>
    <row r="216" spans="2:10">
      <c r="B216" s="257"/>
      <c r="C216" s="257"/>
      <c r="D216" s="236"/>
      <c r="E216" s="236"/>
      <c r="F216" s="250"/>
      <c r="G216" s="236"/>
      <c r="H216" s="236"/>
      <c r="I216" s="158" t="str">
        <f>Language!B131</f>
        <v>Research</v>
      </c>
      <c r="J216" s="160" t="str">
        <f>'Other participant evaluations'!L157</f>
        <v/>
      </c>
    </row>
    <row r="217" spans="2:10" ht="144" customHeight="1">
      <c r="B217" s="201">
        <v>29</v>
      </c>
      <c r="C217" s="202" t="s">
        <v>31</v>
      </c>
      <c r="D217" s="158" t="str">
        <f>Language!B436</f>
        <v>Minimum two small projects completed by each participant</v>
      </c>
      <c r="E217" s="158" t="str">
        <f>Language!B437</f>
        <v>To assess project component of the programme</v>
      </c>
      <c r="F217" s="158" t="str">
        <f>Language!B438</f>
        <v>Minimum two small projects completed by each participant on diverse competencies</v>
      </c>
      <c r="G217" s="158" t="str">
        <f>Language!B439</f>
        <v>"Small projects" tab, cells B8 to B32 (drawing information from the "Small project title" columns in the "Small projects" table).
Prefills the response in Final reporting form (Section E, question 1).</v>
      </c>
      <c r="H217" s="158" t="str">
        <f>Language!B440</f>
        <v>Small projects on diverse competencies throughout the programme are implemented
Programmes monitor and document participants’ activities and progress toward completion of their graduation requirements</v>
      </c>
      <c r="I217" s="158" t="str">
        <f>Language!B265</f>
        <v>N/A</v>
      </c>
      <c r="J217" s="159" t="str">
        <f>IF(COUNTA('Small projects'!B8:B32)=0,
   "",
   IF(MIN('Small projects'!B8:B32)&gt;=2,
      'Drop-downs'!I7,
      'Drop-downs'!I8))</f>
        <v>No</v>
      </c>
    </row>
    <row r="218" spans="2:10">
      <c r="B218" s="255">
        <v>30</v>
      </c>
      <c r="C218" s="255" t="s">
        <v>32</v>
      </c>
      <c r="D218" s="232" t="str">
        <f>Language!B443</f>
        <v>Percentage of multisectoral capstone projects</v>
      </c>
      <c r="E218" s="232" t="str">
        <f>Language!B444</f>
        <v>To monitor One Health approach in capstone projects</v>
      </c>
      <c r="F218" s="232" t="str">
        <f>Language!B445</f>
        <v>No target</v>
      </c>
      <c r="G218" s="232" t="str">
        <f>Language!B446</f>
        <v>"Capstone projects tab", cells D60 to D71 and G60 (drawing information from cells D8 to D32, F8 to F32).
Prefills the responses in Final reporting form (Section G, question 5 and Section F, question 1).</v>
      </c>
      <c r="H218" s="232" t="str">
        <f>Language!B447</f>
        <v>Capstone project(s) completed 
Programmes monitor and document participants’ activities and progress toward completion of their graduation requirements</v>
      </c>
      <c r="I218" s="158" t="str">
        <f>Language!B152</f>
        <v>HH, AH</v>
      </c>
      <c r="J218" s="181" t="str">
        <f>IFERROR('Capstone projects'!D60/'Capstone projects'!$G$60,"")</f>
        <v/>
      </c>
    </row>
    <row r="219" spans="2:10">
      <c r="B219" s="256"/>
      <c r="C219" s="256"/>
      <c r="D219" s="233"/>
      <c r="E219" s="233"/>
      <c r="F219" s="233"/>
      <c r="G219" s="233"/>
      <c r="H219" s="233"/>
      <c r="I219" s="158" t="str">
        <f>Language!B153</f>
        <v>HH, EH</v>
      </c>
      <c r="J219" s="181" t="str">
        <f>IFERROR('Capstone projects'!D61/'Capstone projects'!$G$60,"")</f>
        <v/>
      </c>
    </row>
    <row r="220" spans="2:10">
      <c r="B220" s="256"/>
      <c r="C220" s="256"/>
      <c r="D220" s="233"/>
      <c r="E220" s="233"/>
      <c r="F220" s="233"/>
      <c r="G220" s="233"/>
      <c r="H220" s="233"/>
      <c r="I220" s="158" t="str">
        <f>Language!B154</f>
        <v>HH, Other</v>
      </c>
      <c r="J220" s="181" t="str">
        <f>IFERROR('Capstone projects'!D62/'Capstone projects'!$G$60,"")</f>
        <v/>
      </c>
    </row>
    <row r="221" spans="2:10">
      <c r="B221" s="256"/>
      <c r="C221" s="256"/>
      <c r="D221" s="233"/>
      <c r="E221" s="233"/>
      <c r="F221" s="233"/>
      <c r="G221" s="233"/>
      <c r="H221" s="233"/>
      <c r="I221" s="158" t="str">
        <f>Language!B155</f>
        <v>AH, EH</v>
      </c>
      <c r="J221" s="181" t="str">
        <f>IFERROR('Capstone projects'!D63/'Capstone projects'!$G$60,"")</f>
        <v/>
      </c>
    </row>
    <row r="222" spans="2:10">
      <c r="B222" s="256"/>
      <c r="C222" s="256"/>
      <c r="D222" s="233"/>
      <c r="E222" s="233"/>
      <c r="F222" s="233"/>
      <c r="G222" s="233"/>
      <c r="H222" s="233"/>
      <c r="I222" s="158" t="str">
        <f>Language!B156</f>
        <v>AH, Other</v>
      </c>
      <c r="J222" s="181" t="str">
        <f>IFERROR('Capstone projects'!D64/'Capstone projects'!$G$60,"")</f>
        <v/>
      </c>
    </row>
    <row r="223" spans="2:10">
      <c r="B223" s="256"/>
      <c r="C223" s="256"/>
      <c r="D223" s="233"/>
      <c r="E223" s="233"/>
      <c r="F223" s="233"/>
      <c r="G223" s="233"/>
      <c r="H223" s="233"/>
      <c r="I223" s="158" t="str">
        <f>Language!B157</f>
        <v>EH, Other</v>
      </c>
      <c r="J223" s="181" t="str">
        <f>IFERROR('Capstone projects'!D65/'Capstone projects'!$G$60,"")</f>
        <v/>
      </c>
    </row>
    <row r="224" spans="2:10">
      <c r="B224" s="256"/>
      <c r="C224" s="256"/>
      <c r="D224" s="233"/>
      <c r="E224" s="233"/>
      <c r="F224" s="233"/>
      <c r="G224" s="233"/>
      <c r="H224" s="233"/>
      <c r="I224" s="158" t="str">
        <f>Language!B158</f>
        <v>HH, AH, EH</v>
      </c>
      <c r="J224" s="181" t="str">
        <f>IFERROR('Capstone projects'!D66/'Capstone projects'!$G$60,"")</f>
        <v/>
      </c>
    </row>
    <row r="225" spans="2:10">
      <c r="B225" s="256"/>
      <c r="C225" s="256"/>
      <c r="D225" s="233"/>
      <c r="E225" s="233"/>
      <c r="F225" s="233"/>
      <c r="G225" s="233"/>
      <c r="H225" s="233"/>
      <c r="I225" s="158" t="str">
        <f>Language!B159</f>
        <v>HH, AH, Other</v>
      </c>
      <c r="J225" s="181" t="str">
        <f>IFERROR('Capstone projects'!D67/'Capstone projects'!$G$60,"")</f>
        <v/>
      </c>
    </row>
    <row r="226" spans="2:10">
      <c r="B226" s="256"/>
      <c r="C226" s="256"/>
      <c r="D226" s="233"/>
      <c r="E226" s="233"/>
      <c r="F226" s="233"/>
      <c r="G226" s="233"/>
      <c r="H226" s="233"/>
      <c r="I226" s="158" t="str">
        <f>Language!B160</f>
        <v>HH, EH, Other</v>
      </c>
      <c r="J226" s="181" t="str">
        <f>IFERROR('Capstone projects'!D68/'Capstone projects'!$G$60,"")</f>
        <v/>
      </c>
    </row>
    <row r="227" spans="2:10">
      <c r="B227" s="256"/>
      <c r="C227" s="256"/>
      <c r="D227" s="233"/>
      <c r="E227" s="233"/>
      <c r="F227" s="233"/>
      <c r="G227" s="233"/>
      <c r="H227" s="233"/>
      <c r="I227" s="158" t="str">
        <f>Language!B161</f>
        <v>AH, EH, Other</v>
      </c>
      <c r="J227" s="181" t="str">
        <f>IFERROR('Capstone projects'!D69/'Capstone projects'!$G$60,"")</f>
        <v/>
      </c>
    </row>
    <row r="228" spans="2:10">
      <c r="B228" s="256"/>
      <c r="C228" s="256"/>
      <c r="D228" s="233"/>
      <c r="E228" s="233"/>
      <c r="F228" s="233"/>
      <c r="G228" s="233"/>
      <c r="H228" s="233"/>
      <c r="I228" s="158" t="str">
        <f>Language!B162</f>
        <v>HH, AH, EH, Other</v>
      </c>
      <c r="J228" s="181" t="str">
        <f>IFERROR('Capstone projects'!D70/'Capstone projects'!$G$60,"")</f>
        <v/>
      </c>
    </row>
    <row r="229" spans="2:10">
      <c r="B229" s="257"/>
      <c r="C229" s="257"/>
      <c r="D229" s="236"/>
      <c r="E229" s="236"/>
      <c r="F229" s="236"/>
      <c r="G229" s="236"/>
      <c r="H229" s="236"/>
      <c r="I229" s="158" t="str">
        <f>Language!B279</f>
        <v>Total</v>
      </c>
      <c r="J229" s="181" t="str">
        <f>IFERROR('Capstone projects'!D71/'Capstone projects'!$G$60,"")</f>
        <v/>
      </c>
    </row>
    <row r="230" spans="2:10" ht="25.5" customHeight="1">
      <c r="B230" s="258">
        <v>31</v>
      </c>
      <c r="C230" s="258" t="s">
        <v>33</v>
      </c>
      <c r="D230" s="251" t="str">
        <f>Language!B450</f>
        <v>Percentage of participants that have completed a capstone project with an oral presentation and written report</v>
      </c>
      <c r="E230" s="251" t="str">
        <f>Language!B451</f>
        <v>To assess project component of the programme</v>
      </c>
      <c r="F230" s="259" t="str">
        <f>Language!B452</f>
        <v>100% of participants have completed a capstone project with an oral presentation and written report</v>
      </c>
      <c r="G230" s="251" t="str">
        <f>Language!B453</f>
        <v>"Capstone projects tab", cells D51 to D55 and E51 to E55 (drawing information from cells B8 to B32, D8 to D32, N8 to N32).
Prefills the responses in Final reporting form (Section G, questions 1-2).</v>
      </c>
      <c r="H230" s="251" t="str">
        <f>Language!B454</f>
        <v>Capstone project(s) completed 
Programmes monitor and document participants’ activities and progress toward completion of their graduation requirements</v>
      </c>
      <c r="I230" s="158" t="str">
        <f>Language!B275</f>
        <v>Human health</v>
      </c>
      <c r="J230" s="160" t="str">
        <f>IFERROR('Capstone projects'!D51/'Capstone projects'!E51,"")</f>
        <v/>
      </c>
    </row>
    <row r="231" spans="2:10" ht="24.75" customHeight="1">
      <c r="B231" s="258"/>
      <c r="C231" s="258"/>
      <c r="D231" s="251"/>
      <c r="E231" s="251"/>
      <c r="F231" s="259"/>
      <c r="G231" s="251"/>
      <c r="H231" s="251"/>
      <c r="I231" s="158" t="str">
        <f>Language!B276</f>
        <v>Animal health</v>
      </c>
      <c r="J231" s="160" t="str">
        <f>IFERROR('Capstone projects'!D52/'Capstone projects'!E52,"")</f>
        <v/>
      </c>
    </row>
    <row r="232" spans="2:10" ht="27" customHeight="1">
      <c r="B232" s="258"/>
      <c r="C232" s="258"/>
      <c r="D232" s="251"/>
      <c r="E232" s="251"/>
      <c r="F232" s="259"/>
      <c r="G232" s="251"/>
      <c r="H232" s="251"/>
      <c r="I232" s="158" t="str">
        <f>Language!B277</f>
        <v>Environmental health</v>
      </c>
      <c r="J232" s="160" t="str">
        <f>IFERROR('Capstone projects'!D53/'Capstone projects'!E53,"")</f>
        <v/>
      </c>
    </row>
    <row r="233" spans="2:10" ht="22.5" customHeight="1">
      <c r="B233" s="258"/>
      <c r="C233" s="258"/>
      <c r="D233" s="251"/>
      <c r="E233" s="251"/>
      <c r="F233" s="259"/>
      <c r="G233" s="251"/>
      <c r="H233" s="251"/>
      <c r="I233" s="158" t="str">
        <f>Language!B278</f>
        <v>Other</v>
      </c>
      <c r="J233" s="160" t="str">
        <f>IFERROR('Capstone projects'!D54/'Capstone projects'!E54,"")</f>
        <v/>
      </c>
    </row>
    <row r="234" spans="2:10" ht="22.5" customHeight="1">
      <c r="B234" s="255"/>
      <c r="C234" s="255"/>
      <c r="D234" s="232"/>
      <c r="E234" s="232"/>
      <c r="F234" s="248"/>
      <c r="G234" s="232"/>
      <c r="H234" s="232"/>
      <c r="I234" s="157" t="str">
        <f>Language!B279</f>
        <v>Total</v>
      </c>
      <c r="J234" s="160" t="str">
        <f>IFERROR('Capstone projects'!D55/'Capstone projects'!E55,"")</f>
        <v/>
      </c>
    </row>
    <row r="235" spans="2:10" ht="15" customHeight="1">
      <c r="B235" s="53"/>
      <c r="C235" s="69"/>
      <c r="D235" s="237" t="str">
        <f>Language!B456</f>
        <v>2.2 Career evolution</v>
      </c>
      <c r="E235" s="238"/>
      <c r="F235" s="238"/>
      <c r="G235" s="238"/>
      <c r="H235" s="238"/>
      <c r="I235" s="238"/>
      <c r="J235" s="239"/>
    </row>
    <row r="236" spans="2:10">
      <c r="B236" s="257">
        <v>32</v>
      </c>
      <c r="C236" s="257" t="s">
        <v>34</v>
      </c>
      <c r="D236" s="236" t="str">
        <f>Language!B457</f>
        <v>Percentage of participants who have reported evidence of career advancement following participation in the programme (e.g., new job responsibilities, promotion)</v>
      </c>
      <c r="E236" s="236" t="str">
        <f>Language!B458</f>
        <v xml:space="preserve">To monitor progress of GLLP participants towards senior leadership positions. 
To inform evaluation of the GLLP objective of enhancing laboratory leaders’ competencies. </v>
      </c>
      <c r="F236" s="236" t="str">
        <f>Language!B459</f>
        <v xml:space="preserve">No target </v>
      </c>
      <c r="G236" s="236" t="str">
        <f>Language!B460</f>
        <v>"Other participant evaluations" tab, cells D232 to N232 and D233 (drawing information from cells D195 to X196, D167 to X167) (Participant six-month follow-up form - Section A, Question 3.1).
Prefills the response in the Follow-up reporting form (Section С, question 1).</v>
      </c>
      <c r="H236" s="236" t="str">
        <f>Language!B461</f>
        <v>Programmes must have a system to track career paths of graduates</v>
      </c>
      <c r="I236" s="234" t="str">
        <f>Language!B272</f>
        <v>Breakdown by sector</v>
      </c>
      <c r="J236" s="235"/>
    </row>
    <row r="237" spans="2:10">
      <c r="B237" s="258"/>
      <c r="C237" s="258"/>
      <c r="D237" s="251"/>
      <c r="E237" s="251"/>
      <c r="F237" s="251"/>
      <c r="G237" s="251"/>
      <c r="H237" s="251"/>
      <c r="I237" s="158" t="str">
        <f>Language!B275</f>
        <v>Human health</v>
      </c>
      <c r="J237" s="160" t="str">
        <f>'Other participant evaluations'!D232</f>
        <v/>
      </c>
    </row>
    <row r="238" spans="2:10">
      <c r="B238" s="258"/>
      <c r="C238" s="258"/>
      <c r="D238" s="251"/>
      <c r="E238" s="251"/>
      <c r="F238" s="251"/>
      <c r="G238" s="251"/>
      <c r="H238" s="251"/>
      <c r="I238" s="158" t="str">
        <f>Language!B276</f>
        <v>Animal health</v>
      </c>
      <c r="J238" s="160" t="str">
        <f>'Other participant evaluations'!E232</f>
        <v/>
      </c>
    </row>
    <row r="239" spans="2:10">
      <c r="B239" s="258"/>
      <c r="C239" s="258"/>
      <c r="D239" s="251"/>
      <c r="E239" s="251"/>
      <c r="F239" s="251"/>
      <c r="G239" s="251"/>
      <c r="H239" s="251"/>
      <c r="I239" s="158" t="str">
        <f>Language!B277</f>
        <v>Environmental health</v>
      </c>
      <c r="J239" s="160" t="str">
        <f>'Other participant evaluations'!F232</f>
        <v/>
      </c>
    </row>
    <row r="240" spans="2:10">
      <c r="B240" s="258"/>
      <c r="C240" s="258"/>
      <c r="D240" s="251"/>
      <c r="E240" s="251"/>
      <c r="F240" s="251"/>
      <c r="G240" s="251"/>
      <c r="H240" s="251"/>
      <c r="I240" s="158" t="str">
        <f>Language!B278</f>
        <v>Other</v>
      </c>
      <c r="J240" s="160" t="str">
        <f>'Other participant evaluations'!G232</f>
        <v/>
      </c>
    </row>
    <row r="241" spans="2:10">
      <c r="B241" s="258"/>
      <c r="C241" s="258"/>
      <c r="D241" s="251"/>
      <c r="E241" s="251"/>
      <c r="F241" s="251"/>
      <c r="G241" s="251"/>
      <c r="H241" s="251"/>
      <c r="I241" s="158" t="str">
        <f>Language!B279</f>
        <v>Total</v>
      </c>
      <c r="J241" s="160" t="str">
        <f>'Other participant evaluations'!D233</f>
        <v/>
      </c>
    </row>
    <row r="242" spans="2:10">
      <c r="B242" s="258"/>
      <c r="C242" s="258"/>
      <c r="D242" s="251"/>
      <c r="E242" s="251"/>
      <c r="F242" s="251"/>
      <c r="G242" s="251"/>
      <c r="H242" s="251"/>
      <c r="I242" s="228" t="str">
        <f>Language!B273</f>
        <v>Breakdown by gender</v>
      </c>
      <c r="J242" s="229"/>
    </row>
    <row r="243" spans="2:10">
      <c r="B243" s="258"/>
      <c r="C243" s="258"/>
      <c r="D243" s="251"/>
      <c r="E243" s="251"/>
      <c r="F243" s="251"/>
      <c r="G243" s="251"/>
      <c r="H243" s="251"/>
      <c r="I243" s="158" t="str">
        <f>Language!B280</f>
        <v>Female</v>
      </c>
      <c r="J243" s="160" t="str">
        <f>'Other participant evaluations'!H232</f>
        <v/>
      </c>
    </row>
    <row r="244" spans="2:10">
      <c r="B244" s="258"/>
      <c r="C244" s="258"/>
      <c r="D244" s="251"/>
      <c r="E244" s="251"/>
      <c r="F244" s="251"/>
      <c r="G244" s="251"/>
      <c r="H244" s="251"/>
      <c r="I244" s="158" t="str">
        <f>Language!B281</f>
        <v>Male</v>
      </c>
      <c r="J244" s="160" t="str">
        <f>'Other participant evaluations'!I232</f>
        <v/>
      </c>
    </row>
    <row r="245" spans="2:10">
      <c r="B245" s="258"/>
      <c r="C245" s="258"/>
      <c r="D245" s="251"/>
      <c r="E245" s="251"/>
      <c r="F245" s="251"/>
      <c r="G245" s="251"/>
      <c r="H245" s="251"/>
      <c r="I245" s="158" t="str">
        <f>Language!B282</f>
        <v>Non-binary</v>
      </c>
      <c r="J245" s="160" t="str">
        <f>'Other participant evaluations'!J232</f>
        <v/>
      </c>
    </row>
    <row r="246" spans="2:10">
      <c r="B246" s="258"/>
      <c r="C246" s="258"/>
      <c r="D246" s="251"/>
      <c r="E246" s="251"/>
      <c r="F246" s="251"/>
      <c r="G246" s="251"/>
      <c r="H246" s="251"/>
      <c r="I246" s="158" t="str">
        <f>Language!B283</f>
        <v>Prefer not to say</v>
      </c>
      <c r="J246" s="160" t="str">
        <f>'Other participant evaluations'!K232</f>
        <v/>
      </c>
    </row>
    <row r="247" spans="2:10">
      <c r="B247" s="258"/>
      <c r="C247" s="258"/>
      <c r="D247" s="251"/>
      <c r="E247" s="251"/>
      <c r="F247" s="251"/>
      <c r="G247" s="251"/>
      <c r="H247" s="251"/>
      <c r="I247" s="158" t="str">
        <f>Language!B279</f>
        <v>Total</v>
      </c>
      <c r="J247" s="160" t="str">
        <f>'Other participant evaluations'!D233</f>
        <v/>
      </c>
    </row>
    <row r="248" spans="2:10">
      <c r="B248" s="258"/>
      <c r="C248" s="258"/>
      <c r="D248" s="251"/>
      <c r="E248" s="251"/>
      <c r="F248" s="251"/>
      <c r="G248" s="251"/>
      <c r="H248" s="251"/>
      <c r="I248" s="228" t="str">
        <f>Language!B274</f>
        <v>Breakdown by business sector</v>
      </c>
      <c r="J248" s="229"/>
    </row>
    <row r="249" spans="2:10">
      <c r="B249" s="258"/>
      <c r="C249" s="258"/>
      <c r="D249" s="251"/>
      <c r="E249" s="251"/>
      <c r="F249" s="251"/>
      <c r="G249" s="251"/>
      <c r="H249" s="251"/>
      <c r="I249" s="158" t="str">
        <f>Language!B285</f>
        <v>Public</v>
      </c>
      <c r="J249" s="160" t="str">
        <f>'Other participant evaluations'!L232</f>
        <v/>
      </c>
    </row>
    <row r="250" spans="2:10">
      <c r="B250" s="258"/>
      <c r="C250" s="258"/>
      <c r="D250" s="251"/>
      <c r="E250" s="251"/>
      <c r="F250" s="251"/>
      <c r="G250" s="251"/>
      <c r="H250" s="251"/>
      <c r="I250" s="158" t="str">
        <f>Language!B286</f>
        <v>Private</v>
      </c>
      <c r="J250" s="160" t="str">
        <f>'Other participant evaluations'!M232</f>
        <v/>
      </c>
    </row>
    <row r="251" spans="2:10">
      <c r="B251" s="258"/>
      <c r="C251" s="258"/>
      <c r="D251" s="251"/>
      <c r="E251" s="251"/>
      <c r="F251" s="251"/>
      <c r="G251" s="251"/>
      <c r="H251" s="251"/>
      <c r="I251" s="158" t="str">
        <f>Language!B287</f>
        <v>Public-private partnerships</v>
      </c>
      <c r="J251" s="160" t="str">
        <f>'Other participant evaluations'!N232</f>
        <v/>
      </c>
    </row>
    <row r="252" spans="2:10">
      <c r="B252" s="255"/>
      <c r="C252" s="255"/>
      <c r="D252" s="232"/>
      <c r="E252" s="232"/>
      <c r="F252" s="232"/>
      <c r="G252" s="232"/>
      <c r="H252" s="232"/>
      <c r="I252" s="157" t="str">
        <f>Language!B279</f>
        <v>Total</v>
      </c>
      <c r="J252" s="162" t="str">
        <f>'Other participant evaluations'!D233</f>
        <v/>
      </c>
    </row>
    <row r="253" spans="2:10">
      <c r="B253" s="53"/>
      <c r="C253" s="69"/>
      <c r="D253" s="237" t="str">
        <f>Language!B463</f>
        <v>2.3 Impact on participants’ workplace</v>
      </c>
      <c r="E253" s="238"/>
      <c r="F253" s="238"/>
      <c r="G253" s="238"/>
      <c r="H253" s="238"/>
      <c r="I253" s="238"/>
      <c r="J253" s="239"/>
    </row>
    <row r="254" spans="2:10" ht="29.25" customHeight="1">
      <c r="B254" s="256">
        <v>33</v>
      </c>
      <c r="C254" s="256" t="s">
        <v>35</v>
      </c>
      <c r="D254" s="233" t="str">
        <f>Language!B464</f>
        <v>Percentage of participants reporting an increase in interaction with other sectors after the programme</v>
      </c>
      <c r="E254" s="233" t="str">
        <f>Language!B465</f>
        <v xml:space="preserve">To monitor increase in cross-sectoral cooperation among participants. 
To inform evaluation of GLLP objective of increasing cross-sectoral and inter-disciplinary cooperation. </v>
      </c>
      <c r="F254" s="249">
        <v>0.8</v>
      </c>
      <c r="G254" s="233" t="str">
        <f>Language!B466</f>
        <v>"Other participant evaluations" tab, cells E186 to K186, D189, D167 to X167 (Participant six-month follow-up form - Section A, Question 2).
Prefills the response in the Follow-up reporting form (Section С, question 2).</v>
      </c>
      <c r="H254" s="233" t="str">
        <f>Language!B467</f>
        <v>Evidence of improvement of national laboratory system by programme graduates</v>
      </c>
      <c r="I254" s="156" t="str">
        <f>Language!B275</f>
        <v>Human health</v>
      </c>
      <c r="J254" s="161" t="str">
        <f>'Other participant evaluations'!E186</f>
        <v/>
      </c>
    </row>
    <row r="255" spans="2:10" ht="32.25" customHeight="1">
      <c r="B255" s="256"/>
      <c r="C255" s="256"/>
      <c r="D255" s="233"/>
      <c r="E255" s="233"/>
      <c r="F255" s="249"/>
      <c r="G255" s="233"/>
      <c r="H255" s="233"/>
      <c r="I255" s="158" t="str">
        <f>Language!B276</f>
        <v>Animal health</v>
      </c>
      <c r="J255" s="160" t="str">
        <f>'Other participant evaluations'!G186</f>
        <v/>
      </c>
    </row>
    <row r="256" spans="2:10" ht="33.75" customHeight="1">
      <c r="B256" s="256"/>
      <c r="C256" s="256"/>
      <c r="D256" s="233"/>
      <c r="E256" s="233"/>
      <c r="F256" s="249"/>
      <c r="G256" s="233"/>
      <c r="H256" s="233"/>
      <c r="I256" s="158" t="str">
        <f>Language!B277</f>
        <v>Environmental health</v>
      </c>
      <c r="J256" s="160" t="str">
        <f>'Other participant evaluations'!I186</f>
        <v/>
      </c>
    </row>
    <row r="257" spans="2:10" ht="30" customHeight="1">
      <c r="B257" s="256"/>
      <c r="C257" s="256"/>
      <c r="D257" s="233"/>
      <c r="E257" s="233"/>
      <c r="F257" s="249"/>
      <c r="G257" s="233"/>
      <c r="H257" s="233"/>
      <c r="I257" s="158" t="str">
        <f>Language!B278</f>
        <v>Other</v>
      </c>
      <c r="J257" s="160" t="str">
        <f>'Other participant evaluations'!K186</f>
        <v/>
      </c>
    </row>
    <row r="258" spans="2:10" ht="28.5" customHeight="1">
      <c r="B258" s="257"/>
      <c r="C258" s="257"/>
      <c r="D258" s="236"/>
      <c r="E258" s="236"/>
      <c r="F258" s="250"/>
      <c r="G258" s="236"/>
      <c r="H258" s="236"/>
      <c r="I258" s="158" t="str">
        <f>Language!B279</f>
        <v>Total</v>
      </c>
      <c r="J258" s="160" t="str">
        <f>'Other participant evaluations'!D189</f>
        <v/>
      </c>
    </row>
    <row r="259" spans="2:10">
      <c r="B259" s="255">
        <v>34</v>
      </c>
      <c r="C259" s="255" t="s">
        <v>36</v>
      </c>
      <c r="D259" s="232" t="str">
        <f>Language!B469</f>
        <v xml:space="preserve">Percentage of participants reporting having integrated new competencies acquired during the programme into their everyday work  </v>
      </c>
      <c r="E259" s="232" t="str">
        <f>Language!B470</f>
        <v xml:space="preserve">To monitor application of competencies from the programme by GLLP participants. 
To inform evaluation of the GLLP objective of enhancing laboratory leaders’ competencies. </v>
      </c>
      <c r="F259" s="248">
        <v>0.8</v>
      </c>
      <c r="G259" s="232" t="str">
        <f>Language!B472</f>
        <v>"Other participant evaluations" tab, cells E171 to K171, D174 and Z176 to Z184 (drawing information from cells D171 to J171, D176 to Y184, D167 to X167) (Participant six-month follow-up form - Section A, questions 1 and 1.1).
Prefills the response in the Follow-up reporting form (Section С, question 3).</v>
      </c>
      <c r="H259" s="232" t="str">
        <f>Language!B473</f>
        <v>Programme tracks acquired competencies applied in workplace by graduates 
Evidence of improvement of national laboratory system by programme graduates</v>
      </c>
      <c r="I259" s="228" t="str">
        <f>Language!B272</f>
        <v>Breakdown by sector</v>
      </c>
      <c r="J259" s="229"/>
    </row>
    <row r="260" spans="2:10">
      <c r="B260" s="256"/>
      <c r="C260" s="256"/>
      <c r="D260" s="233"/>
      <c r="E260" s="233"/>
      <c r="F260" s="249"/>
      <c r="G260" s="233"/>
      <c r="H260" s="233"/>
      <c r="I260" s="158" t="str">
        <f>Language!B275</f>
        <v>Human health</v>
      </c>
      <c r="J260" s="160" t="str">
        <f>'Other participant evaluations'!E171</f>
        <v/>
      </c>
    </row>
    <row r="261" spans="2:10">
      <c r="B261" s="256"/>
      <c r="C261" s="256"/>
      <c r="D261" s="233"/>
      <c r="E261" s="233"/>
      <c r="F261" s="249"/>
      <c r="G261" s="233"/>
      <c r="H261" s="233"/>
      <c r="I261" s="158" t="str">
        <f>Language!B276</f>
        <v>Animal health</v>
      </c>
      <c r="J261" s="160" t="str">
        <f>'Other participant evaluations'!G171</f>
        <v/>
      </c>
    </row>
    <row r="262" spans="2:10">
      <c r="B262" s="256"/>
      <c r="C262" s="256"/>
      <c r="D262" s="233"/>
      <c r="E262" s="233"/>
      <c r="F262" s="249"/>
      <c r="G262" s="233"/>
      <c r="H262" s="233"/>
      <c r="I262" s="158" t="str">
        <f>Language!B277</f>
        <v>Environmental health</v>
      </c>
      <c r="J262" s="160" t="str">
        <f>'Other participant evaluations'!I171</f>
        <v/>
      </c>
    </row>
    <row r="263" spans="2:10">
      <c r="B263" s="256"/>
      <c r="C263" s="256"/>
      <c r="D263" s="233"/>
      <c r="E263" s="233"/>
      <c r="F263" s="249"/>
      <c r="G263" s="233"/>
      <c r="H263" s="233"/>
      <c r="I263" s="158" t="str">
        <f>Language!B278</f>
        <v>Other</v>
      </c>
      <c r="J263" s="160" t="str">
        <f>'Other participant evaluations'!K171</f>
        <v/>
      </c>
    </row>
    <row r="264" spans="2:10">
      <c r="B264" s="256"/>
      <c r="C264" s="256"/>
      <c r="D264" s="233"/>
      <c r="E264" s="233"/>
      <c r="F264" s="249"/>
      <c r="G264" s="233"/>
      <c r="H264" s="233"/>
      <c r="I264" s="158" t="str">
        <f>Language!B279</f>
        <v>Total</v>
      </c>
      <c r="J264" s="160" t="str">
        <f>'Other participant evaluations'!D174</f>
        <v/>
      </c>
    </row>
    <row r="265" spans="2:10">
      <c r="B265" s="256"/>
      <c r="C265" s="256"/>
      <c r="D265" s="233"/>
      <c r="E265" s="233"/>
      <c r="F265" s="249"/>
      <c r="G265" s="233"/>
      <c r="H265" s="233"/>
      <c r="I265" s="228" t="str">
        <f>Language!B435</f>
        <v>Breakdown by competency</v>
      </c>
      <c r="J265" s="229"/>
    </row>
    <row r="266" spans="2:10">
      <c r="B266" s="256"/>
      <c r="C266" s="256"/>
      <c r="D266" s="233"/>
      <c r="E266" s="233"/>
      <c r="F266" s="249"/>
      <c r="G266" s="233"/>
      <c r="H266" s="233"/>
      <c r="I266" s="158" t="str">
        <f>Language!B123</f>
        <v>Laboratory system</v>
      </c>
      <c r="J266" s="160" t="str">
        <f>'Other participant evaluations'!Z176</f>
        <v/>
      </c>
    </row>
    <row r="267" spans="2:10">
      <c r="B267" s="256"/>
      <c r="C267" s="256"/>
      <c r="D267" s="233"/>
      <c r="E267" s="233"/>
      <c r="F267" s="249"/>
      <c r="G267" s="233"/>
      <c r="H267" s="233"/>
      <c r="I267" s="158" t="str">
        <f>Language!B124</f>
        <v>Leadership</v>
      </c>
      <c r="J267" s="160" t="str">
        <f>'Other participant evaluations'!Z177</f>
        <v/>
      </c>
    </row>
    <row r="268" spans="2:10">
      <c r="B268" s="256"/>
      <c r="C268" s="256"/>
      <c r="D268" s="233"/>
      <c r="E268" s="233"/>
      <c r="F268" s="249"/>
      <c r="G268" s="233"/>
      <c r="H268" s="233"/>
      <c r="I268" s="158" t="str">
        <f>Language!B125</f>
        <v>Management</v>
      </c>
      <c r="J268" s="160" t="str">
        <f>'Other participant evaluations'!Z178</f>
        <v/>
      </c>
    </row>
    <row r="269" spans="2:10">
      <c r="B269" s="256"/>
      <c r="C269" s="256"/>
      <c r="D269" s="233"/>
      <c r="E269" s="233"/>
      <c r="F269" s="249"/>
      <c r="G269" s="233"/>
      <c r="H269" s="233"/>
      <c r="I269" s="158" t="str">
        <f>Language!B126</f>
        <v>Communication</v>
      </c>
      <c r="J269" s="160" t="str">
        <f>'Other participant evaluations'!Z179</f>
        <v/>
      </c>
    </row>
    <row r="270" spans="2:10">
      <c r="B270" s="256"/>
      <c r="C270" s="256"/>
      <c r="D270" s="233"/>
      <c r="E270" s="233"/>
      <c r="F270" s="249"/>
      <c r="G270" s="233"/>
      <c r="H270" s="233"/>
      <c r="I270" s="158" t="str">
        <f>Language!B127</f>
        <v>Quality management system (QMS)</v>
      </c>
      <c r="J270" s="160" t="str">
        <f>'Other participant evaluations'!Z180</f>
        <v/>
      </c>
    </row>
    <row r="271" spans="2:10">
      <c r="B271" s="256"/>
      <c r="C271" s="256"/>
      <c r="D271" s="233"/>
      <c r="E271" s="233"/>
      <c r="F271" s="249"/>
      <c r="G271" s="233"/>
      <c r="H271" s="233"/>
      <c r="I271" s="158" t="str">
        <f>Language!B128</f>
        <v>Biosafety and biosecurity (BB)</v>
      </c>
      <c r="J271" s="160" t="str">
        <f>'Other participant evaluations'!Z181</f>
        <v/>
      </c>
    </row>
    <row r="272" spans="2:10">
      <c r="B272" s="256"/>
      <c r="C272" s="256"/>
      <c r="D272" s="233"/>
      <c r="E272" s="233"/>
      <c r="F272" s="249"/>
      <c r="G272" s="233"/>
      <c r="H272" s="233"/>
      <c r="I272" s="158" t="str">
        <f>Language!B129</f>
        <v>Disease surveillance and outbreak investigation</v>
      </c>
      <c r="J272" s="160" t="str">
        <f>'Other participant evaluations'!Z182</f>
        <v/>
      </c>
    </row>
    <row r="273" spans="2:10">
      <c r="B273" s="256"/>
      <c r="C273" s="256"/>
      <c r="D273" s="233"/>
      <c r="E273" s="233"/>
      <c r="F273" s="249"/>
      <c r="G273" s="233"/>
      <c r="H273" s="233"/>
      <c r="I273" s="158" t="str">
        <f>Language!B130</f>
        <v>Emergency preparedness, response and recovery</v>
      </c>
      <c r="J273" s="160" t="str">
        <f>'Other participant evaluations'!Z183</f>
        <v/>
      </c>
    </row>
    <row r="274" spans="2:10">
      <c r="B274" s="256"/>
      <c r="C274" s="256"/>
      <c r="D274" s="233"/>
      <c r="E274" s="233"/>
      <c r="F274" s="249"/>
      <c r="G274" s="233"/>
      <c r="H274" s="233"/>
      <c r="I274" s="158" t="str">
        <f>Language!B131</f>
        <v>Research</v>
      </c>
      <c r="J274" s="162" t="str">
        <f>'Other participant evaluations'!Z184</f>
        <v/>
      </c>
    </row>
    <row r="275" spans="2:10">
      <c r="B275" s="53"/>
      <c r="C275" s="69"/>
      <c r="D275" s="237" t="str">
        <f>Language!B475</f>
        <v xml:space="preserve">2.4 Impact on national laboratory systems </v>
      </c>
      <c r="E275" s="238"/>
      <c r="F275" s="238"/>
      <c r="G275" s="238"/>
      <c r="H275" s="238"/>
      <c r="I275" s="238"/>
      <c r="J275" s="239"/>
    </row>
    <row r="276" spans="2:10" ht="175.5" customHeight="1">
      <c r="B276" s="204">
        <v>35</v>
      </c>
      <c r="C276" s="198" t="s">
        <v>37</v>
      </c>
      <c r="D276" s="156" t="str">
        <f>Language!B476</f>
        <v>Percentage of capstone projects selected based on the national lab system needs</v>
      </c>
      <c r="E276" s="156" t="str">
        <f>Language!B477</f>
        <v>To assess the relevance of capstone projects and their contribution to the national laboratory system</v>
      </c>
      <c r="F276" s="156" t="str">
        <f>Language!B478</f>
        <v>100% capstone projects selected based on national lab system needs (situational analysis, national lab policy and strategic plan, tools, etc.)</v>
      </c>
      <c r="G276" s="156" t="str">
        <f>Language!B479</f>
        <v>"Capstone projects tab", cells G60 to I60 (drawing information from cells D8 to D32, E8 to E32).
Prefills the responses in Final reporting form (Section G, question 4 and Section F, question 1).</v>
      </c>
      <c r="H276" s="156" t="str">
        <f>Language!B480</f>
        <v>Capstone project(s) completed 
Programmes monitor and document participants’ activities and progress toward completion of their graduation requirements</v>
      </c>
      <c r="I276" s="156" t="str">
        <f>Language!B265</f>
        <v>N/A</v>
      </c>
      <c r="J276" s="161">
        <f>'Capstone projects'!I60</f>
        <v>0</v>
      </c>
    </row>
    <row r="277" spans="2:10">
      <c r="B277" s="255">
        <v>36</v>
      </c>
      <c r="C277" s="255" t="s">
        <v>38</v>
      </c>
      <c r="D277" s="232" t="str">
        <f>Language!B483</f>
        <v>Percentage of graduates reporting contribution to national laboratory system after programme entry</v>
      </c>
      <c r="E277" s="232" t="str">
        <f>Language!B484</f>
        <v>To assess impact on national lab system</v>
      </c>
      <c r="F277" s="232" t="str">
        <f>Language!B485</f>
        <v>There is impact on national lab system by programme graduates</v>
      </c>
      <c r="G277" s="232" t="str">
        <f>Language!B486</f>
        <v>"Other participant evaluations" tab, cells E206 to Y206, D208 (drawing information from cells D206 to X206, D167 to X167) (Participant six-month follow-up form - Section A, question 5).
Prefills the response in the Follow-up reporting form (Section С, question 4).</v>
      </c>
      <c r="H277" s="232" t="str">
        <f>Language!B487</f>
        <v>Evidence of improvement of national laboratory system by programme graduates</v>
      </c>
      <c r="I277" s="228" t="str">
        <f>Language!B272</f>
        <v>Breakdown by sector</v>
      </c>
      <c r="J277" s="229"/>
    </row>
    <row r="278" spans="2:10">
      <c r="B278" s="256"/>
      <c r="C278" s="256"/>
      <c r="D278" s="233"/>
      <c r="E278" s="233"/>
      <c r="F278" s="233"/>
      <c r="G278" s="233"/>
      <c r="H278" s="233"/>
      <c r="I278" s="158" t="str">
        <f>Language!B275</f>
        <v>Human health</v>
      </c>
      <c r="J278" s="160" t="str">
        <f>'Other participant evaluations'!E206</f>
        <v/>
      </c>
    </row>
    <row r="279" spans="2:10">
      <c r="B279" s="256"/>
      <c r="C279" s="256"/>
      <c r="D279" s="233"/>
      <c r="E279" s="233"/>
      <c r="F279" s="233"/>
      <c r="G279" s="233"/>
      <c r="H279" s="233"/>
      <c r="I279" s="158" t="str">
        <f>Language!B276</f>
        <v>Animal health</v>
      </c>
      <c r="J279" s="160" t="str">
        <f>'Other participant evaluations'!G206</f>
        <v/>
      </c>
    </row>
    <row r="280" spans="2:10">
      <c r="B280" s="256"/>
      <c r="C280" s="256"/>
      <c r="D280" s="233"/>
      <c r="E280" s="233"/>
      <c r="F280" s="233"/>
      <c r="G280" s="233"/>
      <c r="H280" s="233"/>
      <c r="I280" s="158" t="str">
        <f>Language!B277</f>
        <v>Environmental health</v>
      </c>
      <c r="J280" s="160" t="str">
        <f>'Other participant evaluations'!I206</f>
        <v/>
      </c>
    </row>
    <row r="281" spans="2:10">
      <c r="B281" s="256"/>
      <c r="C281" s="256"/>
      <c r="D281" s="233"/>
      <c r="E281" s="233"/>
      <c r="F281" s="233"/>
      <c r="G281" s="233"/>
      <c r="H281" s="233"/>
      <c r="I281" s="158" t="str">
        <f>Language!B278</f>
        <v>Other</v>
      </c>
      <c r="J281" s="160" t="str">
        <f>'Other participant evaluations'!K206</f>
        <v/>
      </c>
    </row>
    <row r="282" spans="2:10">
      <c r="B282" s="256"/>
      <c r="C282" s="256"/>
      <c r="D282" s="233"/>
      <c r="E282" s="233"/>
      <c r="F282" s="233"/>
      <c r="G282" s="233"/>
      <c r="H282" s="233"/>
      <c r="I282" s="158" t="str">
        <f>Language!B279</f>
        <v>Total</v>
      </c>
      <c r="J282" s="160" t="str">
        <f>'Other participant evaluations'!D208</f>
        <v/>
      </c>
    </row>
    <row r="283" spans="2:10">
      <c r="B283" s="256"/>
      <c r="C283" s="256"/>
      <c r="D283" s="233"/>
      <c r="E283" s="233"/>
      <c r="F283" s="233"/>
      <c r="G283" s="233"/>
      <c r="H283" s="233"/>
      <c r="I283" s="228" t="str">
        <f>Language!B273</f>
        <v>Breakdown by gender</v>
      </c>
      <c r="J283" s="229"/>
    </row>
    <row r="284" spans="2:10">
      <c r="B284" s="256"/>
      <c r="C284" s="256"/>
      <c r="D284" s="233"/>
      <c r="E284" s="233"/>
      <c r="F284" s="233"/>
      <c r="G284" s="233"/>
      <c r="H284" s="233"/>
      <c r="I284" s="158" t="str">
        <f>Language!B280</f>
        <v>Female</v>
      </c>
      <c r="J284" s="160" t="str">
        <f>'Other participant evaluations'!M206</f>
        <v/>
      </c>
    </row>
    <row r="285" spans="2:10">
      <c r="B285" s="256"/>
      <c r="C285" s="256"/>
      <c r="D285" s="233"/>
      <c r="E285" s="233"/>
      <c r="F285" s="233"/>
      <c r="G285" s="233"/>
      <c r="H285" s="233"/>
      <c r="I285" s="158" t="str">
        <f>Language!B281</f>
        <v>Male</v>
      </c>
      <c r="J285" s="160" t="str">
        <f>'Other participant evaluations'!O206</f>
        <v/>
      </c>
    </row>
    <row r="286" spans="2:10">
      <c r="B286" s="256"/>
      <c r="C286" s="256"/>
      <c r="D286" s="233"/>
      <c r="E286" s="233"/>
      <c r="F286" s="233"/>
      <c r="G286" s="233"/>
      <c r="H286" s="233"/>
      <c r="I286" s="158" t="str">
        <f>Language!B282</f>
        <v>Non-binary</v>
      </c>
      <c r="J286" s="160" t="str">
        <f>'Other participant evaluations'!Q206</f>
        <v/>
      </c>
    </row>
    <row r="287" spans="2:10">
      <c r="B287" s="256"/>
      <c r="C287" s="256"/>
      <c r="D287" s="233"/>
      <c r="E287" s="233"/>
      <c r="F287" s="233"/>
      <c r="G287" s="233"/>
      <c r="H287" s="233"/>
      <c r="I287" s="158" t="str">
        <f>Language!B283</f>
        <v>Prefer not to say</v>
      </c>
      <c r="J287" s="160" t="str">
        <f>'Other participant evaluations'!S206</f>
        <v/>
      </c>
    </row>
    <row r="288" spans="2:10">
      <c r="B288" s="256"/>
      <c r="C288" s="256"/>
      <c r="D288" s="233"/>
      <c r="E288" s="233"/>
      <c r="F288" s="233"/>
      <c r="G288" s="233"/>
      <c r="H288" s="233"/>
      <c r="I288" s="158" t="str">
        <f>Language!B279</f>
        <v>Total</v>
      </c>
      <c r="J288" s="160" t="str">
        <f>'Other participant evaluations'!D208</f>
        <v/>
      </c>
    </row>
    <row r="289" spans="1:10">
      <c r="B289" s="256"/>
      <c r="C289" s="256"/>
      <c r="D289" s="233"/>
      <c r="E289" s="233"/>
      <c r="F289" s="233"/>
      <c r="G289" s="233"/>
      <c r="H289" s="233"/>
      <c r="I289" s="228" t="str">
        <f>Language!B274</f>
        <v>Breakdown by business sector</v>
      </c>
      <c r="J289" s="229"/>
    </row>
    <row r="290" spans="1:10">
      <c r="B290" s="256"/>
      <c r="C290" s="256"/>
      <c r="D290" s="233"/>
      <c r="E290" s="233"/>
      <c r="F290" s="233"/>
      <c r="G290" s="233"/>
      <c r="H290" s="233"/>
      <c r="I290" s="158" t="str">
        <f>Language!B285</f>
        <v>Public</v>
      </c>
      <c r="J290" s="160" t="str">
        <f>'Other participant evaluations'!U206</f>
        <v/>
      </c>
    </row>
    <row r="291" spans="1:10">
      <c r="B291" s="256"/>
      <c r="C291" s="256"/>
      <c r="D291" s="233"/>
      <c r="E291" s="233"/>
      <c r="F291" s="233"/>
      <c r="G291" s="233"/>
      <c r="H291" s="233"/>
      <c r="I291" s="158" t="str">
        <f>Language!B286</f>
        <v>Private</v>
      </c>
      <c r="J291" s="160" t="str">
        <f>'Other participant evaluations'!W206</f>
        <v/>
      </c>
    </row>
    <row r="292" spans="1:10">
      <c r="B292" s="256"/>
      <c r="C292" s="256"/>
      <c r="D292" s="233"/>
      <c r="E292" s="233"/>
      <c r="F292" s="233"/>
      <c r="G292" s="233"/>
      <c r="H292" s="233"/>
      <c r="I292" s="158" t="str">
        <f>Language!B287</f>
        <v>Public-private partnerships</v>
      </c>
      <c r="J292" s="160" t="str">
        <f>'Other participant evaluations'!Y206</f>
        <v/>
      </c>
    </row>
    <row r="293" spans="1:10">
      <c r="B293" s="256"/>
      <c r="C293" s="256"/>
      <c r="D293" s="233"/>
      <c r="E293" s="233"/>
      <c r="F293" s="233"/>
      <c r="G293" s="233"/>
      <c r="H293" s="233"/>
      <c r="I293" s="157" t="str">
        <f>Language!B279</f>
        <v>Total</v>
      </c>
      <c r="J293" s="162" t="str">
        <f>'Other participant evaluations'!D208</f>
        <v/>
      </c>
    </row>
    <row r="294" spans="1:10" ht="15.75" thickBot="1">
      <c r="B294" s="70"/>
      <c r="C294" s="71"/>
      <c r="D294" s="245" t="str">
        <f>Language!B489</f>
        <v>Group 3. Evaluate the need for and inform GLLP continuous development and improvement (learning package and implementation modalities)</v>
      </c>
      <c r="E294" s="246"/>
      <c r="F294" s="246"/>
      <c r="G294" s="246"/>
      <c r="H294" s="246"/>
      <c r="I294" s="246"/>
      <c r="J294" s="247"/>
    </row>
    <row r="295" spans="1:10" ht="15.75" thickTop="1">
      <c r="B295" s="74"/>
      <c r="C295" s="75"/>
      <c r="D295" s="242" t="str">
        <f>Language!B490</f>
        <v>3.1 Programme improvement</v>
      </c>
      <c r="E295" s="243"/>
      <c r="F295" s="243"/>
      <c r="G295" s="243"/>
      <c r="H295" s="243"/>
      <c r="I295" s="243"/>
      <c r="J295" s="244"/>
    </row>
    <row r="296" spans="1:10" s="4" customFormat="1">
      <c r="A296"/>
      <c r="B296" s="256">
        <v>37</v>
      </c>
      <c r="C296" s="256" t="s">
        <v>39</v>
      </c>
      <c r="D296" s="233" t="str">
        <f>Language!B491</f>
        <v>Satisfaction of participants by module</v>
      </c>
      <c r="E296" s="233" t="str">
        <f>Language!B492</f>
        <v xml:space="preserve">To monitor satisfaction of participants with the learning package and relevance of each module. 
To inform evaluation of the fitness for purpose of the Learning package and the extent to which it responds to the participants needs. </v>
      </c>
      <c r="F296" s="249">
        <v>0.8</v>
      </c>
      <c r="G296" s="233" t="str">
        <f>Language!B493</f>
        <v>"Participant module evaluation" tab, cells D23 to G23, D21 to G21 and D25 (drawing information from cells D10 to GM18) (Participant module evaluation form - Section A, questions 1-9).
Prefills the responses in the Mid-programme reporting form (Section B, question 8) AND Final reporting form (Section D, question 3).</v>
      </c>
      <c r="H296" s="233" t="str">
        <f>Language!B494</f>
        <v>M&amp;E is set in place, systematically obtaining, and analyzing information and feedback from participants, instructors and mentors, improving the programme and reporting to GLLP partners</v>
      </c>
      <c r="I296" s="234" t="str">
        <f>Language!B367</f>
        <v>By mode</v>
      </c>
      <c r="J296" s="235"/>
    </row>
    <row r="297" spans="1:10" s="4" customFormat="1">
      <c r="A297"/>
      <c r="B297" s="256"/>
      <c r="C297" s="256"/>
      <c r="D297" s="233"/>
      <c r="E297" s="233"/>
      <c r="F297" s="249"/>
      <c r="G297" s="233"/>
      <c r="H297" s="233"/>
      <c r="I297" s="158" t="str">
        <f>Language!B368</f>
        <v>In-person</v>
      </c>
      <c r="J297" s="160" t="str">
        <f>'Participant module evaluation'!D23</f>
        <v/>
      </c>
    </row>
    <row r="298" spans="1:10" s="4" customFormat="1">
      <c r="A298"/>
      <c r="B298" s="256"/>
      <c r="C298" s="256"/>
      <c r="D298" s="233"/>
      <c r="E298" s="233"/>
      <c r="F298" s="249"/>
      <c r="G298" s="233"/>
      <c r="H298" s="233"/>
      <c r="I298" s="158" t="str">
        <f>Language!B369</f>
        <v>Online, instructor-led</v>
      </c>
      <c r="J298" s="160" t="str">
        <f>'Participant module evaluation'!E23</f>
        <v/>
      </c>
    </row>
    <row r="299" spans="1:10" s="4" customFormat="1">
      <c r="A299"/>
      <c r="B299" s="256"/>
      <c r="C299" s="256"/>
      <c r="D299" s="233"/>
      <c r="E299" s="233"/>
      <c r="F299" s="249"/>
      <c r="G299" s="233"/>
      <c r="H299" s="233"/>
      <c r="I299" s="158" t="str">
        <f>Language!B370</f>
        <v>Online, self-learning</v>
      </c>
      <c r="J299" s="160" t="str">
        <f>'Participant module evaluation'!F23</f>
        <v/>
      </c>
    </row>
    <row r="300" spans="1:10" s="4" customFormat="1">
      <c r="A300"/>
      <c r="B300" s="256"/>
      <c r="C300" s="256"/>
      <c r="D300" s="233"/>
      <c r="E300" s="233"/>
      <c r="F300" s="249"/>
      <c r="G300" s="233"/>
      <c r="H300" s="233"/>
      <c r="I300" s="158" t="str">
        <f>Language!B371</f>
        <v>Hybrid (online and in-person components)</v>
      </c>
      <c r="J300" s="160" t="str">
        <f>'Participant module evaluation'!G23</f>
        <v/>
      </c>
    </row>
    <row r="301" spans="1:10" s="4" customFormat="1">
      <c r="A301"/>
      <c r="B301" s="256"/>
      <c r="C301" s="256"/>
      <c r="D301" s="233"/>
      <c r="E301" s="233"/>
      <c r="F301" s="249"/>
      <c r="G301" s="233"/>
      <c r="H301" s="233"/>
      <c r="I301" s="228" t="str">
        <f>Language!B565</f>
        <v>By sector</v>
      </c>
      <c r="J301" s="229"/>
    </row>
    <row r="302" spans="1:10" s="4" customFormat="1">
      <c r="A302"/>
      <c r="B302" s="256"/>
      <c r="C302" s="256"/>
      <c r="D302" s="233"/>
      <c r="E302" s="233"/>
      <c r="F302" s="249"/>
      <c r="G302" s="233"/>
      <c r="H302" s="233"/>
      <c r="I302" s="158" t="str">
        <f>Language!B275</f>
        <v>Human health</v>
      </c>
      <c r="J302" s="160" t="str">
        <f>'Participant module evaluation'!D21</f>
        <v/>
      </c>
    </row>
    <row r="303" spans="1:10" s="4" customFormat="1">
      <c r="A303"/>
      <c r="B303" s="256"/>
      <c r="C303" s="256"/>
      <c r="D303" s="233"/>
      <c r="E303" s="233"/>
      <c r="F303" s="249"/>
      <c r="G303" s="233"/>
      <c r="H303" s="233"/>
      <c r="I303" s="158" t="str">
        <f>Language!B276</f>
        <v>Animal health</v>
      </c>
      <c r="J303" s="160" t="str">
        <f>'Participant module evaluation'!E21</f>
        <v/>
      </c>
    </row>
    <row r="304" spans="1:10" s="4" customFormat="1">
      <c r="A304"/>
      <c r="B304" s="256"/>
      <c r="C304" s="256"/>
      <c r="D304" s="233"/>
      <c r="E304" s="233"/>
      <c r="F304" s="249"/>
      <c r="G304" s="233"/>
      <c r="H304" s="233"/>
      <c r="I304" s="158" t="str">
        <f>Language!B277</f>
        <v>Environmental health</v>
      </c>
      <c r="J304" s="160" t="str">
        <f>'Participant module evaluation'!F21</f>
        <v/>
      </c>
    </row>
    <row r="305" spans="1:10" s="4" customFormat="1">
      <c r="A305"/>
      <c r="B305" s="256"/>
      <c r="C305" s="256"/>
      <c r="D305" s="233"/>
      <c r="E305" s="233"/>
      <c r="F305" s="249"/>
      <c r="G305" s="233"/>
      <c r="H305" s="233"/>
      <c r="I305" s="158" t="str">
        <f>Language!B278</f>
        <v>Other</v>
      </c>
      <c r="J305" s="160" t="str">
        <f>'Participant module evaluation'!G21</f>
        <v/>
      </c>
    </row>
    <row r="306" spans="1:10" s="4" customFormat="1">
      <c r="A306"/>
      <c r="B306" s="256"/>
      <c r="C306" s="256"/>
      <c r="D306" s="233"/>
      <c r="E306" s="233"/>
      <c r="F306" s="249"/>
      <c r="G306" s="233"/>
      <c r="H306" s="233"/>
      <c r="I306" s="158" t="str">
        <f>Language!B279</f>
        <v>Total</v>
      </c>
      <c r="J306" s="160" t="str">
        <f>'Participant module evaluation'!D25</f>
        <v/>
      </c>
    </row>
    <row r="307" spans="1:10" s="4" customFormat="1">
      <c r="A307"/>
      <c r="B307" s="257"/>
      <c r="C307" s="257"/>
      <c r="D307" s="236"/>
      <c r="E307" s="236"/>
      <c r="F307" s="250"/>
      <c r="G307" s="236"/>
      <c r="H307" s="236"/>
      <c r="I307" s="230" t="str">
        <f>Language!B496</f>
        <v>For breakdown by module, refer to Participant module evaluation tab and graphs in Indicators view_group 3 tab</v>
      </c>
      <c r="J307" s="231"/>
    </row>
    <row r="308" spans="1:10" s="4" customFormat="1" ht="15" customHeight="1">
      <c r="A308"/>
      <c r="B308" s="255">
        <v>38</v>
      </c>
      <c r="C308" s="255" t="s">
        <v>40</v>
      </c>
      <c r="D308" s="232" t="str">
        <f>Language!B497</f>
        <v>Satisfaction of participants with instructors</v>
      </c>
      <c r="E308" s="232" t="str">
        <f>Language!B498</f>
        <v xml:space="preserve">To monitor satisfaction of participants with instructors and delivery methods. 
To inform improvement of delivery methods of materials. </v>
      </c>
      <c r="F308" s="248">
        <v>0.8</v>
      </c>
      <c r="G308" s="232" t="str">
        <f>Language!B499</f>
        <v>"Participant module evaluation" tab, cells D106 to G106, D104 to G104 and D108 (drawing information from cells D27 to GM34, D42 to GM49, D57 to GM64, D72 to GM79, D87 to GM94) (Participant module evaluation form - Section B, questions 1-8 - average for each instructor).</v>
      </c>
      <c r="H308" s="232" t="str">
        <f>Language!B500</f>
        <v>M&amp;E is set in place, systematically obtaining, and analyzing information and feedback from participants, instructors and mentors, improving the programme and reporting to GLLP partners</v>
      </c>
      <c r="I308" s="228" t="str">
        <f>Language!B367</f>
        <v>By mode</v>
      </c>
      <c r="J308" s="229"/>
    </row>
    <row r="309" spans="1:10" s="4" customFormat="1">
      <c r="A309"/>
      <c r="B309" s="256"/>
      <c r="C309" s="256"/>
      <c r="D309" s="233"/>
      <c r="E309" s="233"/>
      <c r="F309" s="249"/>
      <c r="G309" s="233"/>
      <c r="H309" s="233"/>
      <c r="I309" s="158" t="str">
        <f>Language!B368</f>
        <v>In-person</v>
      </c>
      <c r="J309" s="160" t="str">
        <f>'Participant module evaluation'!D106</f>
        <v/>
      </c>
    </row>
    <row r="310" spans="1:10" s="4" customFormat="1">
      <c r="A310"/>
      <c r="B310" s="256"/>
      <c r="C310" s="256"/>
      <c r="D310" s="233"/>
      <c r="E310" s="233"/>
      <c r="F310" s="249"/>
      <c r="G310" s="233"/>
      <c r="H310" s="233"/>
      <c r="I310" s="158" t="str">
        <f>Language!B369</f>
        <v>Online, instructor-led</v>
      </c>
      <c r="J310" s="160" t="str">
        <f>'Participant module evaluation'!E106</f>
        <v/>
      </c>
    </row>
    <row r="311" spans="1:10" s="4" customFormat="1">
      <c r="A311"/>
      <c r="B311" s="256"/>
      <c r="C311" s="256"/>
      <c r="D311" s="233"/>
      <c r="E311" s="233"/>
      <c r="F311" s="249"/>
      <c r="G311" s="233"/>
      <c r="H311" s="233"/>
      <c r="I311" s="158" t="str">
        <f>Language!B370</f>
        <v>Online, self-learning</v>
      </c>
      <c r="J311" s="160" t="str">
        <f>'Participant module evaluation'!F106</f>
        <v/>
      </c>
    </row>
    <row r="312" spans="1:10" s="4" customFormat="1">
      <c r="A312"/>
      <c r="B312" s="256"/>
      <c r="C312" s="256"/>
      <c r="D312" s="233"/>
      <c r="E312" s="233"/>
      <c r="F312" s="249"/>
      <c r="G312" s="233"/>
      <c r="H312" s="233"/>
      <c r="I312" s="158" t="str">
        <f>Language!B371</f>
        <v>Hybrid (online and in-person components)</v>
      </c>
      <c r="J312" s="160" t="str">
        <f>'Participant module evaluation'!G106</f>
        <v/>
      </c>
    </row>
    <row r="313" spans="1:10" s="4" customFormat="1">
      <c r="A313"/>
      <c r="B313" s="256"/>
      <c r="C313" s="256"/>
      <c r="D313" s="233"/>
      <c r="E313" s="233"/>
      <c r="F313" s="249"/>
      <c r="G313" s="233"/>
      <c r="H313" s="233"/>
      <c r="I313" s="228" t="str">
        <f>Language!B565</f>
        <v>By sector</v>
      </c>
      <c r="J313" s="229"/>
    </row>
    <row r="314" spans="1:10" s="4" customFormat="1">
      <c r="A314"/>
      <c r="B314" s="256"/>
      <c r="C314" s="256"/>
      <c r="D314" s="233"/>
      <c r="E314" s="233"/>
      <c r="F314" s="249"/>
      <c r="G314" s="233"/>
      <c r="H314" s="233"/>
      <c r="I314" s="158" t="str">
        <f>Language!B275</f>
        <v>Human health</v>
      </c>
      <c r="J314" s="160" t="str">
        <f>'Participant module evaluation'!D104</f>
        <v/>
      </c>
    </row>
    <row r="315" spans="1:10" s="4" customFormat="1">
      <c r="A315"/>
      <c r="B315" s="256"/>
      <c r="C315" s="256"/>
      <c r="D315" s="233"/>
      <c r="E315" s="233"/>
      <c r="F315" s="249"/>
      <c r="G315" s="233"/>
      <c r="H315" s="233"/>
      <c r="I315" s="158" t="str">
        <f>Language!B276</f>
        <v>Animal health</v>
      </c>
      <c r="J315" s="160" t="str">
        <f>'Participant module evaluation'!E104</f>
        <v/>
      </c>
    </row>
    <row r="316" spans="1:10" s="4" customFormat="1">
      <c r="A316"/>
      <c r="B316" s="256"/>
      <c r="C316" s="256"/>
      <c r="D316" s="233"/>
      <c r="E316" s="233"/>
      <c r="F316" s="249"/>
      <c r="G316" s="233"/>
      <c r="H316" s="233"/>
      <c r="I316" s="158" t="str">
        <f>Language!B277</f>
        <v>Environmental health</v>
      </c>
      <c r="J316" s="160" t="str">
        <f>'Participant module evaluation'!F104</f>
        <v/>
      </c>
    </row>
    <row r="317" spans="1:10" s="4" customFormat="1">
      <c r="A317"/>
      <c r="B317" s="256"/>
      <c r="C317" s="256"/>
      <c r="D317" s="233"/>
      <c r="E317" s="233"/>
      <c r="F317" s="249"/>
      <c r="G317" s="233"/>
      <c r="H317" s="233"/>
      <c r="I317" s="158" t="str">
        <f>Language!B278</f>
        <v>Other</v>
      </c>
      <c r="J317" s="160" t="str">
        <f>'Participant module evaluation'!G104</f>
        <v/>
      </c>
    </row>
    <row r="318" spans="1:10" s="4" customFormat="1">
      <c r="A318"/>
      <c r="B318" s="256"/>
      <c r="C318" s="256"/>
      <c r="D318" s="233"/>
      <c r="E318" s="233"/>
      <c r="F318" s="249"/>
      <c r="G318" s="233"/>
      <c r="H318" s="233"/>
      <c r="I318" s="158" t="str">
        <f>Language!B279</f>
        <v>Total</v>
      </c>
      <c r="J318" s="160" t="str">
        <f>'Participant module evaluation'!D108</f>
        <v/>
      </c>
    </row>
    <row r="319" spans="1:10" s="4" customFormat="1">
      <c r="A319"/>
      <c r="B319" s="257"/>
      <c r="C319" s="257"/>
      <c r="D319" s="236"/>
      <c r="E319" s="236"/>
      <c r="F319" s="250"/>
      <c r="G319" s="236"/>
      <c r="H319" s="236"/>
      <c r="I319" s="230" t="str">
        <f>Language!B496</f>
        <v>For breakdown by module, refer to Participant module evaluation tab and graphs in Indicators view_group 3 tab</v>
      </c>
      <c r="J319" s="231"/>
    </row>
    <row r="320" spans="1:10" s="4" customFormat="1">
      <c r="A320"/>
      <c r="B320" s="255">
        <v>39</v>
      </c>
      <c r="C320" s="255" t="s">
        <v>41</v>
      </c>
      <c r="D320" s="232" t="str">
        <f>Language!B503</f>
        <v>Satisfaction of participants with the implementation of the programme</v>
      </c>
      <c r="E320" s="232" t="str">
        <f>Language!B504</f>
        <v xml:space="preserve">To monitor satisfaction of participants with the implementation of the programme
To inform evaluation and improvement of the programme. </v>
      </c>
      <c r="F320" s="248">
        <v>0.8</v>
      </c>
      <c r="G320" s="232" t="str">
        <f>Language!B505</f>
        <v>"Participant session evaluation" tab, cells D22, D34, D47, D52 to G52, D50 to G50, D54, D53 to BH53 (drawing information from cells D10 to BK15, D24 to BK27, D36 to BK40) (Participant session evaluation form - Section A, questions 1-6; Section B, questions 1-4; Section C, questions 1-5).</v>
      </c>
      <c r="H320" s="232" t="str">
        <f>Language!B506</f>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I320" s="228" t="str">
        <f>Language!B508</f>
        <v>By aspect of the programme</v>
      </c>
      <c r="J320" s="229"/>
    </row>
    <row r="321" spans="1:11" s="4" customFormat="1">
      <c r="A321"/>
      <c r="B321" s="256"/>
      <c r="C321" s="256"/>
      <c r="D321" s="233"/>
      <c r="E321" s="233"/>
      <c r="F321" s="249"/>
      <c r="G321" s="233"/>
      <c r="H321" s="233"/>
      <c r="I321" s="158" t="str">
        <f>Language!B509</f>
        <v>Organization, infrastructure and logistics</v>
      </c>
      <c r="J321" s="160" t="str">
        <f>'Participant session evaluation'!D22</f>
        <v/>
      </c>
    </row>
    <row r="322" spans="1:11" s="4" customFormat="1">
      <c r="A322"/>
      <c r="B322" s="256"/>
      <c r="C322" s="256"/>
      <c r="D322" s="233"/>
      <c r="E322" s="233"/>
      <c r="F322" s="249"/>
      <c r="G322" s="233"/>
      <c r="H322" s="233"/>
      <c r="I322" s="158" t="str">
        <f>Language!B510</f>
        <v>Communication from implementer</v>
      </c>
      <c r="J322" s="160" t="str">
        <f>'Participant session evaluation'!D34</f>
        <v/>
      </c>
    </row>
    <row r="323" spans="1:11" s="4" customFormat="1">
      <c r="A323"/>
      <c r="B323" s="256"/>
      <c r="C323" s="256"/>
      <c r="D323" s="233"/>
      <c r="E323" s="233"/>
      <c r="F323" s="249"/>
      <c r="G323" s="233"/>
      <c r="H323" s="233"/>
      <c r="I323" s="158" t="str">
        <f>Language!B511</f>
        <v>Length/format</v>
      </c>
      <c r="J323" s="160" t="str">
        <f>'Participant session evaluation'!D47</f>
        <v/>
      </c>
    </row>
    <row r="324" spans="1:11" s="4" customFormat="1">
      <c r="A324"/>
      <c r="B324" s="256"/>
      <c r="C324" s="256"/>
      <c r="D324" s="233"/>
      <c r="E324" s="233"/>
      <c r="F324" s="249"/>
      <c r="G324" s="233"/>
      <c r="H324" s="233"/>
      <c r="I324" s="228" t="str">
        <f>Language!B367</f>
        <v>By mode</v>
      </c>
      <c r="J324" s="229"/>
    </row>
    <row r="325" spans="1:11" s="4" customFormat="1">
      <c r="A325"/>
      <c r="B325" s="256"/>
      <c r="C325" s="256"/>
      <c r="D325" s="233"/>
      <c r="E325" s="233"/>
      <c r="F325" s="249"/>
      <c r="G325" s="233"/>
      <c r="H325" s="233"/>
      <c r="I325" s="158" t="str">
        <f>Language!B368</f>
        <v>In-person</v>
      </c>
      <c r="J325" s="160" t="str">
        <f>'Participant session evaluation'!D52</f>
        <v/>
      </c>
    </row>
    <row r="326" spans="1:11" s="4" customFormat="1">
      <c r="A326"/>
      <c r="B326" s="256"/>
      <c r="C326" s="256"/>
      <c r="D326" s="233"/>
      <c r="E326" s="233"/>
      <c r="F326" s="249"/>
      <c r="G326" s="233"/>
      <c r="H326" s="233"/>
      <c r="I326" s="158" t="str">
        <f>Language!B369</f>
        <v>Online, instructor-led</v>
      </c>
      <c r="J326" s="160" t="str">
        <f>'Participant session evaluation'!E52</f>
        <v/>
      </c>
    </row>
    <row r="327" spans="1:11" s="4" customFormat="1">
      <c r="A327"/>
      <c r="B327" s="256"/>
      <c r="C327" s="256"/>
      <c r="D327" s="233"/>
      <c r="E327" s="233"/>
      <c r="F327" s="249"/>
      <c r="G327" s="233"/>
      <c r="H327" s="233"/>
      <c r="I327" s="158" t="str">
        <f>Language!B370</f>
        <v>Online, self-learning</v>
      </c>
      <c r="J327" s="160" t="str">
        <f>'Participant session evaluation'!F52</f>
        <v/>
      </c>
    </row>
    <row r="328" spans="1:11" s="4" customFormat="1">
      <c r="A328"/>
      <c r="B328" s="256"/>
      <c r="C328" s="256"/>
      <c r="D328" s="233"/>
      <c r="E328" s="233"/>
      <c r="F328" s="249"/>
      <c r="G328" s="233"/>
      <c r="H328" s="233"/>
      <c r="I328" s="158" t="str">
        <f>Language!B371</f>
        <v>Hybrid (online and in-person components)</v>
      </c>
      <c r="J328" s="160" t="str">
        <f>'Participant session evaluation'!G52</f>
        <v/>
      </c>
    </row>
    <row r="329" spans="1:11" s="4" customFormat="1">
      <c r="A329"/>
      <c r="B329" s="256"/>
      <c r="C329" s="256"/>
      <c r="D329" s="233"/>
      <c r="E329" s="233"/>
      <c r="F329" s="249"/>
      <c r="G329" s="233"/>
      <c r="H329" s="233"/>
      <c r="I329" s="228" t="str">
        <f>Language!B565</f>
        <v>By sector</v>
      </c>
      <c r="J329" s="229"/>
    </row>
    <row r="330" spans="1:11" s="4" customFormat="1">
      <c r="A330"/>
      <c r="B330" s="256"/>
      <c r="C330" s="256"/>
      <c r="D330" s="233"/>
      <c r="E330" s="233"/>
      <c r="F330" s="249"/>
      <c r="G330" s="233"/>
      <c r="H330" s="233"/>
      <c r="I330" s="158" t="str">
        <f>Language!B275</f>
        <v>Human health</v>
      </c>
      <c r="J330" s="160" t="str">
        <f>'Participant session evaluation'!D50</f>
        <v/>
      </c>
      <c r="K330" s="64"/>
    </row>
    <row r="331" spans="1:11" s="4" customFormat="1">
      <c r="A331"/>
      <c r="B331" s="256"/>
      <c r="C331" s="256"/>
      <c r="D331" s="233"/>
      <c r="E331" s="233"/>
      <c r="F331" s="249"/>
      <c r="G331" s="233"/>
      <c r="H331" s="233"/>
      <c r="I331" s="158" t="str">
        <f>Language!B276</f>
        <v>Animal health</v>
      </c>
      <c r="J331" s="160" t="str">
        <f>'Participant session evaluation'!E50</f>
        <v/>
      </c>
    </row>
    <row r="332" spans="1:11" s="4" customFormat="1">
      <c r="A332"/>
      <c r="B332" s="256"/>
      <c r="C332" s="256"/>
      <c r="D332" s="233"/>
      <c r="E332" s="233"/>
      <c r="F332" s="249"/>
      <c r="G332" s="233"/>
      <c r="H332" s="233"/>
      <c r="I332" s="158" t="str">
        <f>Language!B277</f>
        <v>Environmental health</v>
      </c>
      <c r="J332" s="160" t="str">
        <f>'Participant session evaluation'!F50</f>
        <v/>
      </c>
    </row>
    <row r="333" spans="1:11" s="4" customFormat="1">
      <c r="A333"/>
      <c r="B333" s="256"/>
      <c r="C333" s="256"/>
      <c r="D333" s="233"/>
      <c r="E333" s="233"/>
      <c r="F333" s="249"/>
      <c r="G333" s="233"/>
      <c r="H333" s="233"/>
      <c r="I333" s="158" t="str">
        <f>Language!B278</f>
        <v>Other</v>
      </c>
      <c r="J333" s="160" t="str">
        <f>'Participant session evaluation'!G50</f>
        <v/>
      </c>
    </row>
    <row r="334" spans="1:11" s="4" customFormat="1">
      <c r="A334"/>
      <c r="B334" s="256"/>
      <c r="C334" s="256"/>
      <c r="D334" s="233"/>
      <c r="E334" s="233"/>
      <c r="F334" s="249"/>
      <c r="G334" s="233"/>
      <c r="H334" s="233"/>
      <c r="I334" s="158" t="str">
        <f>Language!B279</f>
        <v>Total</v>
      </c>
      <c r="J334" s="160" t="str">
        <f>'Participant session evaluation'!D54</f>
        <v/>
      </c>
    </row>
    <row r="335" spans="1:11" s="4" customFormat="1">
      <c r="A335"/>
      <c r="B335" s="257"/>
      <c r="C335" s="257"/>
      <c r="D335" s="236"/>
      <c r="E335" s="236"/>
      <c r="F335" s="250"/>
      <c r="G335" s="236"/>
      <c r="H335" s="236"/>
      <c r="I335" s="230" t="str">
        <f>Language!B512</f>
        <v>For breakdown by session, refer to Participant session evaluation tab and graphs in Indicators view_group 3 tab</v>
      </c>
      <c r="J335" s="231"/>
    </row>
    <row r="336" spans="1:11" s="4" customFormat="1" ht="36" customHeight="1">
      <c r="A336"/>
      <c r="B336" s="255">
        <v>40</v>
      </c>
      <c r="C336" s="255" t="s">
        <v>42</v>
      </c>
      <c r="D336" s="232" t="str">
        <f>Language!B513</f>
        <v>Satisfaction of participants with the didactic component</v>
      </c>
      <c r="E336" s="232" t="str">
        <f>Language!B514</f>
        <v xml:space="preserve">To monitor satisfaction of participants with the didactic component. 
To inform evaluation of the fitness for purpose of the didactic component and the extent to which it responds to the participants needs. </v>
      </c>
      <c r="F336" s="248">
        <v>0.8</v>
      </c>
      <c r="G336" s="232" t="str">
        <f>Language!B515</f>
        <v>"Other participant evaluations" tab, cells D110 to G110 and D111 (drawing information from cells D105 to G109) (Participant final evaluation form - Didactic component (Section A, questions 1-5).</v>
      </c>
      <c r="H336" s="232" t="str">
        <f>Language!B516</f>
        <v>M&amp;E is set in place, systematically obtaining, and analyzing information and feedback from participants, instructors and mentors, improving the programme and reporting to GLLP partners</v>
      </c>
      <c r="I336" s="158" t="str">
        <f>Language!B275</f>
        <v>Human health</v>
      </c>
      <c r="J336" s="160" t="str">
        <f>'Other participant evaluations'!D110</f>
        <v/>
      </c>
    </row>
    <row r="337" spans="1:10" s="4" customFormat="1" ht="39" customHeight="1">
      <c r="A337"/>
      <c r="B337" s="256"/>
      <c r="C337" s="256"/>
      <c r="D337" s="233"/>
      <c r="E337" s="233"/>
      <c r="F337" s="249"/>
      <c r="G337" s="233"/>
      <c r="H337" s="233"/>
      <c r="I337" s="158" t="str">
        <f>Language!B276</f>
        <v>Animal health</v>
      </c>
      <c r="J337" s="160" t="str">
        <f>'Other participant evaluations'!E110</f>
        <v/>
      </c>
    </row>
    <row r="338" spans="1:10" s="4" customFormat="1" ht="38.25" customHeight="1">
      <c r="A338"/>
      <c r="B338" s="256"/>
      <c r="C338" s="256"/>
      <c r="D338" s="233"/>
      <c r="E338" s="233"/>
      <c r="F338" s="249"/>
      <c r="G338" s="233"/>
      <c r="H338" s="233"/>
      <c r="I338" s="158" t="str">
        <f>Language!B277</f>
        <v>Environmental health</v>
      </c>
      <c r="J338" s="160" t="str">
        <f>'Other participant evaluations'!F110</f>
        <v/>
      </c>
    </row>
    <row r="339" spans="1:10" s="4" customFormat="1" ht="36.75" customHeight="1">
      <c r="A339"/>
      <c r="B339" s="256"/>
      <c r="C339" s="256"/>
      <c r="D339" s="233"/>
      <c r="E339" s="233"/>
      <c r="F339" s="249"/>
      <c r="G339" s="233"/>
      <c r="H339" s="233"/>
      <c r="I339" s="158" t="str">
        <f>Language!B278</f>
        <v>Other</v>
      </c>
      <c r="J339" s="160" t="str">
        <f>'Other participant evaluations'!G110</f>
        <v/>
      </c>
    </row>
    <row r="340" spans="1:10" s="4" customFormat="1" ht="37.5" customHeight="1">
      <c r="A340"/>
      <c r="B340" s="257"/>
      <c r="C340" s="257"/>
      <c r="D340" s="233"/>
      <c r="E340" s="236"/>
      <c r="F340" s="250"/>
      <c r="G340" s="236"/>
      <c r="H340" s="236"/>
      <c r="I340" s="158" t="str">
        <f>Language!B279</f>
        <v>Total</v>
      </c>
      <c r="J340" s="160" t="str">
        <f>'Other participant evaluations'!D111</f>
        <v/>
      </c>
    </row>
    <row r="341" spans="1:10" s="4" customFormat="1" ht="23.25" customHeight="1">
      <c r="B341" s="255">
        <v>41</v>
      </c>
      <c r="C341" s="255" t="s">
        <v>43</v>
      </c>
      <c r="D341" s="232" t="str">
        <f>Language!B518</f>
        <v>Satisfaction of participants with projects</v>
      </c>
      <c r="E341" s="232" t="str">
        <f>Language!B519</f>
        <v>To monitor satisfaction of participants with the projects component of the programme. 
To inform evaluation of the fitness for purpose of projects component and the extent to which it responds to the participants needs.</v>
      </c>
      <c r="F341" s="248">
        <v>0.8</v>
      </c>
      <c r="G341" s="232" t="str">
        <f>Language!B520</f>
        <v>"Other participant evaluations" tab, cells D131, D138, D130 to G130, and D137 to G137 (drawing information from cells D127 to G129, D133 to G136) (Participant final evaluation form - Projects and learning outcomes (Section B, questions 1-3; Section C, questions 1-4).
Prefills the response in the Final reporting form (Section F, question 3).</v>
      </c>
      <c r="H341" s="232" t="str">
        <f>Language!B521</f>
        <v>M&amp;E is set in place, systematically obtaining, and analyzing information and feedback from participants, instructors and mentors, improving the programme and reporting to GLLP partners</v>
      </c>
      <c r="I341" s="228" t="str">
        <f>Language!B523</f>
        <v>By project type</v>
      </c>
      <c r="J341" s="229"/>
    </row>
    <row r="342" spans="1:10" s="4" customFormat="1" ht="27.75" customHeight="1">
      <c r="B342" s="256"/>
      <c r="C342" s="256"/>
      <c r="D342" s="233"/>
      <c r="E342" s="233"/>
      <c r="F342" s="249"/>
      <c r="G342" s="233"/>
      <c r="H342" s="233"/>
      <c r="I342" s="158" t="str">
        <f>Language!B524</f>
        <v>Small projects</v>
      </c>
      <c r="J342" s="160" t="str">
        <f>'Other participant evaluations'!D131</f>
        <v/>
      </c>
    </row>
    <row r="343" spans="1:10" s="4" customFormat="1" ht="19.5" customHeight="1">
      <c r="B343" s="256"/>
      <c r="C343" s="256"/>
      <c r="D343" s="233"/>
      <c r="E343" s="233"/>
      <c r="F343" s="249"/>
      <c r="G343" s="233"/>
      <c r="H343" s="233"/>
      <c r="I343" s="158" t="str">
        <f>Language!B525</f>
        <v>Capstone projects</v>
      </c>
      <c r="J343" s="160" t="str">
        <f>'Other participant evaluations'!D138</f>
        <v/>
      </c>
    </row>
    <row r="344" spans="1:10" s="4" customFormat="1" ht="19.5" customHeight="1">
      <c r="B344" s="256"/>
      <c r="C344" s="256"/>
      <c r="D344" s="233"/>
      <c r="E344" s="233"/>
      <c r="F344" s="249"/>
      <c r="G344" s="233"/>
      <c r="H344" s="233"/>
      <c r="I344" s="228" t="str">
        <f>Language!B1937</f>
        <v>Small projects - By sector</v>
      </c>
      <c r="J344" s="229"/>
    </row>
    <row r="345" spans="1:10" s="4" customFormat="1" ht="21.75" customHeight="1">
      <c r="B345" s="256"/>
      <c r="C345" s="256"/>
      <c r="D345" s="233"/>
      <c r="E345" s="233"/>
      <c r="F345" s="249"/>
      <c r="G345" s="233"/>
      <c r="H345" s="233"/>
      <c r="I345" s="158" t="str">
        <f>Language!B275</f>
        <v>Human health</v>
      </c>
      <c r="J345" s="160" t="str">
        <f>'Other participant evaluations'!D130</f>
        <v/>
      </c>
    </row>
    <row r="346" spans="1:10" s="4" customFormat="1" ht="19.5" customHeight="1">
      <c r="B346" s="256"/>
      <c r="C346" s="256"/>
      <c r="D346" s="233"/>
      <c r="E346" s="233"/>
      <c r="F346" s="249"/>
      <c r="G346" s="233"/>
      <c r="H346" s="233"/>
      <c r="I346" s="158" t="str">
        <f>Language!B276</f>
        <v>Animal health</v>
      </c>
      <c r="J346" s="160" t="str">
        <f>'Other participant evaluations'!E130</f>
        <v/>
      </c>
    </row>
    <row r="347" spans="1:10" s="4" customFormat="1" ht="23.25" customHeight="1">
      <c r="B347" s="256"/>
      <c r="C347" s="256"/>
      <c r="D347" s="233"/>
      <c r="E347" s="233"/>
      <c r="F347" s="249"/>
      <c r="G347" s="233"/>
      <c r="H347" s="233"/>
      <c r="I347" s="158" t="str">
        <f>Language!B277</f>
        <v>Environmental health</v>
      </c>
      <c r="J347" s="160" t="str">
        <f>'Other participant evaluations'!F130</f>
        <v/>
      </c>
    </row>
    <row r="348" spans="1:10" s="4" customFormat="1" ht="18" customHeight="1">
      <c r="B348" s="256"/>
      <c r="C348" s="256"/>
      <c r="D348" s="233"/>
      <c r="E348" s="233"/>
      <c r="F348" s="249"/>
      <c r="G348" s="233"/>
      <c r="H348" s="233"/>
      <c r="I348" s="158" t="str">
        <f>Language!B278</f>
        <v>Other</v>
      </c>
      <c r="J348" s="160" t="str">
        <f>'Other participant evaluations'!G130</f>
        <v/>
      </c>
    </row>
    <row r="349" spans="1:10" s="4" customFormat="1" ht="21" customHeight="1">
      <c r="B349" s="256"/>
      <c r="C349" s="256"/>
      <c r="D349" s="233"/>
      <c r="E349" s="233"/>
      <c r="F349" s="249"/>
      <c r="G349" s="233"/>
      <c r="H349" s="233"/>
      <c r="I349" s="228" t="str">
        <f>Language!B1938</f>
        <v>Capstone projects - By sector</v>
      </c>
      <c r="J349" s="229"/>
    </row>
    <row r="350" spans="1:10" s="4" customFormat="1" ht="21" customHeight="1">
      <c r="B350" s="256"/>
      <c r="C350" s="256"/>
      <c r="D350" s="233"/>
      <c r="E350" s="233"/>
      <c r="F350" s="249"/>
      <c r="G350" s="233"/>
      <c r="H350" s="233"/>
      <c r="I350" s="171" t="str">
        <f>Language!B275</f>
        <v>Human health</v>
      </c>
      <c r="J350" s="160" t="str">
        <f>'Other participant evaluations'!D137</f>
        <v/>
      </c>
    </row>
    <row r="351" spans="1:10" s="4" customFormat="1" ht="21" customHeight="1">
      <c r="B351" s="256"/>
      <c r="C351" s="256"/>
      <c r="D351" s="233"/>
      <c r="E351" s="233"/>
      <c r="F351" s="249"/>
      <c r="G351" s="233"/>
      <c r="H351" s="233"/>
      <c r="I351" s="171" t="str">
        <f>Language!B276</f>
        <v>Animal health</v>
      </c>
      <c r="J351" s="160" t="str">
        <f>'Other participant evaluations'!E137</f>
        <v/>
      </c>
    </row>
    <row r="352" spans="1:10" s="4" customFormat="1" ht="21" customHeight="1">
      <c r="B352" s="256"/>
      <c r="C352" s="256"/>
      <c r="D352" s="233"/>
      <c r="E352" s="233"/>
      <c r="F352" s="249"/>
      <c r="G352" s="233"/>
      <c r="H352" s="233"/>
      <c r="I352" s="171" t="str">
        <f>Language!B277</f>
        <v>Environmental health</v>
      </c>
      <c r="J352" s="160" t="str">
        <f>'Other participant evaluations'!F137</f>
        <v/>
      </c>
    </row>
    <row r="353" spans="1:10" s="4" customFormat="1" ht="21" customHeight="1">
      <c r="B353" s="257"/>
      <c r="C353" s="257"/>
      <c r="D353" s="236"/>
      <c r="E353" s="236"/>
      <c r="F353" s="250"/>
      <c r="G353" s="236"/>
      <c r="H353" s="236"/>
      <c r="I353" s="171" t="str">
        <f>Language!B278</f>
        <v>Other</v>
      </c>
      <c r="J353" s="160" t="str">
        <f>'Other participant evaluations'!G137</f>
        <v/>
      </c>
    </row>
    <row r="354" spans="1:10" s="4" customFormat="1" ht="21" customHeight="1">
      <c r="B354" s="255">
        <v>42</v>
      </c>
      <c r="C354" s="255" t="s">
        <v>44</v>
      </c>
      <c r="D354" s="232" t="str">
        <f>Language!B526</f>
        <v>Satisfaction of participants with mentoring</v>
      </c>
      <c r="E354" s="264" t="str">
        <f>Language!B527</f>
        <v>To monitor satisfaction of mentees with mentoring 
To inform evaluation of the fitness for purpose of mentoring component and the extent to which it responds to the participants needs</v>
      </c>
      <c r="F354" s="267">
        <v>0.8</v>
      </c>
      <c r="G354" s="264" t="str">
        <f>Language!B528</f>
        <v>"Other participant evaluations" tab, cells D24 to G24, D17, D22, D25 AND D72 to G72, D57, D62, D70, D73 (drawing information from cells D11 to G15, D19 to G20, D51 to G55, D59 to G60, G64 to G68) (Mentee midway mentoring evaluation form - Section A, questions 1-5; Section B, questions 1-2 AND Mentee final mentoring evaluation form - Section A, questions 1-5; Section B, questions 1-2; Section C, questions 1-5).
Prefills the responses in the Mid-programme reporting form (Section B, question 9) AND Final reporting form (Section H, question 1).</v>
      </c>
      <c r="H354" s="264" t="str">
        <f>Language!B529</f>
        <v>Ongoing mentorship (communication / interactions) between mentees and mentors throughout the programme according to the mentorship plan
M&amp;E is set in place, systematically obtaining, and analyzing information and feedback from participants, instructors and mentors, improving the programme and reporting to GLLP partners</v>
      </c>
      <c r="I354" s="228" t="str">
        <f>Language!C1939</f>
        <v>Mentee midway mentoring evaluation - By mentee sector</v>
      </c>
      <c r="J354" s="229"/>
    </row>
    <row r="355" spans="1:10" s="4" customFormat="1" ht="21" customHeight="1">
      <c r="B355" s="256"/>
      <c r="C355" s="256"/>
      <c r="D355" s="233"/>
      <c r="E355" s="265"/>
      <c r="F355" s="268"/>
      <c r="G355" s="265"/>
      <c r="H355" s="265"/>
      <c r="I355" s="158" t="str">
        <f>Language!B275</f>
        <v>Human health</v>
      </c>
      <c r="J355" s="160" t="str">
        <f>'Other participant evaluations'!D24</f>
        <v/>
      </c>
    </row>
    <row r="356" spans="1:10" s="4" customFormat="1" ht="21" customHeight="1">
      <c r="B356" s="256"/>
      <c r="C356" s="256"/>
      <c r="D356" s="233"/>
      <c r="E356" s="265"/>
      <c r="F356" s="268"/>
      <c r="G356" s="265"/>
      <c r="H356" s="265"/>
      <c r="I356" s="158" t="str">
        <f>Language!B276</f>
        <v>Animal health</v>
      </c>
      <c r="J356" s="160" t="str">
        <f>'Other participant evaluations'!E24</f>
        <v/>
      </c>
    </row>
    <row r="357" spans="1:10" s="4" customFormat="1" ht="21" customHeight="1">
      <c r="B357" s="256"/>
      <c r="C357" s="256"/>
      <c r="D357" s="233"/>
      <c r="E357" s="265"/>
      <c r="F357" s="268"/>
      <c r="G357" s="265"/>
      <c r="H357" s="265"/>
      <c r="I357" s="158" t="str">
        <f>Language!B277</f>
        <v>Environmental health</v>
      </c>
      <c r="J357" s="160" t="str">
        <f>'Other participant evaluations'!F24</f>
        <v/>
      </c>
    </row>
    <row r="358" spans="1:10" s="4" customFormat="1" ht="21" customHeight="1">
      <c r="B358" s="256"/>
      <c r="C358" s="256"/>
      <c r="D358" s="233"/>
      <c r="E358" s="265"/>
      <c r="F358" s="268"/>
      <c r="G358" s="265"/>
      <c r="H358" s="265"/>
      <c r="I358" s="158" t="str">
        <f>Language!B278</f>
        <v>Other</v>
      </c>
      <c r="J358" s="160" t="str">
        <f>'Other participant evaluations'!G24</f>
        <v/>
      </c>
    </row>
    <row r="359" spans="1:10" s="4" customFormat="1" ht="21" customHeight="1">
      <c r="B359" s="256"/>
      <c r="C359" s="256"/>
      <c r="D359" s="233"/>
      <c r="E359" s="265"/>
      <c r="F359" s="268"/>
      <c r="G359" s="265"/>
      <c r="H359" s="265"/>
      <c r="I359" s="263" t="str">
        <f>Language!C1940</f>
        <v>Mentee midway mentoring evaluation - By mentorship component</v>
      </c>
      <c r="J359" s="263"/>
    </row>
    <row r="360" spans="1:10" s="4" customFormat="1" ht="21" customHeight="1">
      <c r="B360" s="256"/>
      <c r="C360" s="256"/>
      <c r="D360" s="233"/>
      <c r="E360" s="265"/>
      <c r="F360" s="268"/>
      <c r="G360" s="265"/>
      <c r="H360" s="265"/>
      <c r="I360" s="158" t="str">
        <f>Language!B533</f>
        <v>Support with professional development</v>
      </c>
      <c r="J360" s="160" t="str">
        <f>'Other participant evaluations'!D17</f>
        <v/>
      </c>
    </row>
    <row r="361" spans="1:10" s="4" customFormat="1" ht="21" customHeight="1">
      <c r="B361" s="256"/>
      <c r="C361" s="256"/>
      <c r="D361" s="233"/>
      <c r="E361" s="265"/>
      <c r="F361" s="268"/>
      <c r="G361" s="265"/>
      <c r="H361" s="265"/>
      <c r="I361" s="158" t="str">
        <f>Language!B534</f>
        <v>Small projects</v>
      </c>
      <c r="J361" s="160" t="str">
        <f>'Other participant evaluations'!D22</f>
        <v/>
      </c>
    </row>
    <row r="362" spans="1:10" s="4" customFormat="1" ht="21" customHeight="1">
      <c r="B362" s="256"/>
      <c r="C362" s="256"/>
      <c r="D362" s="233"/>
      <c r="E362" s="265"/>
      <c r="F362" s="268"/>
      <c r="G362" s="265"/>
      <c r="H362" s="265"/>
      <c r="I362" s="158" t="str">
        <f>Language!B536</f>
        <v>Overall</v>
      </c>
      <c r="J362" s="160" t="str">
        <f>'Other participant evaluations'!D25</f>
        <v/>
      </c>
    </row>
    <row r="363" spans="1:10" s="4" customFormat="1" ht="18" customHeight="1">
      <c r="A363"/>
      <c r="B363" s="256"/>
      <c r="C363" s="256"/>
      <c r="D363" s="233"/>
      <c r="E363" s="265"/>
      <c r="F363" s="268"/>
      <c r="G363" s="265"/>
      <c r="H363" s="265"/>
      <c r="I363" s="228" t="str">
        <f>Language!C1941</f>
        <v>Mentee final mentoring evaluation - By mentee sector</v>
      </c>
      <c r="J363" s="229"/>
    </row>
    <row r="364" spans="1:10" s="4" customFormat="1">
      <c r="A364"/>
      <c r="B364" s="256"/>
      <c r="C364" s="256"/>
      <c r="D364" s="233"/>
      <c r="E364" s="265"/>
      <c r="F364" s="268"/>
      <c r="G364" s="265"/>
      <c r="H364" s="265"/>
      <c r="I364" s="158" t="str">
        <f>Language!B275</f>
        <v>Human health</v>
      </c>
      <c r="J364" s="160" t="str">
        <f>'Other participant evaluations'!D72</f>
        <v/>
      </c>
    </row>
    <row r="365" spans="1:10" s="4" customFormat="1">
      <c r="A365"/>
      <c r="B365" s="256"/>
      <c r="C365" s="256"/>
      <c r="D365" s="233"/>
      <c r="E365" s="265"/>
      <c r="F365" s="268"/>
      <c r="G365" s="265"/>
      <c r="H365" s="265"/>
      <c r="I365" s="158" t="str">
        <f>Language!B276</f>
        <v>Animal health</v>
      </c>
      <c r="J365" s="160" t="str">
        <f>'Other participant evaluations'!E72</f>
        <v/>
      </c>
    </row>
    <row r="366" spans="1:10" s="4" customFormat="1">
      <c r="A366"/>
      <c r="B366" s="256"/>
      <c r="C366" s="256"/>
      <c r="D366" s="233"/>
      <c r="E366" s="265"/>
      <c r="F366" s="268"/>
      <c r="G366" s="265"/>
      <c r="H366" s="265"/>
      <c r="I366" s="158" t="str">
        <f>Language!B277</f>
        <v>Environmental health</v>
      </c>
      <c r="J366" s="160" t="str">
        <f>'Other participant evaluations'!F72</f>
        <v/>
      </c>
    </row>
    <row r="367" spans="1:10" s="4" customFormat="1" ht="18.75" customHeight="1">
      <c r="A367"/>
      <c r="B367" s="256"/>
      <c r="C367" s="256"/>
      <c r="D367" s="233"/>
      <c r="E367" s="265"/>
      <c r="F367" s="268"/>
      <c r="G367" s="265"/>
      <c r="H367" s="265"/>
      <c r="I367" s="158" t="str">
        <f>Language!B278</f>
        <v>Other</v>
      </c>
      <c r="J367" s="160" t="str">
        <f>'Other participant evaluations'!G72</f>
        <v/>
      </c>
    </row>
    <row r="368" spans="1:10" s="4" customFormat="1" ht="21.75" customHeight="1">
      <c r="A368"/>
      <c r="B368" s="256"/>
      <c r="C368" s="256"/>
      <c r="D368" s="233"/>
      <c r="E368" s="265"/>
      <c r="F368" s="268"/>
      <c r="G368" s="265"/>
      <c r="H368" s="265"/>
      <c r="I368" s="228" t="str">
        <f>Language!C1942</f>
        <v>Mentee final mentoring evaluation - By mentorship component</v>
      </c>
      <c r="J368" s="229"/>
    </row>
    <row r="369" spans="1:10" s="4" customFormat="1" ht="18" customHeight="1">
      <c r="A369"/>
      <c r="B369" s="256"/>
      <c r="C369" s="256"/>
      <c r="D369" s="233"/>
      <c r="E369" s="265"/>
      <c r="F369" s="268"/>
      <c r="G369" s="265"/>
      <c r="H369" s="265"/>
      <c r="I369" s="158" t="str">
        <f>Language!B533</f>
        <v>Support with professional development</v>
      </c>
      <c r="J369" s="160" t="str">
        <f>'Other participant evaluations'!D57</f>
        <v/>
      </c>
    </row>
    <row r="370" spans="1:10" s="4" customFormat="1" ht="21" customHeight="1">
      <c r="A370"/>
      <c r="B370" s="256"/>
      <c r="C370" s="256"/>
      <c r="D370" s="233"/>
      <c r="E370" s="265"/>
      <c r="F370" s="268"/>
      <c r="G370" s="265"/>
      <c r="H370" s="265"/>
      <c r="I370" s="158" t="str">
        <f>Language!B524</f>
        <v>Small projects</v>
      </c>
      <c r="J370" s="160" t="str">
        <f>'Other participant evaluations'!D62</f>
        <v/>
      </c>
    </row>
    <row r="371" spans="1:10" s="4" customFormat="1" ht="22.5" customHeight="1">
      <c r="A371"/>
      <c r="B371" s="256"/>
      <c r="C371" s="256"/>
      <c r="D371" s="233"/>
      <c r="E371" s="265"/>
      <c r="F371" s="268"/>
      <c r="G371" s="265"/>
      <c r="H371" s="265"/>
      <c r="I371" s="158" t="str">
        <f>Language!B535</f>
        <v>Capstone project</v>
      </c>
      <c r="J371" s="160" t="str">
        <f>'Other participant evaluations'!D70</f>
        <v/>
      </c>
    </row>
    <row r="372" spans="1:10" s="4" customFormat="1" ht="18.75" customHeight="1">
      <c r="A372"/>
      <c r="B372" s="257"/>
      <c r="C372" s="257"/>
      <c r="D372" s="236"/>
      <c r="E372" s="266"/>
      <c r="F372" s="269"/>
      <c r="G372" s="266"/>
      <c r="H372" s="266"/>
      <c r="I372" s="158" t="str">
        <f>Language!B536</f>
        <v>Overall</v>
      </c>
      <c r="J372" s="160" t="str">
        <f>'Other participant evaluations'!D73</f>
        <v/>
      </c>
    </row>
    <row r="373" spans="1:10" s="4" customFormat="1" ht="34.5" customHeight="1">
      <c r="A373"/>
      <c r="B373" s="255">
        <v>43</v>
      </c>
      <c r="C373" s="255" t="s">
        <v>45</v>
      </c>
      <c r="D373" s="232" t="str">
        <f>Language!B537</f>
        <v>Satisfaction of instructors with the Learning Package (module's materials)</v>
      </c>
      <c r="E373" s="232" t="str">
        <f>Language!B538</f>
        <v>To monitor satisfaction of instructors with the Learning Package. 
To inform evaluation of the fitness for purpose of the Learning package.</v>
      </c>
      <c r="F373" s="248">
        <v>0.8</v>
      </c>
      <c r="G373" s="232" t="str">
        <f>Language!B539</f>
        <v>"Instructor module evaluati" tab, cells D20 to G20, D22 (drawing information from cells D9 to GM17) (Instructor module evaluation form - section A, Questions 1-9).
Prefills the responses in the Mid-programme reporting form (Section B, question 10) AND Final reporting form (Section D, question 4).</v>
      </c>
      <c r="H373" s="232" t="str">
        <f>Language!B540</f>
        <v>M&amp;E is set in place, systematically obtaining, and analyzing information and feedback from participants, instructors and mentors, improving the programme and reporting to GLLP partners</v>
      </c>
      <c r="I373" s="158" t="str">
        <f>Language!B275</f>
        <v>Human health</v>
      </c>
      <c r="J373" s="160" t="str">
        <f>'Instructor module evaluati'!D20</f>
        <v/>
      </c>
    </row>
    <row r="374" spans="1:10" s="4" customFormat="1" ht="34.5" customHeight="1">
      <c r="A374"/>
      <c r="B374" s="256"/>
      <c r="C374" s="256"/>
      <c r="D374" s="233"/>
      <c r="E374" s="233"/>
      <c r="F374" s="249"/>
      <c r="G374" s="233"/>
      <c r="H374" s="233"/>
      <c r="I374" s="158" t="str">
        <f>Language!B276</f>
        <v>Animal health</v>
      </c>
      <c r="J374" s="160" t="str">
        <f>'Instructor module evaluati'!E20</f>
        <v/>
      </c>
    </row>
    <row r="375" spans="1:10" s="4" customFormat="1" ht="34.5" customHeight="1">
      <c r="A375"/>
      <c r="B375" s="256"/>
      <c r="C375" s="256"/>
      <c r="D375" s="233"/>
      <c r="E375" s="233"/>
      <c r="F375" s="249"/>
      <c r="G375" s="233"/>
      <c r="H375" s="233"/>
      <c r="I375" s="158" t="str">
        <f>Language!B277</f>
        <v>Environmental health</v>
      </c>
      <c r="J375" s="160" t="str">
        <f>'Instructor module evaluati'!F20</f>
        <v/>
      </c>
    </row>
    <row r="376" spans="1:10" s="4" customFormat="1" ht="34.5" customHeight="1">
      <c r="A376"/>
      <c r="B376" s="256"/>
      <c r="C376" s="256"/>
      <c r="D376" s="233"/>
      <c r="E376" s="233"/>
      <c r="F376" s="249"/>
      <c r="G376" s="233"/>
      <c r="H376" s="233"/>
      <c r="I376" s="158" t="str">
        <f>Language!B278</f>
        <v>Other</v>
      </c>
      <c r="J376" s="160" t="str">
        <f>'Instructor module evaluati'!G20</f>
        <v/>
      </c>
    </row>
    <row r="377" spans="1:10" s="4" customFormat="1" ht="34.5" customHeight="1">
      <c r="A377"/>
      <c r="B377" s="256"/>
      <c r="C377" s="256"/>
      <c r="D377" s="233"/>
      <c r="E377" s="233"/>
      <c r="F377" s="249"/>
      <c r="G377" s="233"/>
      <c r="H377" s="233"/>
      <c r="I377" s="158" t="str">
        <f>Language!B536</f>
        <v>Overall</v>
      </c>
      <c r="J377" s="160" t="str">
        <f>'Instructor module evaluati'!D22</f>
        <v/>
      </c>
    </row>
    <row r="378" spans="1:10" s="4" customFormat="1" ht="34.5" customHeight="1">
      <c r="A378"/>
      <c r="B378" s="257"/>
      <c r="C378" s="257"/>
      <c r="D378" s="236"/>
      <c r="E378" s="236"/>
      <c r="F378" s="250"/>
      <c r="G378" s="236"/>
      <c r="H378" s="236"/>
      <c r="I378" s="230" t="str">
        <f>Language!B542</f>
        <v>For breakdown by module, refer to Instructor module evaluation tab and graphs in Indicators view_group 3 tab</v>
      </c>
      <c r="J378" s="231"/>
    </row>
    <row r="379" spans="1:10" s="4" customFormat="1">
      <c r="A379"/>
      <c r="B379" s="255">
        <v>44</v>
      </c>
      <c r="C379" s="255" t="s">
        <v>46</v>
      </c>
      <c r="D379" s="232" t="str">
        <f>Language!B543</f>
        <v>Satisfaction of instructors with the implementation of the programme</v>
      </c>
      <c r="E379" s="232" t="str">
        <f>Language!B544</f>
        <v xml:space="preserve">To monitor satisfaction of instructors with the implementation of the programme
To inform evaluation and improvement of the programme. </v>
      </c>
      <c r="F379" s="248">
        <v>0.8</v>
      </c>
      <c r="G379" s="232" t="str">
        <f>Language!B545</f>
        <v>"Other instructor evaluat" tab, cells D23, D35, D45, D50 to G50, D48 to G48, D52, D51 to BH51 (drawing information from cells D11 to BK16, D25 to BK28, D37 to BK38) (Instructor session evaluation form - Section A, questions 1-6; Section B, questions 1-4; Section C, questions 1-2).</v>
      </c>
      <c r="H379" s="232" t="str">
        <f>Language!B546</f>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I379" s="228" t="str">
        <f>Language!B508</f>
        <v>By aspect of the programme</v>
      </c>
      <c r="J379" s="229"/>
    </row>
    <row r="380" spans="1:10" s="4" customFormat="1">
      <c r="A380"/>
      <c r="B380" s="256"/>
      <c r="C380" s="256"/>
      <c r="D380" s="233"/>
      <c r="E380" s="233"/>
      <c r="F380" s="249"/>
      <c r="G380" s="233"/>
      <c r="H380" s="233"/>
      <c r="I380" s="158" t="str">
        <f>Language!B509</f>
        <v>Organization, infrastructure and logistics</v>
      </c>
      <c r="J380" s="160" t="str">
        <f>'Other instructor evaluat'!D23</f>
        <v/>
      </c>
    </row>
    <row r="381" spans="1:10" s="4" customFormat="1">
      <c r="A381"/>
      <c r="B381" s="256"/>
      <c r="C381" s="256"/>
      <c r="D381" s="233"/>
      <c r="E381" s="233"/>
      <c r="F381" s="249"/>
      <c r="G381" s="233"/>
      <c r="H381" s="233"/>
      <c r="I381" s="158" t="str">
        <f>Language!B510</f>
        <v>Communication from implementer</v>
      </c>
      <c r="J381" s="160" t="str">
        <f>'Other instructor evaluat'!D35</f>
        <v/>
      </c>
    </row>
    <row r="382" spans="1:10" s="4" customFormat="1">
      <c r="A382"/>
      <c r="B382" s="256"/>
      <c r="C382" s="256"/>
      <c r="D382" s="233"/>
      <c r="E382" s="233"/>
      <c r="F382" s="249"/>
      <c r="G382" s="233"/>
      <c r="H382" s="233"/>
      <c r="I382" s="158" t="str">
        <f>Language!B511</f>
        <v>Length/format</v>
      </c>
      <c r="J382" s="160" t="str">
        <f>'Other instructor evaluat'!D45</f>
        <v/>
      </c>
    </row>
    <row r="383" spans="1:10" s="4" customFormat="1">
      <c r="A383"/>
      <c r="B383" s="256"/>
      <c r="C383" s="256"/>
      <c r="D383" s="233"/>
      <c r="E383" s="233"/>
      <c r="F383" s="249"/>
      <c r="G383" s="233"/>
      <c r="H383" s="233"/>
      <c r="I383" s="228" t="str">
        <f>Language!B367</f>
        <v>By mode</v>
      </c>
      <c r="J383" s="229"/>
    </row>
    <row r="384" spans="1:10" s="4" customFormat="1">
      <c r="A384"/>
      <c r="B384" s="256"/>
      <c r="C384" s="256"/>
      <c r="D384" s="233"/>
      <c r="E384" s="233"/>
      <c r="F384" s="249"/>
      <c r="G384" s="233"/>
      <c r="H384" s="233"/>
      <c r="I384" s="158" t="str">
        <f>Language!B368</f>
        <v>In-person</v>
      </c>
      <c r="J384" s="160" t="str">
        <f>'Other instructor evaluat'!D50</f>
        <v/>
      </c>
    </row>
    <row r="385" spans="1:10" s="4" customFormat="1">
      <c r="A385"/>
      <c r="B385" s="256"/>
      <c r="C385" s="256"/>
      <c r="D385" s="233"/>
      <c r="E385" s="233"/>
      <c r="F385" s="249"/>
      <c r="G385" s="233"/>
      <c r="H385" s="233"/>
      <c r="I385" s="158" t="str">
        <f>Language!B369</f>
        <v>Online, instructor-led</v>
      </c>
      <c r="J385" s="160" t="str">
        <f>'Other instructor evaluat'!E50</f>
        <v/>
      </c>
    </row>
    <row r="386" spans="1:10" s="4" customFormat="1">
      <c r="A386"/>
      <c r="B386" s="256"/>
      <c r="C386" s="256"/>
      <c r="D386" s="233"/>
      <c r="E386" s="233"/>
      <c r="F386" s="249"/>
      <c r="G386" s="233"/>
      <c r="H386" s="233"/>
      <c r="I386" s="158" t="str">
        <f>Language!B370</f>
        <v>Online, self-learning</v>
      </c>
      <c r="J386" s="160" t="str">
        <f>'Other instructor evaluat'!F50</f>
        <v/>
      </c>
    </row>
    <row r="387" spans="1:10" s="4" customFormat="1">
      <c r="A387"/>
      <c r="B387" s="256"/>
      <c r="C387" s="256"/>
      <c r="D387" s="233"/>
      <c r="E387" s="233"/>
      <c r="F387" s="249"/>
      <c r="G387" s="233"/>
      <c r="H387" s="233"/>
      <c r="I387" s="158" t="str">
        <f>Language!B371</f>
        <v>Hybrid (online and in-person components)</v>
      </c>
      <c r="J387" s="160" t="str">
        <f>'Other instructor evaluat'!G50</f>
        <v/>
      </c>
    </row>
    <row r="388" spans="1:10" s="4" customFormat="1">
      <c r="A388"/>
      <c r="B388" s="256"/>
      <c r="C388" s="256"/>
      <c r="D388" s="233"/>
      <c r="E388" s="233"/>
      <c r="F388" s="249"/>
      <c r="G388" s="233"/>
      <c r="H388" s="233"/>
      <c r="I388" s="228" t="str">
        <f>Language!B565</f>
        <v>By sector</v>
      </c>
      <c r="J388" s="229"/>
    </row>
    <row r="389" spans="1:10" s="4" customFormat="1">
      <c r="A389"/>
      <c r="B389" s="256"/>
      <c r="C389" s="256"/>
      <c r="D389" s="233"/>
      <c r="E389" s="233"/>
      <c r="F389" s="249"/>
      <c r="G389" s="233"/>
      <c r="H389" s="233"/>
      <c r="I389" s="158" t="str">
        <f>Language!B275</f>
        <v>Human health</v>
      </c>
      <c r="J389" s="160" t="str">
        <f>'Other instructor evaluat'!D48</f>
        <v/>
      </c>
    </row>
    <row r="390" spans="1:10" s="4" customFormat="1">
      <c r="A390"/>
      <c r="B390" s="256"/>
      <c r="C390" s="256"/>
      <c r="D390" s="233"/>
      <c r="E390" s="233"/>
      <c r="F390" s="249"/>
      <c r="G390" s="233"/>
      <c r="H390" s="233"/>
      <c r="I390" s="158" t="str">
        <f>Language!B276</f>
        <v>Animal health</v>
      </c>
      <c r="J390" s="160" t="str">
        <f>'Other instructor evaluat'!E48</f>
        <v/>
      </c>
    </row>
    <row r="391" spans="1:10" s="4" customFormat="1">
      <c r="A391"/>
      <c r="B391" s="256"/>
      <c r="C391" s="256"/>
      <c r="D391" s="233"/>
      <c r="E391" s="233"/>
      <c r="F391" s="249"/>
      <c r="G391" s="233"/>
      <c r="H391" s="233"/>
      <c r="I391" s="158" t="str">
        <f>Language!B277</f>
        <v>Environmental health</v>
      </c>
      <c r="J391" s="160" t="str">
        <f>'Other instructor evaluat'!F48</f>
        <v/>
      </c>
    </row>
    <row r="392" spans="1:10" s="4" customFormat="1">
      <c r="A392"/>
      <c r="B392" s="256"/>
      <c r="C392" s="256"/>
      <c r="D392" s="233"/>
      <c r="E392" s="233"/>
      <c r="F392" s="249"/>
      <c r="G392" s="233"/>
      <c r="H392" s="233"/>
      <c r="I392" s="158" t="str">
        <f>Language!B278</f>
        <v>Other</v>
      </c>
      <c r="J392" s="160" t="str">
        <f>'Other instructor evaluat'!G48</f>
        <v/>
      </c>
    </row>
    <row r="393" spans="1:10" s="4" customFormat="1">
      <c r="A393"/>
      <c r="B393" s="256"/>
      <c r="C393" s="256"/>
      <c r="D393" s="233"/>
      <c r="E393" s="233"/>
      <c r="F393" s="249"/>
      <c r="G393" s="233"/>
      <c r="H393" s="233"/>
      <c r="I393" s="158" t="str">
        <f>Language!B536</f>
        <v>Overall</v>
      </c>
      <c r="J393" s="160" t="str">
        <f>'Other instructor evaluat'!D52</f>
        <v/>
      </c>
    </row>
    <row r="394" spans="1:10" s="4" customFormat="1">
      <c r="A394"/>
      <c r="B394" s="257"/>
      <c r="C394" s="257"/>
      <c r="D394" s="236"/>
      <c r="E394" s="236"/>
      <c r="F394" s="250"/>
      <c r="G394" s="236"/>
      <c r="H394" s="236"/>
      <c r="I394" s="230" t="str">
        <f>Language!B548</f>
        <v>For breakdown by session, refer to Instructor session evaluation tab and graphs in Indicators view_group 3 tab</v>
      </c>
      <c r="J394" s="231"/>
    </row>
    <row r="395" spans="1:10" s="4" customFormat="1" ht="30" customHeight="1">
      <c r="B395" s="255">
        <v>45</v>
      </c>
      <c r="C395" s="255" t="s">
        <v>47</v>
      </c>
      <c r="D395" s="232" t="str">
        <f>Language!B549</f>
        <v>Satisfaction of mentors with the Learning Package (mentoring component)</v>
      </c>
      <c r="E395" s="232" t="str">
        <f>Language!B550</f>
        <v>To monitor satisfaction of mentors with the Learning Package. 
To inform evaluation of the fitness for purpose of the Learning package.</v>
      </c>
      <c r="F395" s="248">
        <v>0.8</v>
      </c>
      <c r="G395" s="232" t="str">
        <f>Language!B551</f>
        <v>"Mentor evaluation" tab, cells D46 to G46, D47 (drawing information from cells D38 to G45) (Mentor midway mentoring evaluation form - Section E, questions 1-7).
Prefills the response in the Mid-programme reporting form (Section B, question 11).</v>
      </c>
      <c r="H395" s="232" t="str">
        <f>Language!B552</f>
        <v>M&amp;E is set in place, systematically obtaining, and analyzing information and feedback from participants, instructors and mentors, improving the programme and reporting to GLLP partners</v>
      </c>
      <c r="I395" s="158" t="str">
        <f>Language!B275</f>
        <v>Human health</v>
      </c>
      <c r="J395" s="160" t="str">
        <f>'Mentor evaluation'!D46</f>
        <v/>
      </c>
    </row>
    <row r="396" spans="1:10" s="4" customFormat="1" ht="33.75" customHeight="1">
      <c r="B396" s="256"/>
      <c r="C396" s="256"/>
      <c r="D396" s="233"/>
      <c r="E396" s="233"/>
      <c r="F396" s="249"/>
      <c r="G396" s="233"/>
      <c r="H396" s="233"/>
      <c r="I396" s="158" t="str">
        <f>Language!B276</f>
        <v>Animal health</v>
      </c>
      <c r="J396" s="160" t="str">
        <f>'Mentor evaluation'!E46</f>
        <v/>
      </c>
    </row>
    <row r="397" spans="1:10" s="4" customFormat="1" ht="23.25" customHeight="1">
      <c r="B397" s="256"/>
      <c r="C397" s="256"/>
      <c r="D397" s="233"/>
      <c r="E397" s="233"/>
      <c r="F397" s="249"/>
      <c r="G397" s="233"/>
      <c r="H397" s="233"/>
      <c r="I397" s="158" t="str">
        <f>Language!B277</f>
        <v>Environmental health</v>
      </c>
      <c r="J397" s="160" t="str">
        <f>'Mentor evaluation'!F46</f>
        <v/>
      </c>
    </row>
    <row r="398" spans="1:10" s="4" customFormat="1" ht="27.75" customHeight="1">
      <c r="B398" s="256"/>
      <c r="C398" s="256"/>
      <c r="D398" s="233"/>
      <c r="E398" s="233"/>
      <c r="F398" s="249"/>
      <c r="G398" s="233"/>
      <c r="H398" s="233"/>
      <c r="I398" s="158" t="str">
        <f>Language!B278</f>
        <v>Other</v>
      </c>
      <c r="J398" s="160" t="str">
        <f>'Mentor evaluation'!G46</f>
        <v/>
      </c>
    </row>
    <row r="399" spans="1:10" s="4" customFormat="1" ht="33.75" customHeight="1">
      <c r="B399" s="257"/>
      <c r="C399" s="257"/>
      <c r="D399" s="236"/>
      <c r="E399" s="236"/>
      <c r="F399" s="250"/>
      <c r="G399" s="236"/>
      <c r="H399" s="236"/>
      <c r="I399" s="158" t="str">
        <f>Language!B536</f>
        <v>Overall</v>
      </c>
      <c r="J399" s="160" t="str">
        <f>'Mentor evaluation'!D47</f>
        <v/>
      </c>
    </row>
    <row r="400" spans="1:10" s="4" customFormat="1" ht="23.25" customHeight="1">
      <c r="A400"/>
      <c r="B400" s="255">
        <v>46</v>
      </c>
      <c r="C400" s="255" t="s">
        <v>48</v>
      </c>
      <c r="D400" s="232" t="str">
        <f>Language!B554</f>
        <v>Satisfaction of mentors with the implementation of the programme</v>
      </c>
      <c r="E400" s="232" t="str">
        <f>Language!B555</f>
        <v xml:space="preserve">To monitor satisfaction of mentors with the implementation of the programme and with mentoring
To inform evaluation and improvement of the programme. </v>
      </c>
      <c r="F400" s="248">
        <v>0.8</v>
      </c>
      <c r="G400" s="232" t="str">
        <f>Language!B556</f>
        <v>"Mentor evaluation" tab, cells D85, D87, D89, D91 to G91, D92 (drawing information from cells D9 to G14, D18 to G21, D25 to G27, D61 to D66, D70 to G73, D77 to G79) (Mentor midway mentoring evaluation form - Section A, questions 1-6; Section B, questions 1-4; Section C, questions 1-3 AND Mentor final mentoring evaluation form - Section A, questions 1-6; Section B, questions 1-4; Section C, questions 1-3).</v>
      </c>
      <c r="H400" s="232" t="str">
        <f>Language!B557</f>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I400" s="228" t="str">
        <f>Language!B508</f>
        <v>By aspect of the programme</v>
      </c>
      <c r="J400" s="229"/>
    </row>
    <row r="401" spans="1:14" s="4" customFormat="1" ht="22.5" customHeight="1">
      <c r="A401"/>
      <c r="B401" s="256"/>
      <c r="C401" s="256"/>
      <c r="D401" s="233"/>
      <c r="E401" s="233"/>
      <c r="F401" s="249"/>
      <c r="G401" s="233"/>
      <c r="H401" s="233"/>
      <c r="I401" s="158" t="str">
        <f>Language!B509</f>
        <v>Organization, infrastructure and logistics</v>
      </c>
      <c r="J401" s="160" t="str">
        <f>'Mentor evaluation'!D85</f>
        <v/>
      </c>
    </row>
    <row r="402" spans="1:14" s="4" customFormat="1" ht="21" customHeight="1">
      <c r="A402"/>
      <c r="B402" s="256"/>
      <c r="C402" s="256"/>
      <c r="D402" s="233"/>
      <c r="E402" s="233"/>
      <c r="F402" s="249"/>
      <c r="G402" s="233"/>
      <c r="H402" s="233"/>
      <c r="I402" s="158" t="str">
        <f>Language!B510</f>
        <v>Communication from implementer</v>
      </c>
      <c r="J402" s="160" t="str">
        <f>'Mentor evaluation'!D87</f>
        <v/>
      </c>
    </row>
    <row r="403" spans="1:14" s="4" customFormat="1" ht="21" customHeight="1">
      <c r="A403"/>
      <c r="B403" s="256"/>
      <c r="C403" s="256"/>
      <c r="D403" s="233"/>
      <c r="E403" s="233"/>
      <c r="F403" s="249"/>
      <c r="G403" s="233"/>
      <c r="H403" s="233"/>
      <c r="I403" s="158" t="str">
        <f>Language!B511</f>
        <v>Length/format</v>
      </c>
      <c r="J403" s="160" t="str">
        <f>'Mentor evaluation'!D89</f>
        <v/>
      </c>
    </row>
    <row r="404" spans="1:14" s="4" customFormat="1" ht="21.75" customHeight="1">
      <c r="A404"/>
      <c r="B404" s="256"/>
      <c r="C404" s="256"/>
      <c r="D404" s="233"/>
      <c r="E404" s="233"/>
      <c r="F404" s="249"/>
      <c r="G404" s="233"/>
      <c r="H404" s="233"/>
      <c r="I404" s="228" t="str">
        <f>Language!B565</f>
        <v>By sector</v>
      </c>
      <c r="J404" s="229"/>
    </row>
    <row r="405" spans="1:14" s="4" customFormat="1" ht="30" customHeight="1">
      <c r="A405"/>
      <c r="B405" s="256"/>
      <c r="C405" s="256"/>
      <c r="D405" s="233"/>
      <c r="E405" s="233"/>
      <c r="F405" s="249"/>
      <c r="G405" s="233"/>
      <c r="H405" s="233"/>
      <c r="I405" s="158" t="str">
        <f>Language!B275</f>
        <v>Human health</v>
      </c>
      <c r="J405" s="160" t="str">
        <f>'Mentor evaluation'!D91</f>
        <v/>
      </c>
    </row>
    <row r="406" spans="1:14" s="4" customFormat="1" ht="22.5" customHeight="1">
      <c r="A406"/>
      <c r="B406" s="256"/>
      <c r="C406" s="256"/>
      <c r="D406" s="233"/>
      <c r="E406" s="233"/>
      <c r="F406" s="249"/>
      <c r="G406" s="233"/>
      <c r="H406" s="233"/>
      <c r="I406" s="158" t="str">
        <f>Language!B276</f>
        <v>Animal health</v>
      </c>
      <c r="J406" s="160" t="str">
        <f>'Mentor evaluation'!E91</f>
        <v/>
      </c>
    </row>
    <row r="407" spans="1:14" s="4" customFormat="1" ht="33.75" customHeight="1">
      <c r="A407"/>
      <c r="B407" s="256"/>
      <c r="C407" s="256"/>
      <c r="D407" s="233"/>
      <c r="E407" s="233"/>
      <c r="F407" s="249"/>
      <c r="G407" s="233"/>
      <c r="H407" s="233"/>
      <c r="I407" s="158" t="str">
        <f>Language!B277</f>
        <v>Environmental health</v>
      </c>
      <c r="J407" s="160" t="str">
        <f>'Mentor evaluation'!F91</f>
        <v/>
      </c>
    </row>
    <row r="408" spans="1:14" s="4" customFormat="1" ht="18.75" customHeight="1">
      <c r="A408"/>
      <c r="B408" s="256"/>
      <c r="C408" s="256"/>
      <c r="D408" s="233"/>
      <c r="E408" s="233"/>
      <c r="F408" s="249"/>
      <c r="G408" s="233"/>
      <c r="H408" s="233"/>
      <c r="I408" s="158" t="str">
        <f>Language!B278</f>
        <v>Other</v>
      </c>
      <c r="J408" s="160" t="str">
        <f>'Mentor evaluation'!G91</f>
        <v/>
      </c>
    </row>
    <row r="409" spans="1:14" s="4" customFormat="1" ht="21" customHeight="1">
      <c r="A409"/>
      <c r="B409" s="257"/>
      <c r="C409" s="257"/>
      <c r="D409" s="236"/>
      <c r="E409" s="236"/>
      <c r="F409" s="250"/>
      <c r="G409" s="236"/>
      <c r="H409" s="236"/>
      <c r="I409" s="158" t="str">
        <f>Language!B536</f>
        <v>Overall</v>
      </c>
      <c r="J409" s="160" t="str">
        <f>'Mentor evaluation'!D92</f>
        <v/>
      </c>
    </row>
    <row r="410" spans="1:14" ht="54" customHeight="1">
      <c r="A410" s="4"/>
      <c r="B410" s="255">
        <v>47</v>
      </c>
      <c r="C410" s="255" t="s">
        <v>49</v>
      </c>
      <c r="D410" s="232" t="str">
        <f>Language!B559</f>
        <v>Evidence of using feedback for improvement of programme</v>
      </c>
      <c r="E410" s="232" t="str">
        <f>Language!B560</f>
        <v>To monitor improvement of the programme</v>
      </c>
      <c r="F410" s="232" t="str">
        <f>Language!B561</f>
        <v xml:space="preserve">Successes, challenges and lessons learnt are identified from M&amp;E, action plan for improvement of the program created, implemented and its implementation is tracked. </v>
      </c>
      <c r="G410" s="232" t="str">
        <f>Language!B562</f>
        <v>"Midprogramme reporting" tab, cell C18, "Final reporting" tab, cell C324 AND "Follow-up reporting" tab, cell C18 (Mid-programme reporting form - Section B, question 6 AND Final reporting form - Section I, question 3 AND Follow-up reporting form - Section B, question 6).</v>
      </c>
      <c r="H410" s="232" t="str">
        <f>Language!B563</f>
        <v>M&amp;E is set in place, systematically obtaining, and analyzing information and feedback from participants, instructors and mentors, improving the programme and reporting to GLLP partners</v>
      </c>
      <c r="I410" s="158" t="str">
        <f>Language!B327</f>
        <v>Mid-programme reporting</v>
      </c>
      <c r="J410" s="159">
        <f>'Midprogramme reporting'!C19</f>
        <v>0</v>
      </c>
      <c r="K410" s="4"/>
      <c r="L410" s="4"/>
      <c r="M410" s="4"/>
      <c r="N410" s="4"/>
    </row>
    <row r="411" spans="1:14" ht="54.75" customHeight="1">
      <c r="A411" s="4"/>
      <c r="B411" s="256"/>
      <c r="C411" s="256"/>
      <c r="D411" s="233"/>
      <c r="E411" s="233"/>
      <c r="F411" s="233"/>
      <c r="G411" s="233"/>
      <c r="H411" s="233"/>
      <c r="I411" s="158" t="str">
        <f>Language!B328</f>
        <v>Final reporting</v>
      </c>
      <c r="J411" s="159">
        <f>'Final reporting'!C325</f>
        <v>0</v>
      </c>
      <c r="K411" s="4"/>
      <c r="L411" s="4"/>
      <c r="M411" s="4"/>
      <c r="N411" s="4"/>
    </row>
    <row r="412" spans="1:14" ht="56.25" customHeight="1">
      <c r="A412" s="4"/>
      <c r="B412" s="257"/>
      <c r="C412" s="257"/>
      <c r="D412" s="236"/>
      <c r="E412" s="236"/>
      <c r="F412" s="236"/>
      <c r="G412" s="236"/>
      <c r="H412" s="236"/>
      <c r="I412" s="158" t="str">
        <f>Language!B418</f>
        <v>Follow-up reporting (six months following completion of the iteration)</v>
      </c>
      <c r="J412" s="159">
        <f>'Follow-up reporting'!C19</f>
        <v>0</v>
      </c>
      <c r="K412" s="4"/>
      <c r="L412" s="4"/>
      <c r="M412" s="4"/>
      <c r="N412" s="4"/>
    </row>
    <row r="413" spans="1:14">
      <c r="A413" s="4"/>
      <c r="B413" s="4"/>
      <c r="C413" s="4"/>
      <c r="D413" s="90"/>
      <c r="E413" s="90"/>
      <c r="F413" s="90"/>
      <c r="G413" s="90"/>
      <c r="I413" s="90"/>
      <c r="J413" s="4"/>
      <c r="K413" s="4"/>
      <c r="L413" s="4"/>
      <c r="M413" s="4"/>
      <c r="N413" s="4"/>
    </row>
    <row r="414" spans="1:14">
      <c r="C414" s="4"/>
    </row>
    <row r="415" spans="1:14">
      <c r="C415" s="4"/>
      <c r="D415" s="94" t="str">
        <f>Language!$B$56</f>
        <v>Below is the color-coding of the cells in the tool that can help you navigate and quickly find which cells need to be filled out. It can be found at the bottom of every spreadsheet</v>
      </c>
    </row>
    <row r="416" spans="1:14" ht="30">
      <c r="C416" s="4"/>
      <c r="D416" s="95" t="str">
        <f>Language!$B$57</f>
        <v>Fixed titles and totals</v>
      </c>
      <c r="E416" s="88" t="str">
        <f>Language!$B$63</f>
        <v>Non-editable - no need for user input.</v>
      </c>
    </row>
    <row r="417" spans="3:6" ht="30">
      <c r="C417" s="4"/>
      <c r="D417" s="88" t="str">
        <f>Language!$B$58</f>
        <v>General information and legends</v>
      </c>
      <c r="E417" s="88" t="str">
        <f>Language!$B$64</f>
        <v>Non-editable - no need for user input.</v>
      </c>
      <c r="F417" s="90"/>
    </row>
    <row r="418" spans="3:6" ht="30">
      <c r="C418" s="4"/>
      <c r="D418" s="96" t="str">
        <f>Language!$B$59</f>
        <v>Fixed or formula</v>
      </c>
      <c r="E418" s="88" t="str">
        <f>Language!$B$65</f>
        <v>Non-editable - no need for user input.</v>
      </c>
      <c r="F418" s="90"/>
    </row>
    <row r="419" spans="3:6">
      <c r="C419" s="4"/>
      <c r="D419" s="97" t="str">
        <f>Language!$B$60</f>
        <v>Fillable</v>
      </c>
      <c r="E419" s="88" t="str">
        <f>Language!$B$66</f>
        <v>User input required (free text).</v>
      </c>
      <c r="F419" s="90"/>
    </row>
    <row r="420" spans="3:6">
      <c r="C420" s="4"/>
      <c r="D420" s="98" t="str">
        <f>Language!$B$61</f>
        <v>Drop-downs</v>
      </c>
      <c r="E420" s="88" t="str">
        <f>Language!$B$67</f>
        <v>User selection is required.</v>
      </c>
      <c r="F420" s="90"/>
    </row>
    <row r="421" spans="3:6" ht="240">
      <c r="C421" s="4"/>
      <c r="D421" s="99" t="str">
        <f>Language!$B$62</f>
        <v>Prefilled data</v>
      </c>
      <c r="E421" s="88"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c r="F421" s="90"/>
    </row>
    <row r="422" spans="3:6">
      <c r="C422" s="4"/>
      <c r="D422" s="90"/>
      <c r="E422" s="90"/>
      <c r="F422" s="90"/>
    </row>
    <row r="423" spans="3:6">
      <c r="D423" s="90"/>
      <c r="E423" s="90"/>
      <c r="F423" s="90"/>
    </row>
    <row r="424" spans="3:6">
      <c r="D424" s="90"/>
      <c r="E424" s="90"/>
      <c r="F424" s="90"/>
    </row>
    <row r="425" spans="3:6">
      <c r="D425" s="90"/>
      <c r="E425" s="90"/>
      <c r="F425" s="90"/>
    </row>
    <row r="426" spans="3:6">
      <c r="D426" s="90"/>
      <c r="E426" s="90"/>
      <c r="F426" s="90"/>
    </row>
    <row r="427" spans="3:6">
      <c r="D427" s="90"/>
      <c r="E427" s="90"/>
      <c r="F427" s="90"/>
    </row>
    <row r="428" spans="3:6">
      <c r="D428" s="90"/>
      <c r="E428" s="90"/>
      <c r="F428" s="90"/>
    </row>
    <row r="429" spans="3:6">
      <c r="D429" s="90"/>
      <c r="E429" s="90"/>
      <c r="F429" s="90"/>
    </row>
    <row r="430" spans="3:6">
      <c r="D430" s="90"/>
      <c r="E430" s="90"/>
      <c r="F430" s="90"/>
    </row>
    <row r="431" spans="3:6">
      <c r="D431" s="90"/>
      <c r="E431" s="90"/>
      <c r="F431" s="90"/>
    </row>
    <row r="432" spans="3:6">
      <c r="D432" s="90"/>
      <c r="E432" s="90"/>
      <c r="F432" s="90"/>
    </row>
    <row r="433" spans="4:6">
      <c r="D433" s="90"/>
      <c r="E433" s="90"/>
      <c r="F433" s="90"/>
    </row>
    <row r="434" spans="4:6">
      <c r="D434" s="90"/>
      <c r="E434" s="90"/>
      <c r="F434" s="90"/>
    </row>
    <row r="435" spans="4:6">
      <c r="D435" s="90"/>
      <c r="E435" s="90"/>
      <c r="F435" s="90"/>
    </row>
    <row r="436" spans="4:6">
      <c r="D436" s="90"/>
      <c r="E436" s="90"/>
      <c r="F436" s="90"/>
    </row>
    <row r="437" spans="4:6">
      <c r="D437" s="90"/>
      <c r="E437" s="90"/>
      <c r="F437" s="90"/>
    </row>
    <row r="438" spans="4:6">
      <c r="D438" s="90"/>
      <c r="E438" s="90"/>
      <c r="F438" s="90"/>
    </row>
    <row r="439" spans="4:6">
      <c r="D439" s="90"/>
      <c r="E439" s="90"/>
      <c r="F439" s="90"/>
    </row>
    <row r="440" spans="4:6">
      <c r="D440" s="90"/>
      <c r="E440" s="90"/>
      <c r="F440" s="90"/>
    </row>
    <row r="441" spans="4:6">
      <c r="D441" s="90"/>
      <c r="E441" s="90"/>
      <c r="F441" s="90"/>
    </row>
    <row r="442" spans="4:6">
      <c r="D442" s="90"/>
      <c r="E442" s="90"/>
      <c r="F442" s="90"/>
    </row>
    <row r="443" spans="4:6">
      <c r="D443" s="90"/>
      <c r="E443" s="90"/>
      <c r="F443" s="90"/>
    </row>
    <row r="444" spans="4:6">
      <c r="D444" s="90"/>
      <c r="E444" s="90"/>
      <c r="F444" s="90"/>
    </row>
  </sheetData>
  <sheetProtection algorithmName="SHA-512" hashValue="9DdeIudKifKkJuzDiERa7sKSFTi8MmXh9Zdz8YFQY5qwKvTsh+wgWpLh0DidKxC0FbIHc2J8dogcMDjiFcNOxQ==" saltValue="DN/F8GbZIjcXRfDhRPZ+DQ==" spinCount="100000" sheet="1" objects="1" scenarios="1" formatColumns="0" formatRows="0"/>
  <mergeCells count="304">
    <mergeCell ref="I349:J349"/>
    <mergeCell ref="I354:J354"/>
    <mergeCell ref="I359:J359"/>
    <mergeCell ref="H354:H372"/>
    <mergeCell ref="G354:G372"/>
    <mergeCell ref="F354:F372"/>
    <mergeCell ref="E354:E372"/>
    <mergeCell ref="D354:D372"/>
    <mergeCell ref="C354:C372"/>
    <mergeCell ref="I108:J108"/>
    <mergeCell ref="I113:J113"/>
    <mergeCell ref="I118:J118"/>
    <mergeCell ref="I123:J123"/>
    <mergeCell ref="I128:J128"/>
    <mergeCell ref="I133:J133"/>
    <mergeCell ref="B122:B136"/>
    <mergeCell ref="H122:H136"/>
    <mergeCell ref="G122:G136"/>
    <mergeCell ref="F122:F136"/>
    <mergeCell ref="E122:E136"/>
    <mergeCell ref="D122:D136"/>
    <mergeCell ref="C122:C136"/>
    <mergeCell ref="H107:H121"/>
    <mergeCell ref="G107:G121"/>
    <mergeCell ref="F107:F121"/>
    <mergeCell ref="E107:E121"/>
    <mergeCell ref="D107:D121"/>
    <mergeCell ref="C107:C121"/>
    <mergeCell ref="B107:B121"/>
    <mergeCell ref="A11:A13"/>
    <mergeCell ref="E218:E229"/>
    <mergeCell ref="D218:D229"/>
    <mergeCell ref="H218:H229"/>
    <mergeCell ref="G218:G229"/>
    <mergeCell ref="F218:F229"/>
    <mergeCell ref="B201:B216"/>
    <mergeCell ref="C201:C216"/>
    <mergeCell ref="D201:D216"/>
    <mergeCell ref="E201:E216"/>
    <mergeCell ref="F201:F216"/>
    <mergeCell ref="H195:H196"/>
    <mergeCell ref="B199:B200"/>
    <mergeCell ref="C199:C200"/>
    <mergeCell ref="D199:D200"/>
    <mergeCell ref="E199:E200"/>
    <mergeCell ref="F199:F200"/>
    <mergeCell ref="B195:B196"/>
    <mergeCell ref="C195:C196"/>
    <mergeCell ref="D195:D196"/>
    <mergeCell ref="E195:E196"/>
    <mergeCell ref="F195:F196"/>
    <mergeCell ref="B178:B194"/>
    <mergeCell ref="C178:C194"/>
    <mergeCell ref="E236:E252"/>
    <mergeCell ref="H296:H307"/>
    <mergeCell ref="D236:D252"/>
    <mergeCell ref="G259:G274"/>
    <mergeCell ref="F259:F274"/>
    <mergeCell ref="E259:E274"/>
    <mergeCell ref="D259:D274"/>
    <mergeCell ref="H254:H258"/>
    <mergeCell ref="G254:G258"/>
    <mergeCell ref="F254:F258"/>
    <mergeCell ref="E254:E258"/>
    <mergeCell ref="D254:D258"/>
    <mergeCell ref="H259:H274"/>
    <mergeCell ref="G296:G307"/>
    <mergeCell ref="F296:F307"/>
    <mergeCell ref="E296:E307"/>
    <mergeCell ref="D296:D307"/>
    <mergeCell ref="D294:J294"/>
    <mergeCell ref="D295:J295"/>
    <mergeCell ref="I277:J277"/>
    <mergeCell ref="I283:J283"/>
    <mergeCell ref="D277:D293"/>
    <mergeCell ref="I259:J259"/>
    <mergeCell ref="I265:J265"/>
    <mergeCell ref="G336:G340"/>
    <mergeCell ref="F336:F340"/>
    <mergeCell ref="E336:E340"/>
    <mergeCell ref="D336:D340"/>
    <mergeCell ref="H336:H340"/>
    <mergeCell ref="H341:H353"/>
    <mergeCell ref="G341:G353"/>
    <mergeCell ref="F341:F353"/>
    <mergeCell ref="E341:E353"/>
    <mergeCell ref="D341:D353"/>
    <mergeCell ref="H379:H394"/>
    <mergeCell ref="D379:D394"/>
    <mergeCell ref="E379:E394"/>
    <mergeCell ref="F379:F394"/>
    <mergeCell ref="G379:G394"/>
    <mergeCell ref="G373:G378"/>
    <mergeCell ref="F373:F378"/>
    <mergeCell ref="E373:E378"/>
    <mergeCell ref="D373:D378"/>
    <mergeCell ref="H373:H378"/>
    <mergeCell ref="D395:D399"/>
    <mergeCell ref="G400:G409"/>
    <mergeCell ref="H395:H399"/>
    <mergeCell ref="G395:G399"/>
    <mergeCell ref="F395:F399"/>
    <mergeCell ref="E395:E399"/>
    <mergeCell ref="C400:C409"/>
    <mergeCell ref="B400:B409"/>
    <mergeCell ref="B410:B412"/>
    <mergeCell ref="C410:C412"/>
    <mergeCell ref="H410:H412"/>
    <mergeCell ref="G410:G412"/>
    <mergeCell ref="F410:F412"/>
    <mergeCell ref="E410:E412"/>
    <mergeCell ref="D410:D412"/>
    <mergeCell ref="H400:H409"/>
    <mergeCell ref="F400:F409"/>
    <mergeCell ref="E400:E409"/>
    <mergeCell ref="D400:D409"/>
    <mergeCell ref="C254:C258"/>
    <mergeCell ref="B254:B258"/>
    <mergeCell ref="C373:C378"/>
    <mergeCell ref="B373:B378"/>
    <mergeCell ref="C379:C394"/>
    <mergeCell ref="B379:B394"/>
    <mergeCell ref="C395:C399"/>
    <mergeCell ref="B395:B399"/>
    <mergeCell ref="C336:C340"/>
    <mergeCell ref="B336:B340"/>
    <mergeCell ref="B341:B353"/>
    <mergeCell ref="C341:C353"/>
    <mergeCell ref="B354:B372"/>
    <mergeCell ref="D275:J275"/>
    <mergeCell ref="B296:B307"/>
    <mergeCell ref="C296:C307"/>
    <mergeCell ref="C308:C319"/>
    <mergeCell ref="B308:B319"/>
    <mergeCell ref="C320:C335"/>
    <mergeCell ref="B320:B335"/>
    <mergeCell ref="C277:C293"/>
    <mergeCell ref="B277:B293"/>
    <mergeCell ref="H320:H335"/>
    <mergeCell ref="D320:D335"/>
    <mergeCell ref="E320:E335"/>
    <mergeCell ref="F320:F335"/>
    <mergeCell ref="G320:G335"/>
    <mergeCell ref="G308:G319"/>
    <mergeCell ref="F308:F319"/>
    <mergeCell ref="E308:E319"/>
    <mergeCell ref="D308:D319"/>
    <mergeCell ref="H308:H319"/>
    <mergeCell ref="G277:G293"/>
    <mergeCell ref="F277:F293"/>
    <mergeCell ref="B161:B177"/>
    <mergeCell ref="C161:C177"/>
    <mergeCell ref="D161:D177"/>
    <mergeCell ref="E161:E177"/>
    <mergeCell ref="F161:F177"/>
    <mergeCell ref="I289:J289"/>
    <mergeCell ref="B236:B252"/>
    <mergeCell ref="C236:C252"/>
    <mergeCell ref="B259:B274"/>
    <mergeCell ref="C259:C274"/>
    <mergeCell ref="H201:H216"/>
    <mergeCell ref="B218:B229"/>
    <mergeCell ref="C218:C229"/>
    <mergeCell ref="B230:B234"/>
    <mergeCell ref="C230:C234"/>
    <mergeCell ref="H230:H234"/>
    <mergeCell ref="G230:G234"/>
    <mergeCell ref="F230:F234"/>
    <mergeCell ref="E230:E234"/>
    <mergeCell ref="D230:D234"/>
    <mergeCell ref="G201:G216"/>
    <mergeCell ref="D253:J253"/>
    <mergeCell ref="H277:H293"/>
    <mergeCell ref="E277:E293"/>
    <mergeCell ref="B137:B142"/>
    <mergeCell ref="C137:C142"/>
    <mergeCell ref="D137:D142"/>
    <mergeCell ref="E137:E142"/>
    <mergeCell ref="F137:F142"/>
    <mergeCell ref="G137:G142"/>
    <mergeCell ref="H137:H142"/>
    <mergeCell ref="H84:H100"/>
    <mergeCell ref="G144:G155"/>
    <mergeCell ref="B144:B155"/>
    <mergeCell ref="C144:C155"/>
    <mergeCell ref="D144:D155"/>
    <mergeCell ref="E144:E155"/>
    <mergeCell ref="F144:F155"/>
    <mergeCell ref="B11:B13"/>
    <mergeCell ref="C11:C13"/>
    <mergeCell ref="D11:D13"/>
    <mergeCell ref="G11:G13"/>
    <mergeCell ref="E11:E13"/>
    <mergeCell ref="F11:F13"/>
    <mergeCell ref="H11:H13"/>
    <mergeCell ref="I62:J62"/>
    <mergeCell ref="I67:J67"/>
    <mergeCell ref="G16:G32"/>
    <mergeCell ref="E16:E32"/>
    <mergeCell ref="F16:F32"/>
    <mergeCell ref="D67:D83"/>
    <mergeCell ref="G67:G83"/>
    <mergeCell ref="E50:E66"/>
    <mergeCell ref="F50:F66"/>
    <mergeCell ref="E67:E83"/>
    <mergeCell ref="F67:F83"/>
    <mergeCell ref="I39:J39"/>
    <mergeCell ref="H67:H83"/>
    <mergeCell ref="D8:J8"/>
    <mergeCell ref="D9:J9"/>
    <mergeCell ref="B84:B100"/>
    <mergeCell ref="C84:C100"/>
    <mergeCell ref="D33:D49"/>
    <mergeCell ref="G33:G49"/>
    <mergeCell ref="D84:D100"/>
    <mergeCell ref="G84:G100"/>
    <mergeCell ref="E33:E49"/>
    <mergeCell ref="F33:F49"/>
    <mergeCell ref="E84:E100"/>
    <mergeCell ref="F84:F100"/>
    <mergeCell ref="B33:B49"/>
    <mergeCell ref="C33:C49"/>
    <mergeCell ref="B50:B66"/>
    <mergeCell ref="C50:C66"/>
    <mergeCell ref="B67:B83"/>
    <mergeCell ref="C67:C83"/>
    <mergeCell ref="D50:D66"/>
    <mergeCell ref="G50:G66"/>
    <mergeCell ref="B16:B32"/>
    <mergeCell ref="C16:C32"/>
    <mergeCell ref="D16:D32"/>
    <mergeCell ref="H50:H66"/>
    <mergeCell ref="I173:J173"/>
    <mergeCell ref="I178:J178"/>
    <mergeCell ref="I200:J200"/>
    <mergeCell ref="I201:J201"/>
    <mergeCell ref="I207:J207"/>
    <mergeCell ref="I236:J236"/>
    <mergeCell ref="I242:J242"/>
    <mergeCell ref="I248:J248"/>
    <mergeCell ref="D198:J198"/>
    <mergeCell ref="D197:J197"/>
    <mergeCell ref="I184:J184"/>
    <mergeCell ref="I190:J190"/>
    <mergeCell ref="D235:J235"/>
    <mergeCell ref="G199:G200"/>
    <mergeCell ref="H199:H200"/>
    <mergeCell ref="H161:H177"/>
    <mergeCell ref="D178:D194"/>
    <mergeCell ref="E178:E194"/>
    <mergeCell ref="F178:F194"/>
    <mergeCell ref="G178:G194"/>
    <mergeCell ref="H178:H194"/>
    <mergeCell ref="H236:H252"/>
    <mergeCell ref="G236:G252"/>
    <mergeCell ref="F236:F252"/>
    <mergeCell ref="I149:J149"/>
    <mergeCell ref="I144:J144"/>
    <mergeCell ref="I155:J155"/>
    <mergeCell ref="I161:J161"/>
    <mergeCell ref="H16:H32"/>
    <mergeCell ref="I16:J16"/>
    <mergeCell ref="I22:J22"/>
    <mergeCell ref="I28:J28"/>
    <mergeCell ref="D102:J102"/>
    <mergeCell ref="D160:J160"/>
    <mergeCell ref="I45:J45"/>
    <mergeCell ref="I50:J50"/>
    <mergeCell ref="I56:J56"/>
    <mergeCell ref="H33:H49"/>
    <mergeCell ref="I79:J79"/>
    <mergeCell ref="I84:J84"/>
    <mergeCell ref="I33:J33"/>
    <mergeCell ref="I142:J142"/>
    <mergeCell ref="I90:J90"/>
    <mergeCell ref="I96:J96"/>
    <mergeCell ref="I73:J73"/>
    <mergeCell ref="H144:H155"/>
    <mergeCell ref="G161:G177"/>
    <mergeCell ref="I167:J167"/>
    <mergeCell ref="B2:H2"/>
    <mergeCell ref="B3:H3"/>
    <mergeCell ref="I324:J324"/>
    <mergeCell ref="I329:J329"/>
    <mergeCell ref="I400:J400"/>
    <mergeCell ref="I404:J404"/>
    <mergeCell ref="I335:J335"/>
    <mergeCell ref="I341:J341"/>
    <mergeCell ref="I344:J344"/>
    <mergeCell ref="I363:J363"/>
    <mergeCell ref="I368:J368"/>
    <mergeCell ref="I378:J378"/>
    <mergeCell ref="I394:J394"/>
    <mergeCell ref="I379:J379"/>
    <mergeCell ref="I383:J383"/>
    <mergeCell ref="I388:J388"/>
    <mergeCell ref="G195:G196"/>
    <mergeCell ref="I296:J296"/>
    <mergeCell ref="I301:J301"/>
    <mergeCell ref="I307:J307"/>
    <mergeCell ref="I308:J308"/>
    <mergeCell ref="I313:J313"/>
    <mergeCell ref="I319:J319"/>
    <mergeCell ref="I320:J320"/>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5BD5B-3435-4BF6-B38D-78FA50D13D24}">
  <dimension ref="A1:S2020"/>
  <sheetViews>
    <sheetView topLeftCell="A6" zoomScale="101" zoomScaleNormal="70" workbookViewId="0">
      <selection activeCell="C6" sqref="C6"/>
    </sheetView>
  </sheetViews>
  <sheetFormatPr defaultColWidth="9.140625" defaultRowHeight="15"/>
  <cols>
    <col min="1" max="1" width="13.85546875" style="4" customWidth="1"/>
    <col min="2" max="2" width="34" style="4" customWidth="1"/>
    <col min="3" max="4" width="105.5703125" style="4" customWidth="1"/>
    <col min="5" max="5" width="33.7109375" style="4" customWidth="1"/>
    <col min="6" max="6" width="38.5703125" style="4" customWidth="1"/>
    <col min="7" max="7" width="32.140625" style="4" customWidth="1"/>
    <col min="8" max="8" width="33.7109375" style="4" customWidth="1"/>
    <col min="9" max="16384" width="9.140625" style="4"/>
  </cols>
  <sheetData>
    <row r="1" spans="1:7" ht="30">
      <c r="A1" s="77" t="s">
        <v>251</v>
      </c>
      <c r="B1" s="4" t="str">
        <f>index!B8</f>
        <v>English</v>
      </c>
    </row>
    <row r="2" spans="1:7">
      <c r="A2" s="77"/>
      <c r="B2" s="4">
        <f>IF(B1=C3,C2,IF(B1=D3,D2,IF(B1=E3,E2,IF(B1=F3,F2,G2))))</f>
        <v>1</v>
      </c>
      <c r="C2" s="4">
        <v>1</v>
      </c>
      <c r="D2" s="4">
        <v>2</v>
      </c>
      <c r="E2" s="4">
        <v>3</v>
      </c>
      <c r="F2" s="4">
        <v>4</v>
      </c>
      <c r="G2" s="4">
        <v>5</v>
      </c>
    </row>
    <row r="3" spans="1:7">
      <c r="C3" s="4" t="s">
        <v>0</v>
      </c>
      <c r="D3" s="4" t="s">
        <v>252</v>
      </c>
      <c r="E3" s="4" t="s">
        <v>253</v>
      </c>
    </row>
    <row r="4" spans="1:7" ht="30">
      <c r="A4" s="4">
        <f>$B$2</f>
        <v>1</v>
      </c>
      <c r="B4" s="4" t="str">
        <f>IF($B$2=1,C4,IF($B$2=2,D4,IF($B$2=3,E4,IF($B$2=4,F4,F5))))</f>
        <v>GLLP iteration data management tool v1.2</v>
      </c>
      <c r="C4" s="4" t="s">
        <v>254</v>
      </c>
      <c r="D4" s="4" t="s">
        <v>255</v>
      </c>
    </row>
    <row r="5" spans="1:7">
      <c r="A5" s="4">
        <f t="shared" ref="A5:A68" si="0">$B$2</f>
        <v>1</v>
      </c>
      <c r="B5" s="4" t="str">
        <f t="shared" ref="B5:B68" si="1">IF($B$2=1,C5,IF($B$2=2,D5,IF($B$2=3,E5,IF($B$2=4,F5,F6))))</f>
        <v>Select language ☛</v>
      </c>
      <c r="C5" s="4" t="s">
        <v>256</v>
      </c>
      <c r="D5" s="4" t="s">
        <v>257</v>
      </c>
    </row>
    <row r="6" spans="1:7" ht="345">
      <c r="A6" s="4">
        <f t="shared" si="0"/>
        <v>1</v>
      </c>
      <c r="B6" s="4" t="str">
        <f t="shared" si="1"/>
        <v>This tool provides a one-stop-shop platform for national entities and implementers to gather, store, manage and analyse all data related to each GLLP iteration. A separate copy of the tool should be used for each iteration.
An iteration refers to a complete cycle of a GLLP programme (one cohort).
This file is protected to prevent unintended modifications to formulas and structure. If changes in the structure of the tool/formulas are required, the tool can be unprotected using the password GLLPv1.22026. However, users are advised to proceed with caution, as the formulas are interlinked and modifications may disrupt the functionality of the tool without immediately visible errors. For any questions or support, please contact</v>
      </c>
      <c r="C6" s="133" t="s">
        <v>258</v>
      </c>
      <c r="D6" s="4" t="s">
        <v>259</v>
      </c>
    </row>
    <row r="7" spans="1:7" ht="45">
      <c r="A7" s="4">
        <f t="shared" si="0"/>
        <v>1</v>
      </c>
      <c r="B7" s="4" t="str">
        <f t="shared" si="1"/>
        <v>Table of contents (the color-coding in the table represents the colors of the tabs)</v>
      </c>
      <c r="C7" s="4" t="s">
        <v>260</v>
      </c>
      <c r="D7" s="4" t="s">
        <v>261</v>
      </c>
    </row>
    <row r="8" spans="1:7">
      <c r="A8" s="4">
        <f t="shared" si="0"/>
        <v>1</v>
      </c>
      <c r="B8" s="4" t="str">
        <f t="shared" si="1"/>
        <v>Spreadsheet name</v>
      </c>
      <c r="C8" s="4" t="s">
        <v>262</v>
      </c>
      <c r="D8" s="4" t="s">
        <v>263</v>
      </c>
    </row>
    <row r="9" spans="1:7">
      <c r="A9" s="4">
        <f t="shared" si="0"/>
        <v>1</v>
      </c>
      <c r="B9" s="4" t="str">
        <f t="shared" si="1"/>
        <v>Purpose</v>
      </c>
      <c r="C9" s="4" t="s">
        <v>264</v>
      </c>
      <c r="D9" s="4" t="s">
        <v>265</v>
      </c>
    </row>
    <row r="10" spans="1:7">
      <c r="A10" s="4">
        <f t="shared" si="0"/>
        <v>1</v>
      </c>
      <c r="B10" s="4" t="str">
        <f t="shared" si="1"/>
        <v>General progr info</v>
      </c>
      <c r="C10" s="4" t="s">
        <v>266</v>
      </c>
      <c r="D10" s="4" t="s">
        <v>267</v>
      </c>
    </row>
    <row r="11" spans="1:7">
      <c r="A11" s="4">
        <f t="shared" si="0"/>
        <v>1</v>
      </c>
      <c r="B11" s="4" t="str">
        <f t="shared" si="1"/>
        <v>Indicators table</v>
      </c>
      <c r="C11" s="4" t="s">
        <v>268</v>
      </c>
      <c r="D11" s="4" t="s">
        <v>269</v>
      </c>
    </row>
    <row r="12" spans="1:7">
      <c r="A12" s="4">
        <f t="shared" si="0"/>
        <v>1</v>
      </c>
      <c r="B12" s="4" t="str">
        <f t="shared" si="1"/>
        <v>indicators view_group1</v>
      </c>
      <c r="C12" s="4" t="s">
        <v>270</v>
      </c>
      <c r="D12" s="4" t="s">
        <v>271</v>
      </c>
    </row>
    <row r="13" spans="1:7">
      <c r="A13" s="4">
        <f t="shared" si="0"/>
        <v>1</v>
      </c>
      <c r="B13" s="4" t="str">
        <f t="shared" si="1"/>
        <v>indicators view_group2</v>
      </c>
      <c r="C13" s="4" t="s">
        <v>272</v>
      </c>
      <c r="D13" s="4" t="s">
        <v>273</v>
      </c>
    </row>
    <row r="14" spans="1:7">
      <c r="A14" s="4">
        <f t="shared" si="0"/>
        <v>1</v>
      </c>
      <c r="B14" s="4" t="str">
        <f t="shared" si="1"/>
        <v>indicators view_group3</v>
      </c>
      <c r="C14" s="4" t="s">
        <v>274</v>
      </c>
      <c r="D14" s="4" t="s">
        <v>275</v>
      </c>
    </row>
    <row r="15" spans="1:7">
      <c r="A15" s="4">
        <f t="shared" si="0"/>
        <v>1</v>
      </c>
      <c r="B15" s="4" t="str">
        <f t="shared" si="1"/>
        <v>TWG info</v>
      </c>
      <c r="C15" s="4" t="s">
        <v>276</v>
      </c>
      <c r="D15" s="4" t="s">
        <v>277</v>
      </c>
    </row>
    <row r="16" spans="1:7">
      <c r="A16" s="4">
        <f t="shared" si="0"/>
        <v>1</v>
      </c>
      <c r="B16" s="4" t="str">
        <f t="shared" si="1"/>
        <v>Programme staff info</v>
      </c>
      <c r="C16" s="4" t="s">
        <v>278</v>
      </c>
      <c r="D16" s="4" t="s">
        <v>279</v>
      </c>
    </row>
    <row r="17" spans="1:4">
      <c r="A17" s="4">
        <f t="shared" si="0"/>
        <v>1</v>
      </c>
      <c r="B17" s="4" t="str">
        <f t="shared" si="1"/>
        <v>Selection committee info</v>
      </c>
      <c r="C17" s="4" t="s">
        <v>280</v>
      </c>
      <c r="D17" s="4" t="s">
        <v>281</v>
      </c>
    </row>
    <row r="18" spans="1:4">
      <c r="A18" s="4">
        <f t="shared" si="0"/>
        <v>1</v>
      </c>
      <c r="B18" s="4" t="str">
        <f t="shared" si="1"/>
        <v>Instructors' info</v>
      </c>
      <c r="C18" s="4" t="s">
        <v>282</v>
      </c>
      <c r="D18" s="4" t="s">
        <v>283</v>
      </c>
    </row>
    <row r="19" spans="1:4">
      <c r="A19" s="4">
        <f t="shared" si="0"/>
        <v>1</v>
      </c>
      <c r="B19" s="4" t="str">
        <f t="shared" si="1"/>
        <v>Mentors' info</v>
      </c>
      <c r="C19" s="4" t="s">
        <v>284</v>
      </c>
      <c r="D19" s="4" t="s">
        <v>285</v>
      </c>
    </row>
    <row r="20" spans="1:4">
      <c r="A20" s="4">
        <f t="shared" si="0"/>
        <v>1</v>
      </c>
      <c r="B20" s="4" t="str">
        <f t="shared" si="1"/>
        <v>Applicants' info</v>
      </c>
      <c r="C20" s="4" t="s">
        <v>286</v>
      </c>
      <c r="D20" s="4" t="s">
        <v>287</v>
      </c>
    </row>
    <row r="21" spans="1:4">
      <c r="A21" s="4">
        <f t="shared" si="0"/>
        <v>1</v>
      </c>
      <c r="B21" s="4" t="str">
        <f t="shared" si="1"/>
        <v>Participants' info</v>
      </c>
      <c r="C21" s="4" t="s">
        <v>288</v>
      </c>
      <c r="D21" s="4" t="s">
        <v>289</v>
      </c>
    </row>
    <row r="22" spans="1:4">
      <c r="A22" s="4">
        <f t="shared" si="0"/>
        <v>1</v>
      </c>
      <c r="B22" s="4" t="str">
        <f t="shared" si="1"/>
        <v>Modules' info</v>
      </c>
      <c r="C22" s="4" t="s">
        <v>290</v>
      </c>
      <c r="D22" s="4" t="s">
        <v>291</v>
      </c>
    </row>
    <row r="23" spans="1:4">
      <c r="A23" s="4">
        <f t="shared" si="0"/>
        <v>1</v>
      </c>
      <c r="B23" s="4" t="str">
        <f t="shared" si="1"/>
        <v>Didactic sessions</v>
      </c>
      <c r="C23" s="4" t="s">
        <v>292</v>
      </c>
      <c r="D23" s="4" t="s">
        <v>293</v>
      </c>
    </row>
    <row r="24" spans="1:4">
      <c r="A24" s="4">
        <f t="shared" si="0"/>
        <v>1</v>
      </c>
      <c r="B24" s="4" t="str">
        <f t="shared" si="1"/>
        <v>Mentoring</v>
      </c>
      <c r="C24" s="4" t="s">
        <v>294</v>
      </c>
      <c r="D24" s="4" t="s">
        <v>295</v>
      </c>
    </row>
    <row r="25" spans="1:4">
      <c r="A25" s="4">
        <f t="shared" si="0"/>
        <v>1</v>
      </c>
      <c r="B25" s="4" t="str">
        <f t="shared" si="1"/>
        <v>Small projects</v>
      </c>
      <c r="C25" s="4" t="s">
        <v>296</v>
      </c>
      <c r="D25" s="4" t="s">
        <v>297</v>
      </c>
    </row>
    <row r="26" spans="1:4">
      <c r="A26" s="4">
        <f t="shared" si="0"/>
        <v>1</v>
      </c>
      <c r="B26" s="4" t="str">
        <f t="shared" si="1"/>
        <v>Capstone projects</v>
      </c>
      <c r="C26" s="4" t="s">
        <v>298</v>
      </c>
      <c r="D26" s="4" t="s">
        <v>299</v>
      </c>
    </row>
    <row r="27" spans="1:4">
      <c r="A27" s="4">
        <f t="shared" si="0"/>
        <v>1</v>
      </c>
      <c r="B27" s="4" t="str">
        <f t="shared" si="1"/>
        <v>Participant module evaluation</v>
      </c>
      <c r="C27" s="4" t="s">
        <v>300</v>
      </c>
      <c r="D27" s="4" t="s">
        <v>301</v>
      </c>
    </row>
    <row r="28" spans="1:4">
      <c r="A28" s="4">
        <f t="shared" si="0"/>
        <v>1</v>
      </c>
      <c r="B28" s="4" t="str">
        <f t="shared" si="1"/>
        <v>Participant session evaluation</v>
      </c>
      <c r="C28" s="4" t="s">
        <v>302</v>
      </c>
      <c r="D28" s="4" t="s">
        <v>303</v>
      </c>
    </row>
    <row r="29" spans="1:4">
      <c r="A29" s="4">
        <f t="shared" si="0"/>
        <v>1</v>
      </c>
      <c r="B29" s="4" t="str">
        <f t="shared" si="1"/>
        <v>Other participant evaluations</v>
      </c>
      <c r="C29" s="4" t="s">
        <v>304</v>
      </c>
      <c r="D29" s="4" t="s">
        <v>305</v>
      </c>
    </row>
    <row r="30" spans="1:4">
      <c r="A30" s="4">
        <f t="shared" si="0"/>
        <v>1</v>
      </c>
      <c r="B30" s="4" t="str">
        <f t="shared" si="1"/>
        <v>Instructor module evaluati</v>
      </c>
      <c r="C30" s="4" t="s">
        <v>306</v>
      </c>
      <c r="D30" s="4" t="s">
        <v>307</v>
      </c>
    </row>
    <row r="31" spans="1:4">
      <c r="A31" s="4">
        <f t="shared" si="0"/>
        <v>1</v>
      </c>
      <c r="B31" s="4" t="str">
        <f t="shared" si="1"/>
        <v xml:space="preserve">Other instructor evaluat </v>
      </c>
      <c r="C31" s="4" t="s">
        <v>308</v>
      </c>
      <c r="D31" s="4" t="s">
        <v>309</v>
      </c>
    </row>
    <row r="32" spans="1:4">
      <c r="A32" s="4">
        <f t="shared" si="0"/>
        <v>1</v>
      </c>
      <c r="B32" s="4" t="str">
        <f t="shared" si="1"/>
        <v>Mentor evaluation</v>
      </c>
      <c r="C32" s="4" t="s">
        <v>310</v>
      </c>
      <c r="D32" s="4" t="s">
        <v>311</v>
      </c>
    </row>
    <row r="33" spans="1:4">
      <c r="A33" s="4">
        <f t="shared" si="0"/>
        <v>1</v>
      </c>
      <c r="B33" s="4" t="str">
        <f t="shared" si="1"/>
        <v>Initial reporting</v>
      </c>
      <c r="C33" s="4" t="s">
        <v>312</v>
      </c>
      <c r="D33" s="4" t="s">
        <v>313</v>
      </c>
    </row>
    <row r="34" spans="1:4">
      <c r="A34" s="4">
        <f t="shared" si="0"/>
        <v>1</v>
      </c>
      <c r="B34" s="4" t="str">
        <f t="shared" si="1"/>
        <v>Midprogramme reporting</v>
      </c>
      <c r="C34" s="4" t="s">
        <v>314</v>
      </c>
      <c r="D34" s="4" t="s">
        <v>315</v>
      </c>
    </row>
    <row r="35" spans="1:4">
      <c r="A35" s="4">
        <f t="shared" si="0"/>
        <v>1</v>
      </c>
      <c r="B35" s="4" t="str">
        <f t="shared" si="1"/>
        <v>Final reporting</v>
      </c>
      <c r="C35" s="4" t="s">
        <v>316</v>
      </c>
      <c r="D35" s="4" t="s">
        <v>317</v>
      </c>
    </row>
    <row r="36" spans="1:4">
      <c r="A36" s="4">
        <f t="shared" si="0"/>
        <v>1</v>
      </c>
      <c r="B36" s="4" t="str">
        <f t="shared" si="1"/>
        <v>Follow-up reporting</v>
      </c>
      <c r="C36" s="4" t="s">
        <v>318</v>
      </c>
      <c r="D36" s="4" t="s">
        <v>319</v>
      </c>
    </row>
    <row r="37" spans="1:4" ht="45">
      <c r="A37" s="4">
        <f t="shared" si="0"/>
        <v>1</v>
      </c>
      <c r="B37" s="4" t="str">
        <f t="shared" si="1"/>
        <v>This spreadsheet collects general information about an iteration of the programme.</v>
      </c>
      <c r="C37" s="4" t="s">
        <v>320</v>
      </c>
      <c r="D37" s="4" t="s">
        <v>321</v>
      </c>
    </row>
    <row r="38" spans="1:4" ht="180">
      <c r="A38" s="4">
        <f t="shared" si="0"/>
        <v>1</v>
      </c>
      <c r="B38" s="4" t="str">
        <f t="shared" si="1"/>
        <v>This spreadsheet demonstrates all the available indicators as per the Monitoring and Evaluation framework developed by the GLLP Partners. These indicators allow programmes to track their implementations and improve their programmes during the iteration and following its completion. Does not need direct inputs. Indicators change based on the inputs into other spreadsheets.</v>
      </c>
      <c r="C38" s="4" t="s">
        <v>322</v>
      </c>
      <c r="D38" s="4" t="s">
        <v>323</v>
      </c>
    </row>
    <row r="39" spans="1:4" ht="150">
      <c r="A39" s="4">
        <f t="shared" si="0"/>
        <v>1</v>
      </c>
      <c r="B39" s="4" t="str">
        <f t="shared" si="1"/>
        <v>This spreadsheet provides graphs on a few of the indicators from Group 1 of the indicators table that can be used to visualize implementation but can also be used for any reporting purposes or application for funding, etc. Does not need direct inputs. Graphs change based on the inputs into other spreadsheets.</v>
      </c>
      <c r="C39" s="4" t="s">
        <v>324</v>
      </c>
      <c r="D39" s="4" t="s">
        <v>325</v>
      </c>
    </row>
    <row r="40" spans="1:4" ht="150">
      <c r="A40" s="4">
        <f t="shared" si="0"/>
        <v>1</v>
      </c>
      <c r="B40" s="4" t="str">
        <f t="shared" si="1"/>
        <v>This spreadsheet provides graphs on a few of the indicators from Group 2 of the indicators table that can be used to visualize implementation but can also be used for any reporting purposes or application for funding, etc. Does not need direct inputs. Graphs change based on the inputs into other spreadsheets.</v>
      </c>
      <c r="C40" s="4" t="s">
        <v>326</v>
      </c>
      <c r="D40" s="4" t="s">
        <v>327</v>
      </c>
    </row>
    <row r="41" spans="1:4" ht="150">
      <c r="A41" s="4">
        <f t="shared" si="0"/>
        <v>1</v>
      </c>
      <c r="B41" s="4" t="str">
        <f t="shared" si="1"/>
        <v>This spreadsheet provides graphs on a few of the indicators from Group 3 of the indicators table that can be used to visualize implementation but can also be used for any reporting purposes or application for funding, etc. Does not need direct inputs. Graphs change based on the inputs into other spreadsheets.</v>
      </c>
      <c r="C41" s="4" t="s">
        <v>328</v>
      </c>
      <c r="D41" s="4" t="s">
        <v>329</v>
      </c>
    </row>
    <row r="42" spans="1:4" ht="60">
      <c r="A42" s="4">
        <f t="shared" si="0"/>
        <v>1</v>
      </c>
      <c r="B42" s="4" t="str">
        <f t="shared" si="1"/>
        <v>This spreadsheet collects information on the Technical Working Group (TWG) members and TWG meetings for the iteration.</v>
      </c>
      <c r="C42" s="4" t="s">
        <v>330</v>
      </c>
      <c r="D42" s="4" t="s">
        <v>331</v>
      </c>
    </row>
    <row r="43" spans="1:4" ht="75">
      <c r="A43" s="4">
        <f t="shared" si="0"/>
        <v>1</v>
      </c>
      <c r="B43" s="4" t="str">
        <f t="shared" si="1"/>
        <v>This spreadsheet collects information on the programme staff that is managing, coordinating and supporting implementation of the iteration of the programme.</v>
      </c>
      <c r="C43" s="4" t="s">
        <v>332</v>
      </c>
      <c r="D43" s="4" t="s">
        <v>333</v>
      </c>
    </row>
    <row r="44" spans="1:4" ht="60">
      <c r="A44" s="4">
        <f t="shared" si="0"/>
        <v>1</v>
      </c>
      <c r="B44" s="4" t="str">
        <f t="shared" si="1"/>
        <v>This spreadsheet collects information on the selection committee that selected participants for the iteration</v>
      </c>
      <c r="C44" s="4" t="s">
        <v>334</v>
      </c>
      <c r="D44" s="4" t="s">
        <v>335</v>
      </c>
    </row>
    <row r="45" spans="1:4" ht="60">
      <c r="A45" s="4">
        <f t="shared" si="0"/>
        <v>1</v>
      </c>
      <c r="B45" s="4" t="str">
        <f t="shared" si="1"/>
        <v>This spreadsheet collects information on the instructors that deliver didactic component of the iteration</v>
      </c>
      <c r="C45" s="4" t="s">
        <v>336</v>
      </c>
      <c r="D45" s="4" t="s">
        <v>337</v>
      </c>
    </row>
    <row r="46" spans="1:4" ht="90">
      <c r="A46" s="4">
        <f t="shared" si="0"/>
        <v>1</v>
      </c>
      <c r="B46" s="4" t="str">
        <f t="shared" si="1"/>
        <v>This spreadsheet collects information on the mentors that support mentoring and project components (small and capstone projects) of the iteration as well as the number of mentees per mentor.</v>
      </c>
      <c r="C46" s="4" t="s">
        <v>338</v>
      </c>
      <c r="D46" s="4" t="s">
        <v>339</v>
      </c>
    </row>
    <row r="47" spans="1:4" ht="45">
      <c r="A47" s="4">
        <f t="shared" si="0"/>
        <v>1</v>
      </c>
      <c r="B47" s="4" t="str">
        <f t="shared" si="1"/>
        <v>This spreadsheet collects information on all the applicants for the iteration of the programme</v>
      </c>
      <c r="C47" s="4" t="s">
        <v>340</v>
      </c>
      <c r="D47" s="4" t="s">
        <v>341</v>
      </c>
    </row>
    <row r="48" spans="1:4" ht="135">
      <c r="A48" s="4">
        <f t="shared" si="0"/>
        <v>1</v>
      </c>
      <c r="B48" s="4" t="str">
        <f t="shared" si="1"/>
        <v>This spreadsheet collects information on all the participants of the iteration of the programme, including their mentors' names, availability of organizational release forms for participation in the programme, and their subsequent completion or drop-out from the programme.</v>
      </c>
      <c r="C48" s="4" t="s">
        <v>342</v>
      </c>
      <c r="D48" s="4" t="s">
        <v>343</v>
      </c>
    </row>
    <row r="49" spans="1:4" ht="75">
      <c r="A49" s="4">
        <f t="shared" si="0"/>
        <v>1</v>
      </c>
      <c r="B49" s="4" t="str">
        <f t="shared" si="1"/>
        <v>This spreadsheet collects information on the covered modules in the iteration, including mode of delivery and instructors that delivered each of the modules.</v>
      </c>
      <c r="C49" s="4" t="s">
        <v>344</v>
      </c>
      <c r="D49" s="4" t="s">
        <v>345</v>
      </c>
    </row>
    <row r="50" spans="1:4" ht="90">
      <c r="A50" s="4">
        <f t="shared" si="0"/>
        <v>1</v>
      </c>
      <c r="B50" s="4" t="str">
        <f t="shared" si="1"/>
        <v>This spreadsheet collects information on the didactic sessions of the iteration, including participants' attendance, and pre- and post-test scores for all the covered modules.</v>
      </c>
      <c r="C50" s="4" t="s">
        <v>346</v>
      </c>
      <c r="D50" s="4" t="s">
        <v>347</v>
      </c>
    </row>
    <row r="51" spans="1:4" ht="105">
      <c r="A51" s="4">
        <f t="shared" si="0"/>
        <v>1</v>
      </c>
      <c r="B51" s="4" t="str">
        <f t="shared" si="1"/>
        <v>This spreadsheet collects information on the mentoring component of the iteration, including on the signed mentoring agreement for each mentee and the number of mentoring meetings per mentee.</v>
      </c>
      <c r="C51" s="4" t="s">
        <v>348</v>
      </c>
      <c r="D51" s="4" t="s">
        <v>349</v>
      </c>
    </row>
    <row r="52" spans="1:4" ht="120">
      <c r="A52" s="4">
        <f t="shared" si="0"/>
        <v>1</v>
      </c>
      <c r="B52" s="4" t="str">
        <f t="shared" si="1"/>
        <v>This spreadsheet collects information on the small projects undertaken by participants in the iteration to support learning of didactic sessions, including the number of small projects and addressed competencies of each small project per participant.</v>
      </c>
      <c r="C52" s="4" t="s">
        <v>350</v>
      </c>
      <c r="D52" s="4" t="s">
        <v>351</v>
      </c>
    </row>
    <row r="53" spans="1:4" ht="210">
      <c r="A53" s="4">
        <f t="shared" si="0"/>
        <v>1</v>
      </c>
      <c r="B53" s="4" t="str">
        <f t="shared" si="1"/>
        <v>This spreadsheet collects information on the capstone projects undertaken by participants in the iteration to support strengthening of the national laboratory system and apply learnt knowledge and skills. The information includes the titles, addressed competencies, objectives and outcomes of each capstone project per participant, as well as whether a capstone project was based on national needs and whether it is multisectoral or not.</v>
      </c>
      <c r="C53" s="4" t="s">
        <v>352</v>
      </c>
      <c r="D53" s="4" t="s">
        <v>353</v>
      </c>
    </row>
    <row r="54" spans="1:4" ht="300">
      <c r="A54" s="4">
        <f t="shared" si="0"/>
        <v>1</v>
      </c>
      <c r="B54" s="4" t="str">
        <f t="shared" si="1"/>
        <v>These spreadsheets are intended for entering summaries of all responses from the participant, instructor, and mentor evaluation forms (12 forms in total). You will need to collect each of the forms throughout the iteration from participants, instructors and mentors, and enter averages into this tool. To get averages, an additional step is needed before copying the data to the tool. If support is needed for this process, programmes may contact the GLLP Partners at gllp@who.int.  After copying summaries, the spreadsheets in this tool will provide totals and feed into the indicators table and graphs in the Indicators view group 1-3.</v>
      </c>
      <c r="C54" s="4" t="s">
        <v>354</v>
      </c>
      <c r="D54" s="4" t="s">
        <v>355</v>
      </c>
    </row>
    <row r="55" spans="1:4" ht="409.5">
      <c r="A55" s="4">
        <f t="shared" si="0"/>
        <v>1</v>
      </c>
      <c r="B55" s="4" t="str">
        <f t="shared" si="1"/>
        <v>These spreadsheets are reporting forms for voluntary reporting to the GLLP Partners. The data collected through these forms are used by the GLLP Partners to monitor implementation across programmes, inform refinement of the Learning Package and supporting documents, and generate evidence for communication and advocacy purposes. 
Initial reporting form is submitted at the beginning of iteration and uses information entered in the following tabs: General progr info, Instructors' info, Mentors' info, Participants' info.
Midprogramme reporting form is submitted in the middle of the iteration and uses information entered in the following tabs: General progr info, Modules’ info, Didactic sessions, Participant module evaluation, Other participant evaluations, Instructor module evaluati, Mentor evaluation. 
Final reporting form is submitted at the end of the iteration and uses information entered in the following tabs: General progr info, Participants’ info, Modules’ info, Didactic sessions, Small projects, Capstone projects, Other participant evaluations, Participant module evaluation, Instructor module evaluati.
Follow up reporting form is submitted approximately six months following the completion of the iteration and uses information entered in the following tabs: General progr info, Other participant evaluations.
The data in the reporting forms is aggregated and is not linked to a particular person. Some of the answers might be prefilled if the iteration tool spreadsheets above were filled out consistently. For other questions, you will need to choose from a drop-down or input response manually.</v>
      </c>
      <c r="C55" s="4" t="s">
        <v>356</v>
      </c>
      <c r="D55" s="4" t="s">
        <v>357</v>
      </c>
    </row>
    <row r="56" spans="1:4" ht="90">
      <c r="A56" s="4">
        <f t="shared" si="0"/>
        <v>1</v>
      </c>
      <c r="B56" s="4" t="str">
        <f t="shared" si="1"/>
        <v>Below is the color-coding of the cells in the tool that can help you navigate and quickly find which cells need to be filled out. It can be found at the bottom of every spreadsheet</v>
      </c>
      <c r="C56" s="4" t="s">
        <v>358</v>
      </c>
      <c r="D56" s="4" t="s">
        <v>359</v>
      </c>
    </row>
    <row r="57" spans="1:4">
      <c r="A57" s="4">
        <f t="shared" si="0"/>
        <v>1</v>
      </c>
      <c r="B57" s="4" t="str">
        <f t="shared" si="1"/>
        <v>Fixed titles and totals</v>
      </c>
      <c r="C57" s="4" t="s">
        <v>360</v>
      </c>
      <c r="D57" s="4" t="s">
        <v>361</v>
      </c>
    </row>
    <row r="58" spans="1:4">
      <c r="A58" s="4">
        <f t="shared" si="0"/>
        <v>1</v>
      </c>
      <c r="B58" s="4" t="str">
        <f t="shared" si="1"/>
        <v>General information and legends</v>
      </c>
      <c r="C58" s="4" t="s">
        <v>362</v>
      </c>
      <c r="D58" s="4" t="s">
        <v>363</v>
      </c>
    </row>
    <row r="59" spans="1:4">
      <c r="A59" s="4">
        <f t="shared" si="0"/>
        <v>1</v>
      </c>
      <c r="B59" s="4" t="str">
        <f t="shared" si="1"/>
        <v>Fixed or formula</v>
      </c>
      <c r="C59" s="4" t="s">
        <v>364</v>
      </c>
      <c r="D59" s="4" t="s">
        <v>365</v>
      </c>
    </row>
    <row r="60" spans="1:4">
      <c r="A60" s="4">
        <f t="shared" si="0"/>
        <v>1</v>
      </c>
      <c r="B60" s="4" t="str">
        <f t="shared" si="1"/>
        <v>Fillable</v>
      </c>
      <c r="C60" s="4" t="s">
        <v>366</v>
      </c>
      <c r="D60" s="4" t="s">
        <v>367</v>
      </c>
    </row>
    <row r="61" spans="1:4">
      <c r="A61" s="4">
        <f t="shared" si="0"/>
        <v>1</v>
      </c>
      <c r="B61" s="4" t="str">
        <f t="shared" si="1"/>
        <v>Drop-downs</v>
      </c>
      <c r="C61" s="4" t="s">
        <v>368</v>
      </c>
      <c r="D61" s="4" t="s">
        <v>369</v>
      </c>
    </row>
    <row r="62" spans="1:4">
      <c r="A62" s="4">
        <f t="shared" si="0"/>
        <v>1</v>
      </c>
      <c r="B62" s="4" t="str">
        <f t="shared" si="1"/>
        <v>Prefilled data</v>
      </c>
      <c r="C62" s="4" t="s">
        <v>370</v>
      </c>
      <c r="D62" s="4" t="s">
        <v>371</v>
      </c>
    </row>
    <row r="63" spans="1:4" ht="30">
      <c r="A63" s="4">
        <f t="shared" si="0"/>
        <v>1</v>
      </c>
      <c r="B63" s="4" t="str">
        <f t="shared" si="1"/>
        <v>Non-editable - no need for user input.</v>
      </c>
      <c r="C63" s="4" t="s">
        <v>372</v>
      </c>
      <c r="D63" s="4" t="s">
        <v>373</v>
      </c>
    </row>
    <row r="64" spans="1:4" ht="30">
      <c r="A64" s="4">
        <f t="shared" si="0"/>
        <v>1</v>
      </c>
      <c r="B64" s="4" t="str">
        <f t="shared" si="1"/>
        <v>Non-editable - no need for user input.</v>
      </c>
      <c r="C64" s="4" t="s">
        <v>372</v>
      </c>
      <c r="D64" s="4" t="s">
        <v>373</v>
      </c>
    </row>
    <row r="65" spans="1:4" ht="30">
      <c r="A65" s="4">
        <f t="shared" si="0"/>
        <v>1</v>
      </c>
      <c r="B65" s="4" t="str">
        <f t="shared" si="1"/>
        <v>Non-editable - no need for user input.</v>
      </c>
      <c r="C65" s="4" t="s">
        <v>372</v>
      </c>
      <c r="D65" s="4" t="s">
        <v>373</v>
      </c>
    </row>
    <row r="66" spans="1:4">
      <c r="A66" s="4">
        <f t="shared" si="0"/>
        <v>1</v>
      </c>
      <c r="B66" s="4" t="str">
        <f t="shared" si="1"/>
        <v>User input required (free text).</v>
      </c>
      <c r="C66" s="4" t="s">
        <v>374</v>
      </c>
      <c r="D66" s="4" t="s">
        <v>375</v>
      </c>
    </row>
    <row r="67" spans="1:4">
      <c r="A67" s="4">
        <f t="shared" si="0"/>
        <v>1</v>
      </c>
      <c r="B67" s="4" t="str">
        <f t="shared" si="1"/>
        <v>User selection is required.</v>
      </c>
      <c r="C67" s="4" t="s">
        <v>376</v>
      </c>
      <c r="D67" s="4" t="s">
        <v>377</v>
      </c>
    </row>
    <row r="68" spans="1:4" ht="180">
      <c r="A68" s="4">
        <f t="shared" si="0"/>
        <v>1</v>
      </c>
      <c r="B68" s="4" t="str">
        <f t="shared" si="1"/>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c r="C68" s="4" t="s">
        <v>378</v>
      </c>
      <c r="D68" s="4" t="s">
        <v>379</v>
      </c>
    </row>
    <row r="69" spans="1:4" ht="30" customHeight="1">
      <c r="A69" s="4">
        <f t="shared" ref="A69:A132" si="2">$B$2</f>
        <v>1</v>
      </c>
      <c r="B69" s="4" t="str">
        <f t="shared" ref="B69:B132" si="3">IF($B$2=1,C69,IF($B$2=2,D69,IF($B$2=3,E69,IF($B$2=4,F69,F70))))</f>
        <v>General programme information</v>
      </c>
      <c r="C69" s="4" t="s">
        <v>380</v>
      </c>
      <c r="D69" s="4" t="s">
        <v>381</v>
      </c>
    </row>
    <row r="70" spans="1:4" ht="60">
      <c r="A70" s="4">
        <f t="shared" si="2"/>
        <v>1</v>
      </c>
      <c r="B70" s="4" t="str">
        <f t="shared" si="3"/>
        <v>Spreadsheet description: This spreadsheet collects general information about an iteration of the programme.</v>
      </c>
      <c r="C70" s="4" t="s">
        <v>382</v>
      </c>
      <c r="D70" s="4" t="s">
        <v>383</v>
      </c>
    </row>
    <row r="71" spans="1:4" ht="285">
      <c r="A71" s="4">
        <f t="shared" si="2"/>
        <v>1</v>
      </c>
      <c r="B71" s="4" t="str">
        <f t="shared" si="3"/>
        <v xml:space="preserve">When to fill in this tab: 
1) Prior to the start of the programme when the programme management structure is established - complete all the information on the spreadsheet. You can refer to color-coding of the cells at the bottom of the spreadsheet.
2) Throughout the programme as needed if information changes (especially, emails of programme manager and the monitoring and evaluation focal point and start and end dates).
Note: Information needs to be updated if there are any changes at any point as it feeds into reporting forms. </v>
      </c>
      <c r="C71" s="4" t="s">
        <v>384</v>
      </c>
      <c r="D71" s="4" t="s">
        <v>385</v>
      </c>
    </row>
    <row r="72" spans="1:4">
      <c r="A72" s="4">
        <f t="shared" si="2"/>
        <v>1</v>
      </c>
      <c r="B72" s="4" t="str">
        <f t="shared" si="3"/>
        <v>Unique identifier</v>
      </c>
      <c r="C72" s="4" t="s">
        <v>386</v>
      </c>
      <c r="D72" s="4" t="s">
        <v>387</v>
      </c>
    </row>
    <row r="73" spans="1:4">
      <c r="A73" s="4">
        <f t="shared" si="2"/>
        <v>1</v>
      </c>
      <c r="B73" s="4" t="str">
        <f t="shared" si="3"/>
        <v>Country (-ies) name (-s)</v>
      </c>
      <c r="C73" s="4" t="s">
        <v>388</v>
      </c>
      <c r="D73" s="4" t="s">
        <v>389</v>
      </c>
    </row>
    <row r="74" spans="1:4">
      <c r="A74" s="4">
        <f t="shared" si="2"/>
        <v>1</v>
      </c>
      <c r="B74" s="4" t="str">
        <f t="shared" si="3"/>
        <v>Name of the programme</v>
      </c>
      <c r="C74" s="4" t="s">
        <v>390</v>
      </c>
      <c r="D74" s="4" t="s">
        <v>391</v>
      </c>
    </row>
    <row r="75" spans="1:4">
      <c r="A75" s="4">
        <f t="shared" si="2"/>
        <v>1</v>
      </c>
      <c r="B75" s="4" t="str">
        <f t="shared" si="3"/>
        <v>Iteration number</v>
      </c>
      <c r="C75" s="4" t="s">
        <v>392</v>
      </c>
      <c r="D75" s="4" t="s">
        <v>393</v>
      </c>
    </row>
    <row r="76" spans="1:4" ht="105">
      <c r="A76" s="4">
        <f t="shared" si="2"/>
        <v>1</v>
      </c>
      <c r="B76" s="4" t="str">
        <f t="shared" si="3"/>
        <v>Geographical scope of the programme (Subnational - some part of a country (e.g., only from several regions of the country, etc.);  National (whole country); Supranational (more than one country))</v>
      </c>
      <c r="C76" s="4" t="s">
        <v>394</v>
      </c>
      <c r="D76" s="4" t="s">
        <v>395</v>
      </c>
    </row>
    <row r="77" spans="1:4">
      <c r="A77" s="4">
        <f t="shared" si="2"/>
        <v>1</v>
      </c>
      <c r="B77" s="4" t="str">
        <f t="shared" si="3"/>
        <v>Language(s) of instruction</v>
      </c>
      <c r="C77" s="4" t="s">
        <v>396</v>
      </c>
      <c r="D77" s="4" t="s">
        <v>397</v>
      </c>
    </row>
    <row r="78" spans="1:4">
      <c r="A78" s="4">
        <f t="shared" si="2"/>
        <v>1</v>
      </c>
      <c r="B78" s="4" t="str">
        <f t="shared" si="3"/>
        <v>Name of the national entity</v>
      </c>
      <c r="C78" s="4" t="s">
        <v>398</v>
      </c>
      <c r="D78" s="4" t="s">
        <v>399</v>
      </c>
    </row>
    <row r="79" spans="1:4">
      <c r="A79" s="4">
        <f t="shared" si="2"/>
        <v>1</v>
      </c>
      <c r="B79" s="4" t="str">
        <f t="shared" si="3"/>
        <v>Name of the implementer</v>
      </c>
      <c r="C79" s="4" t="s">
        <v>400</v>
      </c>
      <c r="D79" s="4" t="s">
        <v>401</v>
      </c>
    </row>
    <row r="80" spans="1:4" ht="30">
      <c r="A80" s="4">
        <f t="shared" si="2"/>
        <v>1</v>
      </c>
      <c r="B80" s="4" t="str">
        <f t="shared" si="3"/>
        <v>Name of the manager of the programme</v>
      </c>
      <c r="C80" s="4" t="s">
        <v>402</v>
      </c>
      <c r="D80" s="4" t="s">
        <v>403</v>
      </c>
    </row>
    <row r="81" spans="1:4" ht="30">
      <c r="A81" s="4">
        <f t="shared" si="2"/>
        <v>1</v>
      </c>
      <c r="B81" s="4" t="str">
        <f t="shared" si="3"/>
        <v>Email of the manager of the programme</v>
      </c>
      <c r="C81" s="4" t="s">
        <v>404</v>
      </c>
      <c r="D81" s="4" t="s">
        <v>405</v>
      </c>
    </row>
    <row r="82" spans="1:4" ht="30">
      <c r="A82" s="4">
        <f t="shared" si="2"/>
        <v>1</v>
      </c>
      <c r="B82" s="4" t="str">
        <f t="shared" si="3"/>
        <v>Name of the monitoring and evaluation focal point</v>
      </c>
      <c r="C82" s="4" t="s">
        <v>406</v>
      </c>
      <c r="D82" s="4" t="s">
        <v>407</v>
      </c>
    </row>
    <row r="83" spans="1:4" ht="30">
      <c r="A83" s="4">
        <f t="shared" si="2"/>
        <v>1</v>
      </c>
      <c r="B83" s="4" t="str">
        <f t="shared" si="3"/>
        <v>Email of the monitoring and evaluation focal point</v>
      </c>
      <c r="C83" s="4" t="s">
        <v>408</v>
      </c>
      <c r="D83" s="4" t="s">
        <v>409</v>
      </c>
    </row>
    <row r="84" spans="1:4">
      <c r="A84" s="4">
        <f t="shared" si="2"/>
        <v>1</v>
      </c>
      <c r="B84" s="4" t="str">
        <f t="shared" si="3"/>
        <v>Start date of the iteration</v>
      </c>
      <c r="C84" s="4" t="s">
        <v>410</v>
      </c>
      <c r="D84" s="4" t="s">
        <v>411</v>
      </c>
    </row>
    <row r="85" spans="1:4">
      <c r="A85" s="4">
        <f t="shared" si="2"/>
        <v>1</v>
      </c>
      <c r="B85" s="4" t="str">
        <f t="shared" si="3"/>
        <v>End date of the iteration</v>
      </c>
      <c r="C85" s="4" t="s">
        <v>412</v>
      </c>
      <c r="D85" s="4" t="s">
        <v>413</v>
      </c>
    </row>
    <row r="86" spans="1:4" ht="75">
      <c r="A86" s="4">
        <f t="shared" si="2"/>
        <v>1</v>
      </c>
      <c r="B86" s="4" t="str">
        <f t="shared" si="3"/>
        <v>Please, enter the unique identifier of the programme. The identifier is provided by the GLLP Partners. Please, contact gllp@who.int if you do not have one</v>
      </c>
      <c r="C86" s="4" t="s">
        <v>414</v>
      </c>
      <c r="D86" s="4" t="s">
        <v>415</v>
      </c>
    </row>
    <row r="87" spans="1:4" ht="45">
      <c r="A87" s="4">
        <f t="shared" si="2"/>
        <v>1</v>
      </c>
      <c r="B87" s="4" t="str">
        <f t="shared" si="3"/>
        <v>Please, enter the country (-ies) involved in the programme implementation</v>
      </c>
      <c r="C87" s="4" t="s">
        <v>416</v>
      </c>
      <c r="D87" s="4" t="s">
        <v>417</v>
      </c>
    </row>
    <row r="88" spans="1:4" ht="30">
      <c r="A88" s="4">
        <f t="shared" si="2"/>
        <v>1</v>
      </c>
      <c r="B88" s="4" t="str">
        <f t="shared" si="3"/>
        <v>Please, include the name of the programme in your country</v>
      </c>
      <c r="C88" s="4" t="s">
        <v>418</v>
      </c>
      <c r="D88" s="4" t="s">
        <v>419</v>
      </c>
    </row>
    <row r="89" spans="1:4" ht="135">
      <c r="A89" s="4">
        <f t="shared" si="2"/>
        <v>1</v>
      </c>
      <c r="B89" s="4" t="str">
        <f t="shared" si="3"/>
        <v>Please, include the iteration number of the programme. Iteration is a cycle of a GLLP-based programme that has used a past or current version of the GLLP curriculum which includes all 4 components (e.g., First iteration of the programme lasted 2 years and had 14 graduates, etc.).</v>
      </c>
      <c r="C89" s="4" t="s">
        <v>420</v>
      </c>
      <c r="D89" s="4" t="s">
        <v>421</v>
      </c>
    </row>
    <row r="90" spans="1:4" ht="90">
      <c r="A90" s="4">
        <f t="shared" si="2"/>
        <v>1</v>
      </c>
      <c r="B90" s="4" t="str">
        <f t="shared" si="3"/>
        <v>* Subnational (some part of a country), please specify (e.g., only several regions of the country, etc.): 
* National (whole country)
* Supranational (more than one country)</v>
      </c>
      <c r="C90" s="4" t="s">
        <v>422</v>
      </c>
      <c r="D90" s="4" t="s">
        <v>423</v>
      </c>
    </row>
    <row r="91" spans="1:4" ht="45">
      <c r="A91" s="4">
        <f t="shared" si="2"/>
        <v>1</v>
      </c>
      <c r="B91" s="4" t="str">
        <f t="shared" si="3"/>
        <v>National entity is an entity responsible for programme oversight in the country</v>
      </c>
      <c r="C91" s="4" t="s">
        <v>424</v>
      </c>
      <c r="D91" s="4" t="s">
        <v>425</v>
      </c>
    </row>
    <row r="92" spans="1:4" ht="75">
      <c r="A92" s="4">
        <f t="shared" si="2"/>
        <v>1</v>
      </c>
      <c r="B92" s="4" t="str">
        <f t="shared" si="3"/>
        <v>Implementer is responsible for delivery of the content of the programme (can be the same as national entity or outsourced to another organization)</v>
      </c>
      <c r="C92" s="4" t="s">
        <v>426</v>
      </c>
      <c r="D92" s="4" t="s">
        <v>427</v>
      </c>
    </row>
    <row r="93" spans="1:4" ht="30">
      <c r="A93" s="4">
        <f t="shared" si="2"/>
        <v>1</v>
      </c>
      <c r="B93" s="4" t="str">
        <f t="shared" si="3"/>
        <v>Please, include the name of the person in charge of the programme</v>
      </c>
      <c r="C93" s="4" t="s">
        <v>428</v>
      </c>
      <c r="D93" s="4" t="s">
        <v>429</v>
      </c>
    </row>
    <row r="94" spans="1:4" ht="75">
      <c r="A94" s="4">
        <f t="shared" si="2"/>
        <v>1</v>
      </c>
      <c r="B94" s="4" t="str">
        <f t="shared" si="3"/>
        <v>Please, ensure correct spelling of the email. If there are any changes in the email throughout the iteration, please, let the GLLP Partners know at gllp@who.int</v>
      </c>
      <c r="C94" s="4" t="s">
        <v>430</v>
      </c>
      <c r="D94" s="4" t="s">
        <v>431</v>
      </c>
    </row>
    <row r="95" spans="1:4" ht="105">
      <c r="A95" s="4">
        <f t="shared" si="2"/>
        <v>1</v>
      </c>
      <c r="B95" s="4" t="str">
        <f t="shared" si="3"/>
        <v>Please, include the name of the person in charge of the monitoring and evaluation of the programme (collection of evaluation forms, analysis, reporting, review of data and participation in meetings for programme improvement)</v>
      </c>
      <c r="C95" s="4" t="s">
        <v>432</v>
      </c>
      <c r="D95" s="4" t="s">
        <v>433</v>
      </c>
    </row>
    <row r="96" spans="1:4" ht="75">
      <c r="A96" s="4">
        <f t="shared" si="2"/>
        <v>1</v>
      </c>
      <c r="B96" s="4" t="str">
        <f t="shared" si="3"/>
        <v>Please, ensure correct spelling of the email. If there are any changes in the email throughout the iteration, please, let the GLLP Partners know at gllp@who.int</v>
      </c>
      <c r="C96" s="4" t="s">
        <v>430</v>
      </c>
      <c r="D96" s="4" t="s">
        <v>431</v>
      </c>
    </row>
    <row r="97" spans="1:4" ht="120">
      <c r="A97" s="4">
        <f t="shared" si="2"/>
        <v>1</v>
      </c>
      <c r="B97" s="4" t="str">
        <f t="shared" si="3"/>
        <v>Enter date as date month year (e.g., 1 jan 2023) and the date will be formatted automatically.
The iteration start date is the date at which training of the participants starts. All preparatory activities (including ToT) are done prior to actual start date.</v>
      </c>
      <c r="C97" s="4" t="s">
        <v>434</v>
      </c>
      <c r="D97" s="4" t="s">
        <v>435</v>
      </c>
    </row>
    <row r="98" spans="1:4" ht="90">
      <c r="A98" s="4">
        <f t="shared" si="2"/>
        <v>1</v>
      </c>
      <c r="B98" s="4" t="str">
        <f t="shared" si="3"/>
        <v>Enter date as date month year (e.g., 1 jan 2025) and the date will be formatted automatically.
Indicate planned end date at the beginning of the iteration and edit if it changes.</v>
      </c>
      <c r="C98" s="4" t="s">
        <v>436</v>
      </c>
      <c r="D98" s="4" t="s">
        <v>437</v>
      </c>
    </row>
    <row r="99" spans="1:4">
      <c r="A99" s="4">
        <f t="shared" si="2"/>
        <v>1</v>
      </c>
      <c r="B99" s="4" t="str">
        <f t="shared" si="3"/>
        <v>Sector</v>
      </c>
      <c r="C99" s="4" t="s">
        <v>438</v>
      </c>
      <c r="D99" s="4" t="s">
        <v>439</v>
      </c>
    </row>
    <row r="100" spans="1:4">
      <c r="A100" s="4">
        <f t="shared" si="2"/>
        <v>1</v>
      </c>
      <c r="B100" s="4" t="str">
        <f t="shared" si="3"/>
        <v>Human health</v>
      </c>
      <c r="C100" s="4" t="s">
        <v>440</v>
      </c>
      <c r="D100" s="4" t="s">
        <v>441</v>
      </c>
    </row>
    <row r="101" spans="1:4">
      <c r="A101" s="4">
        <f t="shared" si="2"/>
        <v>1</v>
      </c>
      <c r="B101" s="4" t="str">
        <f t="shared" si="3"/>
        <v>Animal health</v>
      </c>
      <c r="C101" s="4" t="s">
        <v>442</v>
      </c>
      <c r="D101" s="4" t="s">
        <v>443</v>
      </c>
    </row>
    <row r="102" spans="1:4">
      <c r="A102" s="4">
        <f t="shared" si="2"/>
        <v>1</v>
      </c>
      <c r="B102" s="4" t="str">
        <f t="shared" si="3"/>
        <v>Environmental health</v>
      </c>
      <c r="C102" s="4" t="s">
        <v>444</v>
      </c>
      <c r="D102" s="4" t="s">
        <v>445</v>
      </c>
    </row>
    <row r="103" spans="1:4">
      <c r="A103" s="4">
        <f t="shared" si="2"/>
        <v>1</v>
      </c>
      <c r="B103" s="4" t="str">
        <f t="shared" si="3"/>
        <v>Other</v>
      </c>
      <c r="C103" s="4" t="s">
        <v>446</v>
      </c>
      <c r="D103" s="4" t="s">
        <v>447</v>
      </c>
    </row>
    <row r="104" spans="1:4">
      <c r="A104" s="4">
        <f t="shared" si="2"/>
        <v>1</v>
      </c>
      <c r="B104" s="4" t="str">
        <f t="shared" si="3"/>
        <v>Gender</v>
      </c>
      <c r="C104" s="4" t="s">
        <v>73</v>
      </c>
      <c r="D104" s="4" t="s">
        <v>448</v>
      </c>
    </row>
    <row r="105" spans="1:4">
      <c r="A105" s="4">
        <f t="shared" si="2"/>
        <v>1</v>
      </c>
      <c r="B105" s="4" t="str">
        <f t="shared" si="3"/>
        <v>Female</v>
      </c>
      <c r="C105" s="4" t="s">
        <v>449</v>
      </c>
      <c r="D105" s="4" t="s">
        <v>450</v>
      </c>
    </row>
    <row r="106" spans="1:4">
      <c r="A106" s="4">
        <f t="shared" si="2"/>
        <v>1</v>
      </c>
      <c r="B106" s="4" t="str">
        <f t="shared" si="3"/>
        <v>Male</v>
      </c>
      <c r="C106" s="4" t="s">
        <v>451</v>
      </c>
      <c r="D106" s="4" t="s">
        <v>452</v>
      </c>
    </row>
    <row r="107" spans="1:4">
      <c r="A107" s="4">
        <f t="shared" si="2"/>
        <v>1</v>
      </c>
      <c r="B107" s="4" t="str">
        <f t="shared" si="3"/>
        <v>Non-binary</v>
      </c>
      <c r="C107" s="4" t="s">
        <v>453</v>
      </c>
      <c r="D107" s="4" t="s">
        <v>454</v>
      </c>
    </row>
    <row r="108" spans="1:4">
      <c r="A108" s="4">
        <f t="shared" si="2"/>
        <v>1</v>
      </c>
      <c r="B108" s="4" t="str">
        <f t="shared" si="3"/>
        <v>Prefer not to say</v>
      </c>
      <c r="C108" s="4" t="s">
        <v>455</v>
      </c>
      <c r="D108" s="4" t="s">
        <v>456</v>
      </c>
    </row>
    <row r="109" spans="1:4">
      <c r="A109" s="4">
        <f t="shared" si="2"/>
        <v>1</v>
      </c>
      <c r="B109" s="4" t="str">
        <f t="shared" si="3"/>
        <v>Business sector</v>
      </c>
      <c r="C109" s="4" t="s">
        <v>457</v>
      </c>
      <c r="D109" s="4" t="s">
        <v>458</v>
      </c>
    </row>
    <row r="110" spans="1:4">
      <c r="A110" s="4">
        <f t="shared" si="2"/>
        <v>1</v>
      </c>
      <c r="B110" s="4" t="str">
        <f t="shared" si="3"/>
        <v>Public</v>
      </c>
      <c r="C110" s="4" t="s">
        <v>459</v>
      </c>
      <c r="D110" s="4" t="s">
        <v>460</v>
      </c>
    </row>
    <row r="111" spans="1:4">
      <c r="A111" s="4">
        <f t="shared" si="2"/>
        <v>1</v>
      </c>
      <c r="B111" s="4" t="str">
        <f t="shared" si="3"/>
        <v>Private</v>
      </c>
      <c r="C111" s="4" t="s">
        <v>461</v>
      </c>
      <c r="D111" s="4" t="s">
        <v>462</v>
      </c>
    </row>
    <row r="112" spans="1:4">
      <c r="A112" s="4">
        <f t="shared" si="2"/>
        <v>1</v>
      </c>
      <c r="B112" s="4" t="str">
        <f t="shared" si="3"/>
        <v>Public-private partnerships</v>
      </c>
      <c r="C112" s="4" t="s">
        <v>463</v>
      </c>
      <c r="D112" s="4" t="s">
        <v>464</v>
      </c>
    </row>
    <row r="113" spans="1:4">
      <c r="A113" s="4">
        <f t="shared" si="2"/>
        <v>1</v>
      </c>
      <c r="B113" s="4" t="str">
        <f t="shared" si="3"/>
        <v>Mode of delivery</v>
      </c>
      <c r="C113" s="4" t="s">
        <v>106</v>
      </c>
      <c r="D113" s="4" t="s">
        <v>465</v>
      </c>
    </row>
    <row r="114" spans="1:4">
      <c r="A114" s="4">
        <f t="shared" si="2"/>
        <v>1</v>
      </c>
      <c r="B114" s="4" t="str">
        <f t="shared" si="3"/>
        <v>In-person</v>
      </c>
      <c r="C114" s="4" t="s">
        <v>466</v>
      </c>
      <c r="D114" s="4" t="s">
        <v>467</v>
      </c>
    </row>
    <row r="115" spans="1:4">
      <c r="A115" s="4">
        <f t="shared" si="2"/>
        <v>1</v>
      </c>
      <c r="B115" s="4" t="str">
        <f t="shared" si="3"/>
        <v>Online, instructor-led</v>
      </c>
      <c r="C115" s="4" t="s">
        <v>468</v>
      </c>
      <c r="D115" s="4" t="s">
        <v>469</v>
      </c>
    </row>
    <row r="116" spans="1:4">
      <c r="A116" s="4">
        <f t="shared" si="2"/>
        <v>1</v>
      </c>
      <c r="B116" s="4" t="str">
        <f t="shared" si="3"/>
        <v>Online, self-learning</v>
      </c>
      <c r="C116" s="4" t="s">
        <v>470</v>
      </c>
      <c r="D116" s="4" t="s">
        <v>471</v>
      </c>
    </row>
    <row r="117" spans="1:4" ht="30">
      <c r="A117" s="4">
        <f t="shared" si="2"/>
        <v>1</v>
      </c>
      <c r="B117" s="4" t="str">
        <f t="shared" si="3"/>
        <v>Hybrid (online and in-person components)</v>
      </c>
      <c r="C117" s="4" t="s">
        <v>472</v>
      </c>
      <c r="D117" s="4" t="s">
        <v>473</v>
      </c>
    </row>
    <row r="118" spans="1:4">
      <c r="A118" s="4">
        <f t="shared" si="2"/>
        <v>1</v>
      </c>
      <c r="B118" s="4" t="str">
        <f t="shared" si="3"/>
        <v>Role</v>
      </c>
      <c r="C118" s="4" t="s">
        <v>72</v>
      </c>
      <c r="D118" s="4" t="s">
        <v>474</v>
      </c>
    </row>
    <row r="119" spans="1:4">
      <c r="A119" s="4">
        <f t="shared" si="2"/>
        <v>1</v>
      </c>
      <c r="B119" s="4" t="str">
        <f t="shared" si="3"/>
        <v>Programme management</v>
      </c>
      <c r="C119" s="4" t="s">
        <v>475</v>
      </c>
      <c r="D119" s="4" t="s">
        <v>476</v>
      </c>
    </row>
    <row r="120" spans="1:4" ht="30">
      <c r="A120" s="4">
        <f t="shared" si="2"/>
        <v>1</v>
      </c>
      <c r="B120" s="4" t="str">
        <f t="shared" si="3"/>
        <v>Monitoring and evaluation personnel</v>
      </c>
      <c r="C120" s="4" t="s">
        <v>477</v>
      </c>
      <c r="D120" s="4" t="s">
        <v>478</v>
      </c>
    </row>
    <row r="121" spans="1:4" ht="30">
      <c r="A121" s="4">
        <f t="shared" si="2"/>
        <v>1</v>
      </c>
      <c r="B121" s="4" t="str">
        <f t="shared" si="3"/>
        <v>Administrative and logistical personnel</v>
      </c>
      <c r="C121" s="4" t="s">
        <v>479</v>
      </c>
      <c r="D121" s="4" t="s">
        <v>480</v>
      </c>
    </row>
    <row r="122" spans="1:4">
      <c r="A122" s="4">
        <f t="shared" si="2"/>
        <v>1</v>
      </c>
      <c r="B122" s="4" t="str">
        <f t="shared" si="3"/>
        <v>Competencies</v>
      </c>
      <c r="C122" s="4" t="s">
        <v>481</v>
      </c>
      <c r="D122" s="4" t="s">
        <v>482</v>
      </c>
    </row>
    <row r="123" spans="1:4">
      <c r="A123" s="4">
        <f t="shared" si="2"/>
        <v>1</v>
      </c>
      <c r="B123" s="4" t="str">
        <f t="shared" si="3"/>
        <v>Laboratory system</v>
      </c>
      <c r="C123" s="4" t="s">
        <v>483</v>
      </c>
      <c r="D123" s="4" t="s">
        <v>484</v>
      </c>
    </row>
    <row r="124" spans="1:4">
      <c r="A124" s="4">
        <f t="shared" si="2"/>
        <v>1</v>
      </c>
      <c r="B124" s="4" t="str">
        <f t="shared" si="3"/>
        <v>Leadership</v>
      </c>
      <c r="C124" s="4" t="s">
        <v>485</v>
      </c>
      <c r="D124" s="4" t="s">
        <v>486</v>
      </c>
    </row>
    <row r="125" spans="1:4">
      <c r="A125" s="4">
        <f t="shared" si="2"/>
        <v>1</v>
      </c>
      <c r="B125" s="4" t="str">
        <f t="shared" si="3"/>
        <v>Management</v>
      </c>
      <c r="C125" s="4" t="s">
        <v>487</v>
      </c>
      <c r="D125" s="4" t="s">
        <v>488</v>
      </c>
    </row>
    <row r="126" spans="1:4">
      <c r="A126" s="4">
        <f t="shared" si="2"/>
        <v>1</v>
      </c>
      <c r="B126" s="4" t="str">
        <f t="shared" si="3"/>
        <v>Communication</v>
      </c>
      <c r="C126" s="4" t="s">
        <v>489</v>
      </c>
      <c r="D126" s="4" t="s">
        <v>490</v>
      </c>
    </row>
    <row r="127" spans="1:4">
      <c r="A127" s="4">
        <f t="shared" si="2"/>
        <v>1</v>
      </c>
      <c r="B127" s="4" t="str">
        <f t="shared" si="3"/>
        <v>Quality management system (QMS)</v>
      </c>
      <c r="C127" s="4" t="s">
        <v>491</v>
      </c>
      <c r="D127" s="4" t="s">
        <v>492</v>
      </c>
    </row>
    <row r="128" spans="1:4">
      <c r="A128" s="4">
        <f t="shared" si="2"/>
        <v>1</v>
      </c>
      <c r="B128" s="4" t="str">
        <f t="shared" si="3"/>
        <v>Biosafety and biosecurity (BB)</v>
      </c>
      <c r="C128" s="4" t="s">
        <v>493</v>
      </c>
      <c r="D128" s="4" t="s">
        <v>494</v>
      </c>
    </row>
    <row r="129" spans="1:4" ht="30">
      <c r="A129" s="4">
        <f t="shared" si="2"/>
        <v>1</v>
      </c>
      <c r="B129" s="4" t="str">
        <f t="shared" si="3"/>
        <v>Disease surveillance and outbreak investigation</v>
      </c>
      <c r="C129" s="4" t="s">
        <v>495</v>
      </c>
      <c r="D129" s="4" t="s">
        <v>496</v>
      </c>
    </row>
    <row r="130" spans="1:4" ht="30">
      <c r="A130" s="4">
        <f t="shared" si="2"/>
        <v>1</v>
      </c>
      <c r="B130" s="4" t="str">
        <f t="shared" si="3"/>
        <v>Emergency preparedness, response and recovery</v>
      </c>
      <c r="C130" s="4" t="s">
        <v>497</v>
      </c>
      <c r="D130" s="4" t="s">
        <v>498</v>
      </c>
    </row>
    <row r="131" spans="1:4">
      <c r="A131" s="4">
        <f t="shared" si="2"/>
        <v>1</v>
      </c>
      <c r="B131" s="4" t="str">
        <f t="shared" si="3"/>
        <v>Research</v>
      </c>
      <c r="C131" s="4" t="s">
        <v>499</v>
      </c>
      <c r="D131" s="4" t="s">
        <v>500</v>
      </c>
    </row>
    <row r="132" spans="1:4">
      <c r="A132" s="4">
        <f t="shared" si="2"/>
        <v>1</v>
      </c>
      <c r="B132" s="4" t="str">
        <f t="shared" si="3"/>
        <v>Geographical scope</v>
      </c>
      <c r="C132" s="4" t="s">
        <v>501</v>
      </c>
      <c r="D132" s="4" t="s">
        <v>502</v>
      </c>
    </row>
    <row r="133" spans="1:4">
      <c r="A133" s="4">
        <f t="shared" ref="A133:A196" si="4">$B$2</f>
        <v>1</v>
      </c>
      <c r="B133" s="4" t="str">
        <f t="shared" ref="B133:B196" si="5">IF($B$2=1,C133,IF($B$2=2,D133,IF($B$2=3,E133,IF($B$2=4,F133,F134))))</f>
        <v>Subnational</v>
      </c>
      <c r="C133" s="4" t="s">
        <v>503</v>
      </c>
      <c r="D133" s="4" t="s">
        <v>504</v>
      </c>
    </row>
    <row r="134" spans="1:4">
      <c r="A134" s="4">
        <f t="shared" si="4"/>
        <v>1</v>
      </c>
      <c r="B134" s="4" t="str">
        <f t="shared" si="5"/>
        <v>National</v>
      </c>
      <c r="C134" s="4" t="s">
        <v>88</v>
      </c>
      <c r="D134" s="4" t="s">
        <v>505</v>
      </c>
    </row>
    <row r="135" spans="1:4">
      <c r="A135" s="4">
        <f t="shared" si="4"/>
        <v>1</v>
      </c>
      <c r="B135" s="4" t="str">
        <f t="shared" si="5"/>
        <v>Supranational</v>
      </c>
      <c r="C135" s="4" t="s">
        <v>506</v>
      </c>
      <c r="D135" s="4" t="s">
        <v>507</v>
      </c>
    </row>
    <row r="136" spans="1:4">
      <c r="A136" s="4">
        <f t="shared" si="4"/>
        <v>1</v>
      </c>
      <c r="B136" s="4" t="str">
        <f t="shared" si="5"/>
        <v>Language</v>
      </c>
      <c r="C136" s="4" t="s">
        <v>508</v>
      </c>
      <c r="D136" s="4" t="s">
        <v>509</v>
      </c>
    </row>
    <row r="137" spans="1:4">
      <c r="A137" s="4">
        <f t="shared" si="4"/>
        <v>1</v>
      </c>
      <c r="B137" s="4" t="str">
        <f t="shared" si="5"/>
        <v>English</v>
      </c>
      <c r="C137" s="4" t="s">
        <v>0</v>
      </c>
      <c r="D137" s="4" t="s">
        <v>510</v>
      </c>
    </row>
    <row r="138" spans="1:4">
      <c r="A138" s="4">
        <f t="shared" si="4"/>
        <v>1</v>
      </c>
      <c r="B138" s="4" t="str">
        <f t="shared" si="5"/>
        <v>French</v>
      </c>
      <c r="C138" s="4" t="s">
        <v>253</v>
      </c>
      <c r="D138" s="4" t="s">
        <v>511</v>
      </c>
    </row>
    <row r="139" spans="1:4">
      <c r="A139" s="4">
        <f t="shared" si="4"/>
        <v>1</v>
      </c>
      <c r="B139" s="4" t="str">
        <f t="shared" si="5"/>
        <v>Spanish</v>
      </c>
      <c r="C139" s="4" t="s">
        <v>512</v>
      </c>
      <c r="D139" s="4" t="s">
        <v>513</v>
      </c>
    </row>
    <row r="140" spans="1:4">
      <c r="A140" s="4">
        <f t="shared" si="4"/>
        <v>1</v>
      </c>
      <c r="B140" s="4" t="str">
        <f t="shared" si="5"/>
        <v>Portuguese</v>
      </c>
      <c r="C140" s="4" t="s">
        <v>514</v>
      </c>
      <c r="D140" s="4" t="s">
        <v>515</v>
      </c>
    </row>
    <row r="141" spans="1:4">
      <c r="A141" s="4">
        <f t="shared" si="4"/>
        <v>1</v>
      </c>
      <c r="B141" s="4" t="str">
        <f t="shared" si="5"/>
        <v>Russian</v>
      </c>
      <c r="C141" s="4" t="s">
        <v>252</v>
      </c>
      <c r="D141" s="4" t="s">
        <v>516</v>
      </c>
    </row>
    <row r="142" spans="1:4">
      <c r="A142" s="4">
        <f t="shared" si="4"/>
        <v>1</v>
      </c>
      <c r="B142" s="4" t="str">
        <f t="shared" si="5"/>
        <v>Other, please specify</v>
      </c>
      <c r="C142" s="4" t="s">
        <v>517</v>
      </c>
      <c r="D142" s="4" t="s">
        <v>518</v>
      </c>
    </row>
    <row r="143" spans="1:4">
      <c r="A143" s="4">
        <f t="shared" si="4"/>
        <v>1</v>
      </c>
      <c r="B143" s="4" t="str">
        <f t="shared" si="5"/>
        <v>Drop-out reason</v>
      </c>
      <c r="C143" s="4" t="s">
        <v>519</v>
      </c>
      <c r="D143" s="4" t="s">
        <v>520</v>
      </c>
    </row>
    <row r="144" spans="1:4">
      <c r="A144" s="4">
        <f t="shared" si="4"/>
        <v>1</v>
      </c>
      <c r="B144" s="4" t="str">
        <f t="shared" si="5"/>
        <v>Maternity/paternity leave</v>
      </c>
      <c r="C144" s="4" t="s">
        <v>521</v>
      </c>
      <c r="D144" s="4" t="s">
        <v>522</v>
      </c>
    </row>
    <row r="145" spans="1:4">
      <c r="A145" s="4">
        <f t="shared" si="4"/>
        <v>1</v>
      </c>
      <c r="B145" s="4" t="str">
        <f t="shared" si="5"/>
        <v>Other family reasons</v>
      </c>
      <c r="C145" s="4" t="s">
        <v>523</v>
      </c>
      <c r="D145" s="4" t="s">
        <v>524</v>
      </c>
    </row>
    <row r="146" spans="1:4">
      <c r="A146" s="4">
        <f t="shared" si="4"/>
        <v>1</v>
      </c>
      <c r="B146" s="4" t="str">
        <f t="shared" si="5"/>
        <v>Continuing education</v>
      </c>
      <c r="C146" s="4" t="s">
        <v>525</v>
      </c>
      <c r="D146" s="4" t="s">
        <v>526</v>
      </c>
    </row>
    <row r="147" spans="1:4" ht="30">
      <c r="A147" s="4">
        <f t="shared" si="4"/>
        <v>1</v>
      </c>
      <c r="B147" s="4" t="str">
        <f t="shared" si="5"/>
        <v>Inability to dedicate time to the programme</v>
      </c>
      <c r="C147" s="4" t="s">
        <v>527</v>
      </c>
      <c r="D147" s="4" t="s">
        <v>528</v>
      </c>
    </row>
    <row r="148" spans="1:4">
      <c r="A148" s="4">
        <f t="shared" si="4"/>
        <v>1</v>
      </c>
      <c r="B148" s="4" t="str">
        <f t="shared" si="5"/>
        <v>Unsatisfied with the programme</v>
      </c>
      <c r="C148" s="4" t="s">
        <v>529</v>
      </c>
      <c r="D148" s="4" t="s">
        <v>530</v>
      </c>
    </row>
    <row r="149" spans="1:4">
      <c r="A149" s="4">
        <f t="shared" si="4"/>
        <v>1</v>
      </c>
      <c r="B149" s="4" t="str">
        <f t="shared" si="5"/>
        <v>Other, specify</v>
      </c>
      <c r="C149" s="4" t="s">
        <v>531</v>
      </c>
      <c r="D149" s="4" t="s">
        <v>532</v>
      </c>
    </row>
    <row r="150" spans="1:4">
      <c r="A150" s="4">
        <f t="shared" si="4"/>
        <v>1</v>
      </c>
      <c r="B150" s="4" t="str">
        <f t="shared" si="5"/>
        <v>Multisectoral capstone projects</v>
      </c>
      <c r="C150" s="4" t="s">
        <v>533</v>
      </c>
      <c r="D150" s="4" t="s">
        <v>534</v>
      </c>
    </row>
    <row r="151" spans="1:4">
      <c r="A151" s="4">
        <f t="shared" si="4"/>
        <v>1</v>
      </c>
      <c r="B151" s="4" t="str">
        <f t="shared" si="5"/>
        <v>No</v>
      </c>
      <c r="C151" s="4" t="s">
        <v>535</v>
      </c>
      <c r="D151" s="4" t="s">
        <v>536</v>
      </c>
    </row>
    <row r="152" spans="1:4">
      <c r="A152" s="4">
        <f t="shared" si="4"/>
        <v>1</v>
      </c>
      <c r="B152" s="4" t="str">
        <f t="shared" si="5"/>
        <v>HH, AH</v>
      </c>
      <c r="C152" s="4" t="s">
        <v>537</v>
      </c>
      <c r="D152" s="4" t="s">
        <v>538</v>
      </c>
    </row>
    <row r="153" spans="1:4">
      <c r="A153" s="4">
        <f t="shared" si="4"/>
        <v>1</v>
      </c>
      <c r="B153" s="4" t="str">
        <f t="shared" si="5"/>
        <v>HH, EH</v>
      </c>
      <c r="C153" s="4" t="s">
        <v>539</v>
      </c>
      <c r="D153" s="4" t="s">
        <v>540</v>
      </c>
    </row>
    <row r="154" spans="1:4">
      <c r="A154" s="4">
        <f t="shared" si="4"/>
        <v>1</v>
      </c>
      <c r="B154" s="4" t="str">
        <f t="shared" si="5"/>
        <v>HH, Other</v>
      </c>
      <c r="C154" s="4" t="s">
        <v>541</v>
      </c>
      <c r="D154" s="4" t="s">
        <v>542</v>
      </c>
    </row>
    <row r="155" spans="1:4">
      <c r="A155" s="4">
        <f t="shared" si="4"/>
        <v>1</v>
      </c>
      <c r="B155" s="4" t="str">
        <f t="shared" si="5"/>
        <v>AH, EH</v>
      </c>
      <c r="C155" s="4" t="s">
        <v>543</v>
      </c>
      <c r="D155" s="4" t="s">
        <v>544</v>
      </c>
    </row>
    <row r="156" spans="1:4">
      <c r="A156" s="4">
        <f t="shared" si="4"/>
        <v>1</v>
      </c>
      <c r="B156" s="4" t="str">
        <f t="shared" si="5"/>
        <v>AH, Other</v>
      </c>
      <c r="C156" s="4" t="s">
        <v>545</v>
      </c>
      <c r="D156" s="4" t="s">
        <v>546</v>
      </c>
    </row>
    <row r="157" spans="1:4">
      <c r="A157" s="4">
        <f t="shared" si="4"/>
        <v>1</v>
      </c>
      <c r="B157" s="4" t="str">
        <f t="shared" si="5"/>
        <v>EH, Other</v>
      </c>
      <c r="C157" s="4" t="s">
        <v>547</v>
      </c>
      <c r="D157" s="4" t="s">
        <v>548</v>
      </c>
    </row>
    <row r="158" spans="1:4">
      <c r="A158" s="4">
        <f t="shared" si="4"/>
        <v>1</v>
      </c>
      <c r="B158" s="4" t="str">
        <f t="shared" si="5"/>
        <v>HH, AH, EH</v>
      </c>
      <c r="C158" s="4" t="s">
        <v>549</v>
      </c>
      <c r="D158" s="4" t="s">
        <v>550</v>
      </c>
    </row>
    <row r="159" spans="1:4">
      <c r="A159" s="4">
        <f t="shared" si="4"/>
        <v>1</v>
      </c>
      <c r="B159" s="4" t="str">
        <f t="shared" si="5"/>
        <v>HH, AH, Other</v>
      </c>
      <c r="C159" s="4" t="s">
        <v>551</v>
      </c>
      <c r="D159" s="4" t="s">
        <v>552</v>
      </c>
    </row>
    <row r="160" spans="1:4">
      <c r="A160" s="4">
        <f t="shared" si="4"/>
        <v>1</v>
      </c>
      <c r="B160" s="4" t="str">
        <f t="shared" si="5"/>
        <v>HH, EH, Other</v>
      </c>
      <c r="C160" s="4" t="s">
        <v>553</v>
      </c>
      <c r="D160" s="4" t="s">
        <v>554</v>
      </c>
    </row>
    <row r="161" spans="1:4">
      <c r="A161" s="4">
        <f t="shared" si="4"/>
        <v>1</v>
      </c>
      <c r="B161" s="4" t="str">
        <f t="shared" si="5"/>
        <v>AH, EH, Other</v>
      </c>
      <c r="C161" s="4" t="s">
        <v>555</v>
      </c>
      <c r="D161" s="4" t="s">
        <v>556</v>
      </c>
    </row>
    <row r="162" spans="1:4">
      <c r="A162" s="4">
        <f t="shared" si="4"/>
        <v>1</v>
      </c>
      <c r="B162" s="4" t="str">
        <f t="shared" si="5"/>
        <v>HH, AH, EH, Other</v>
      </c>
      <c r="C162" s="4" t="s">
        <v>557</v>
      </c>
      <c r="D162" s="4" t="s">
        <v>558</v>
      </c>
    </row>
    <row r="163" spans="1:4">
      <c r="A163" s="4">
        <f t="shared" si="4"/>
        <v>1</v>
      </c>
      <c r="B163" s="4" t="str">
        <f t="shared" si="5"/>
        <v>Yes/No</v>
      </c>
      <c r="C163" s="4" t="s">
        <v>559</v>
      </c>
      <c r="D163" s="4" t="s">
        <v>560</v>
      </c>
    </row>
    <row r="164" spans="1:4">
      <c r="A164" s="4">
        <f t="shared" si="4"/>
        <v>1</v>
      </c>
      <c r="B164" s="4" t="str">
        <f t="shared" si="5"/>
        <v>Yes</v>
      </c>
      <c r="C164" s="4" t="s">
        <v>561</v>
      </c>
      <c r="D164" s="4" t="s">
        <v>562</v>
      </c>
    </row>
    <row r="165" spans="1:4">
      <c r="A165" s="4">
        <f t="shared" si="4"/>
        <v>1</v>
      </c>
      <c r="B165" s="4" t="str">
        <f t="shared" si="5"/>
        <v>No</v>
      </c>
      <c r="C165" s="4" t="s">
        <v>535</v>
      </c>
      <c r="D165" s="4" t="s">
        <v>563</v>
      </c>
    </row>
    <row r="166" spans="1:4">
      <c r="A166" s="4">
        <f t="shared" si="4"/>
        <v>1</v>
      </c>
      <c r="B166" s="4" t="str">
        <f t="shared" si="5"/>
        <v>Not applicable</v>
      </c>
      <c r="C166" s="4" t="s">
        <v>564</v>
      </c>
      <c r="D166" s="4" t="s">
        <v>565</v>
      </c>
    </row>
    <row r="167" spans="1:4">
      <c r="A167" s="4">
        <f t="shared" si="4"/>
        <v>1</v>
      </c>
      <c r="B167" s="4" t="str">
        <f t="shared" si="5"/>
        <v>Pass/Fail</v>
      </c>
      <c r="C167" s="4" t="s">
        <v>566</v>
      </c>
      <c r="D167" s="4" t="s">
        <v>567</v>
      </c>
    </row>
    <row r="168" spans="1:4">
      <c r="A168" s="4">
        <f t="shared" si="4"/>
        <v>1</v>
      </c>
      <c r="B168" s="4" t="str">
        <f t="shared" si="5"/>
        <v>Pass</v>
      </c>
      <c r="C168" s="4" t="s">
        <v>568</v>
      </c>
      <c r="D168" s="4" t="s">
        <v>569</v>
      </c>
    </row>
    <row r="169" spans="1:4">
      <c r="A169" s="4">
        <f t="shared" si="4"/>
        <v>1</v>
      </c>
      <c r="B169" s="4" t="str">
        <f t="shared" si="5"/>
        <v>Fail</v>
      </c>
      <c r="C169" s="4" t="s">
        <v>570</v>
      </c>
      <c r="D169" s="4" t="s">
        <v>571</v>
      </c>
    </row>
    <row r="170" spans="1:4">
      <c r="A170" s="4">
        <f t="shared" si="4"/>
        <v>1</v>
      </c>
      <c r="B170" s="4" t="str">
        <f t="shared" si="5"/>
        <v>Implementer is</v>
      </c>
      <c r="C170" s="4" t="s">
        <v>572</v>
      </c>
      <c r="D170" s="4" t="s">
        <v>573</v>
      </c>
    </row>
    <row r="171" spans="1:4">
      <c r="A171" s="4">
        <f t="shared" si="4"/>
        <v>1</v>
      </c>
      <c r="B171" s="4" t="str">
        <f t="shared" si="5"/>
        <v>a national institution</v>
      </c>
      <c r="C171" s="4" t="s">
        <v>574</v>
      </c>
      <c r="D171" s="4" t="s">
        <v>575</v>
      </c>
    </row>
    <row r="172" spans="1:4">
      <c r="A172" s="4">
        <f t="shared" si="4"/>
        <v>1</v>
      </c>
      <c r="B172" s="4" t="str">
        <f t="shared" si="5"/>
        <v>an external institution</v>
      </c>
      <c r="C172" s="4" t="s">
        <v>576</v>
      </c>
      <c r="D172" s="4" t="s">
        <v>577</v>
      </c>
    </row>
    <row r="173" spans="1:4" ht="30">
      <c r="A173" s="4">
        <f t="shared" si="4"/>
        <v>1</v>
      </c>
      <c r="B173" s="4" t="str">
        <f t="shared" si="5"/>
        <v>a national institution supported by an external institution</v>
      </c>
      <c r="C173" s="4" t="s">
        <v>578</v>
      </c>
      <c r="D173" s="4" t="s">
        <v>579</v>
      </c>
    </row>
    <row r="174" spans="1:4">
      <c r="A174" s="4">
        <f t="shared" si="4"/>
        <v>1</v>
      </c>
      <c r="B174" s="4" t="str">
        <f t="shared" si="5"/>
        <v>Implementer institution profile</v>
      </c>
      <c r="C174" s="4" t="s">
        <v>580</v>
      </c>
      <c r="D174" s="4" t="s">
        <v>581</v>
      </c>
    </row>
    <row r="175" spans="1:4" ht="30">
      <c r="A175" s="4">
        <f t="shared" si="4"/>
        <v>1</v>
      </c>
      <c r="B175" s="4" t="str">
        <f t="shared" si="5"/>
        <v>government-affiliated agency/institution</v>
      </c>
      <c r="C175" s="4" t="s">
        <v>582</v>
      </c>
      <c r="D175" s="4" t="s">
        <v>583</v>
      </c>
    </row>
    <row r="176" spans="1:4">
      <c r="A176" s="4">
        <f t="shared" si="4"/>
        <v>1</v>
      </c>
      <c r="B176" s="4" t="str">
        <f t="shared" si="5"/>
        <v>public university</v>
      </c>
      <c r="C176" s="4" t="s">
        <v>584</v>
      </c>
      <c r="D176" s="4" t="s">
        <v>585</v>
      </c>
    </row>
    <row r="177" spans="1:4">
      <c r="A177" s="4">
        <f t="shared" si="4"/>
        <v>1</v>
      </c>
      <c r="B177" s="4" t="str">
        <f t="shared" si="5"/>
        <v>public school</v>
      </c>
      <c r="C177" s="4" t="s">
        <v>586</v>
      </c>
      <c r="D177" s="4" t="s">
        <v>587</v>
      </c>
    </row>
    <row r="178" spans="1:4">
      <c r="A178" s="4">
        <f t="shared" si="4"/>
        <v>1</v>
      </c>
      <c r="B178" s="4" t="str">
        <f t="shared" si="5"/>
        <v>ministry</v>
      </c>
      <c r="C178" s="4" t="s">
        <v>588</v>
      </c>
      <c r="D178" s="4" t="s">
        <v>589</v>
      </c>
    </row>
    <row r="179" spans="1:4">
      <c r="A179" s="4">
        <f t="shared" si="4"/>
        <v>1</v>
      </c>
      <c r="B179" s="4" t="str">
        <f t="shared" si="5"/>
        <v>NGO </v>
      </c>
      <c r="C179" s="4" t="s">
        <v>590</v>
      </c>
      <c r="D179" s="4" t="s">
        <v>591</v>
      </c>
    </row>
    <row r="180" spans="1:4">
      <c r="A180" s="4">
        <f t="shared" si="4"/>
        <v>1</v>
      </c>
      <c r="B180" s="4" t="str">
        <f t="shared" si="5"/>
        <v>private university </v>
      </c>
      <c r="C180" s="4" t="s">
        <v>592</v>
      </c>
      <c r="D180" s="4" t="s">
        <v>593</v>
      </c>
    </row>
    <row r="181" spans="1:4">
      <c r="A181" s="4">
        <f t="shared" si="4"/>
        <v>1</v>
      </c>
      <c r="B181" s="4" t="str">
        <f t="shared" si="5"/>
        <v>private school </v>
      </c>
      <c r="C181" s="4" t="s">
        <v>594</v>
      </c>
      <c r="D181" s="4" t="s">
        <v>595</v>
      </c>
    </row>
    <row r="182" spans="1:4">
      <c r="A182" s="4">
        <f t="shared" si="4"/>
        <v>1</v>
      </c>
      <c r="B182" s="4" t="str">
        <f t="shared" si="5"/>
        <v>other private institution</v>
      </c>
      <c r="C182" s="4" t="s">
        <v>596</v>
      </c>
      <c r="D182" s="4" t="s">
        <v>597</v>
      </c>
    </row>
    <row r="183" spans="1:4">
      <c r="A183" s="4">
        <f t="shared" si="4"/>
        <v>1</v>
      </c>
      <c r="B183" s="4" t="str">
        <f t="shared" si="5"/>
        <v>Delivery mode</v>
      </c>
      <c r="C183" s="4" t="s">
        <v>598</v>
      </c>
      <c r="D183" s="4" t="s">
        <v>465</v>
      </c>
    </row>
    <row r="184" spans="1:4">
      <c r="A184" s="4">
        <f t="shared" si="4"/>
        <v>1</v>
      </c>
      <c r="B184" s="4" t="str">
        <f t="shared" si="5"/>
        <v>All in-person</v>
      </c>
      <c r="C184" s="4" t="s">
        <v>599</v>
      </c>
      <c r="D184" s="4" t="s">
        <v>600</v>
      </c>
    </row>
    <row r="185" spans="1:4">
      <c r="A185" s="4">
        <f t="shared" si="4"/>
        <v>1</v>
      </c>
      <c r="B185" s="4" t="str">
        <f t="shared" si="5"/>
        <v>All online</v>
      </c>
      <c r="C185" s="4" t="s">
        <v>601</v>
      </c>
      <c r="D185" s="4" t="s">
        <v>602</v>
      </c>
    </row>
    <row r="186" spans="1:4">
      <c r="A186" s="4">
        <f t="shared" si="4"/>
        <v>1</v>
      </c>
      <c r="B186" s="4" t="str">
        <f t="shared" si="5"/>
        <v>Hybrid (mix of in-person and online)</v>
      </c>
      <c r="C186" s="4" t="s">
        <v>603</v>
      </c>
      <c r="D186" s="4" t="s">
        <v>473</v>
      </c>
    </row>
    <row r="187" spans="1:4">
      <c r="A187" s="4">
        <f t="shared" si="4"/>
        <v>1</v>
      </c>
      <c r="B187" s="4" t="str">
        <f t="shared" si="5"/>
        <v>Type of certificate</v>
      </c>
      <c r="C187" s="4" t="s">
        <v>604</v>
      </c>
      <c r="D187" s="4" t="s">
        <v>605</v>
      </c>
    </row>
    <row r="188" spans="1:4" ht="45">
      <c r="A188" s="4">
        <f t="shared" si="4"/>
        <v>1</v>
      </c>
      <c r="B188" s="4" t="str">
        <f t="shared" si="5"/>
        <v>A part of undergraduate or a part of graduate training (nationally recognized degree)  </v>
      </c>
      <c r="C188" s="4" t="s">
        <v>606</v>
      </c>
      <c r="D188" s="4" t="s">
        <v>607</v>
      </c>
    </row>
    <row r="189" spans="1:4">
      <c r="A189" s="4">
        <f t="shared" si="4"/>
        <v>1</v>
      </c>
      <c r="B189" s="4" t="str">
        <f t="shared" si="5"/>
        <v>Graduate diploma </v>
      </c>
      <c r="C189" s="4" t="s">
        <v>608</v>
      </c>
      <c r="D189" s="4" t="s">
        <v>609</v>
      </c>
    </row>
    <row r="190" spans="1:4" ht="30">
      <c r="A190" s="4">
        <f t="shared" si="4"/>
        <v>1</v>
      </c>
      <c r="B190" s="4" t="str">
        <f t="shared" si="5"/>
        <v>Certificate counting towards continuous education credits </v>
      </c>
      <c r="C190" s="4" t="s">
        <v>610</v>
      </c>
      <c r="D190" s="4" t="s">
        <v>611</v>
      </c>
    </row>
    <row r="191" spans="1:4" ht="45">
      <c r="A191" s="4">
        <f t="shared" si="4"/>
        <v>1</v>
      </c>
      <c r="B191" s="4" t="str">
        <f t="shared" si="5"/>
        <v>Certificate with GLLP logo not counting towards continuous education credits </v>
      </c>
      <c r="C191" s="4" t="s">
        <v>612</v>
      </c>
      <c r="D191" s="4" t="s">
        <v>613</v>
      </c>
    </row>
    <row r="192" spans="1:4" ht="45">
      <c r="A192" s="4">
        <f t="shared" si="4"/>
        <v>1</v>
      </c>
      <c r="B192" s="4" t="str">
        <f t="shared" si="5"/>
        <v>Certificate with institute logo not counting towards continuous education credits </v>
      </c>
      <c r="C192" s="4" t="s">
        <v>614</v>
      </c>
      <c r="D192" s="4" t="s">
        <v>615</v>
      </c>
    </row>
    <row r="193" spans="1:4" ht="45">
      <c r="A193" s="4">
        <f t="shared" si="4"/>
        <v>1</v>
      </c>
      <c r="B193" s="4" t="str">
        <f t="shared" si="5"/>
        <v>Certificate with institute and GLLP logo not counting towards continuous education credits </v>
      </c>
      <c r="C193" s="4" t="s">
        <v>616</v>
      </c>
      <c r="D193" s="4" t="s">
        <v>617</v>
      </c>
    </row>
    <row r="194" spans="1:4">
      <c r="A194" s="4">
        <f t="shared" si="4"/>
        <v>1</v>
      </c>
      <c r="B194" s="4" t="str">
        <f t="shared" si="5"/>
        <v>None </v>
      </c>
      <c r="C194" s="4" t="s">
        <v>618</v>
      </c>
      <c r="D194" s="4" t="s">
        <v>619</v>
      </c>
    </row>
    <row r="195" spans="1:4">
      <c r="A195" s="4">
        <f t="shared" si="4"/>
        <v>1</v>
      </c>
      <c r="B195" s="4" t="str">
        <f t="shared" si="5"/>
        <v>Other, please, specify below</v>
      </c>
      <c r="C195" s="4" t="s">
        <v>620</v>
      </c>
      <c r="D195" s="4" t="s">
        <v>621</v>
      </c>
    </row>
    <row r="196" spans="1:4">
      <c r="A196" s="4">
        <f t="shared" si="4"/>
        <v>1</v>
      </c>
      <c r="B196" s="4" t="str">
        <f t="shared" si="5"/>
        <v>Selection of participants</v>
      </c>
      <c r="C196" s="4" t="s">
        <v>622</v>
      </c>
      <c r="D196" s="4" t="s">
        <v>623</v>
      </c>
    </row>
    <row r="197" spans="1:4" ht="30">
      <c r="A197" s="4">
        <f t="shared" ref="A197:A260" si="6">$B$2</f>
        <v>1</v>
      </c>
      <c r="B197" s="4" t="str">
        <f t="shared" ref="B197:B260" si="7">IF($B$2=1,C197,IF($B$2=2,D197,IF($B$2=3,E197,IF($B$2=4,F197,F198))))</f>
        <v>Selected by a selection committee (or similar function)</v>
      </c>
      <c r="C197" s="4" t="s">
        <v>624</v>
      </c>
      <c r="D197" s="4" t="s">
        <v>625</v>
      </c>
    </row>
    <row r="198" spans="1:4" ht="45">
      <c r="A198" s="4">
        <f t="shared" si="6"/>
        <v>1</v>
      </c>
      <c r="B198" s="4" t="str">
        <f t="shared" si="7"/>
        <v>Nominated/appointed without selection committee (or similar function)</v>
      </c>
      <c r="C198" s="4" t="s">
        <v>626</v>
      </c>
      <c r="D198" s="4" t="s">
        <v>627</v>
      </c>
    </row>
    <row r="199" spans="1:4" ht="30">
      <c r="A199" s="4">
        <f t="shared" si="6"/>
        <v>1</v>
      </c>
      <c r="B199" s="4" t="str">
        <f t="shared" si="7"/>
        <v>Applications/candidates for the role of participants</v>
      </c>
      <c r="C199" s="4" t="s">
        <v>628</v>
      </c>
      <c r="D199" s="4" t="s">
        <v>629</v>
      </c>
    </row>
    <row r="200" spans="1:4" ht="30">
      <c r="A200" s="4">
        <f t="shared" si="6"/>
        <v>1</v>
      </c>
      <c r="B200" s="4" t="str">
        <f t="shared" si="7"/>
        <v>Yes, there were applications/candidates</v>
      </c>
      <c r="C200" s="4" t="s">
        <v>630</v>
      </c>
      <c r="D200" s="4" t="s">
        <v>631</v>
      </c>
    </row>
    <row r="201" spans="1:4" ht="45">
      <c r="A201" s="4">
        <f t="shared" si="6"/>
        <v>1</v>
      </c>
      <c r="B201" s="4" t="str">
        <f t="shared" si="7"/>
        <v>No, there were only nominated participants or there were no applications/candidates</v>
      </c>
      <c r="C201" s="4" t="s">
        <v>632</v>
      </c>
      <c r="D201" s="4" t="s">
        <v>633</v>
      </c>
    </row>
    <row r="202" spans="1:4">
      <c r="A202" s="4">
        <f t="shared" si="6"/>
        <v>1</v>
      </c>
      <c r="B202" s="4" t="str">
        <f t="shared" si="7"/>
        <v>CoP platforms</v>
      </c>
      <c r="C202" s="4" t="s">
        <v>634</v>
      </c>
      <c r="D202" s="4" t="s">
        <v>635</v>
      </c>
    </row>
    <row r="203" spans="1:4">
      <c r="A203" s="4">
        <f t="shared" si="6"/>
        <v>1</v>
      </c>
      <c r="B203" s="4" t="str">
        <f t="shared" si="7"/>
        <v>Chat</v>
      </c>
      <c r="C203" s="4" t="s">
        <v>636</v>
      </c>
      <c r="D203" s="4" t="s">
        <v>637</v>
      </c>
    </row>
    <row r="204" spans="1:4" ht="30">
      <c r="A204" s="4">
        <f t="shared" si="6"/>
        <v>1</v>
      </c>
      <c r="B204" s="4" t="str">
        <f t="shared" si="7"/>
        <v>Regular forums/conferences/meetings</v>
      </c>
      <c r="C204" s="4" t="s">
        <v>638</v>
      </c>
      <c r="D204" s="4" t="s">
        <v>639</v>
      </c>
    </row>
    <row r="205" spans="1:4">
      <c r="A205" s="4">
        <f t="shared" si="6"/>
        <v>1</v>
      </c>
      <c r="B205" s="4" t="str">
        <f t="shared" si="7"/>
        <v>Online platform</v>
      </c>
      <c r="C205" s="4" t="s">
        <v>640</v>
      </c>
      <c r="D205" s="4" t="s">
        <v>641</v>
      </c>
    </row>
    <row r="206" spans="1:4">
      <c r="A206" s="4">
        <f t="shared" si="6"/>
        <v>1</v>
      </c>
      <c r="B206" s="4" t="str">
        <f t="shared" si="7"/>
        <v>Other, please, specify below</v>
      </c>
      <c r="C206" s="4" t="s">
        <v>620</v>
      </c>
      <c r="D206" s="4" t="s">
        <v>621</v>
      </c>
    </row>
    <row r="207" spans="1:4">
      <c r="A207" s="4">
        <f t="shared" si="6"/>
        <v>1</v>
      </c>
      <c r="B207" s="4" t="str">
        <f t="shared" si="7"/>
        <v>M&amp;E data use</v>
      </c>
      <c r="C207" s="4" t="s">
        <v>642</v>
      </c>
      <c r="D207" s="4" t="s">
        <v>643</v>
      </c>
    </row>
    <row r="208" spans="1:4" ht="30">
      <c r="A208" s="4">
        <f t="shared" si="6"/>
        <v>1</v>
      </c>
      <c r="B208" s="4" t="str">
        <f t="shared" si="7"/>
        <v>M&amp;E data was analyzed and action plan drafted</v>
      </c>
      <c r="C208" s="4" t="s">
        <v>644</v>
      </c>
      <c r="D208" s="4" t="s">
        <v>645</v>
      </c>
    </row>
    <row r="209" spans="1:4" ht="45">
      <c r="A209" s="4">
        <f t="shared" si="6"/>
        <v>1</v>
      </c>
      <c r="B209" s="4" t="str">
        <f t="shared" si="7"/>
        <v>M&amp;E data was analyzed, action plan approved, and implementation started</v>
      </c>
      <c r="C209" s="4" t="s">
        <v>646</v>
      </c>
      <c r="D209" s="4" t="s">
        <v>647</v>
      </c>
    </row>
    <row r="210" spans="1:4" ht="30">
      <c r="A210" s="4">
        <f t="shared" si="6"/>
        <v>1</v>
      </c>
      <c r="B210" s="4" t="str">
        <f t="shared" si="7"/>
        <v>M&amp;E data was analyzed, action plan approved and implemented</v>
      </c>
      <c r="C210" s="4" t="s">
        <v>648</v>
      </c>
      <c r="D210" s="4" t="s">
        <v>649</v>
      </c>
    </row>
    <row r="211" spans="1:4">
      <c r="A211" s="4">
        <f t="shared" si="6"/>
        <v>1</v>
      </c>
      <c r="B211" s="4" t="str">
        <f t="shared" si="7"/>
        <v>Other, please, specify below</v>
      </c>
      <c r="C211" s="4" t="s">
        <v>620</v>
      </c>
      <c r="D211" s="4" t="s">
        <v>621</v>
      </c>
    </row>
    <row r="212" spans="1:4">
      <c r="A212" s="4">
        <f t="shared" si="6"/>
        <v>1</v>
      </c>
      <c r="B212" s="4" t="str">
        <f t="shared" si="7"/>
        <v>Source of funding</v>
      </c>
      <c r="C212" s="4" t="s">
        <v>650</v>
      </c>
      <c r="D212" s="4" t="s">
        <v>651</v>
      </c>
    </row>
    <row r="213" spans="1:4">
      <c r="A213" s="4">
        <f t="shared" si="6"/>
        <v>1</v>
      </c>
      <c r="B213" s="4" t="str">
        <f t="shared" si="7"/>
        <v>Fully funded by the government</v>
      </c>
      <c r="C213" s="4" t="s">
        <v>652</v>
      </c>
      <c r="D213" s="4" t="s">
        <v>653</v>
      </c>
    </row>
    <row r="214" spans="1:4">
      <c r="A214" s="4">
        <f t="shared" si="6"/>
        <v>1</v>
      </c>
      <c r="B214" s="4" t="str">
        <f t="shared" si="7"/>
        <v>Fully funded by a partner</v>
      </c>
      <c r="C214" s="4" t="s">
        <v>654</v>
      </c>
      <c r="D214" s="4" t="s">
        <v>655</v>
      </c>
    </row>
    <row r="215" spans="1:4" ht="30">
      <c r="A215" s="4">
        <f t="shared" si="6"/>
        <v>1</v>
      </c>
      <c r="B215" s="4" t="str">
        <f t="shared" si="7"/>
        <v>Partially funded by the government and partially funded by a partner</v>
      </c>
      <c r="C215" s="4" t="s">
        <v>656</v>
      </c>
      <c r="D215" s="4" t="s">
        <v>657</v>
      </c>
    </row>
    <row r="216" spans="1:4">
      <c r="A216" s="4">
        <f t="shared" si="6"/>
        <v>1</v>
      </c>
      <c r="B216" s="4" t="str">
        <f t="shared" si="7"/>
        <v>Other, please, specify below</v>
      </c>
      <c r="C216" s="4" t="s">
        <v>620</v>
      </c>
      <c r="D216" s="4" t="s">
        <v>621</v>
      </c>
    </row>
    <row r="217" spans="1:4">
      <c r="A217" s="4">
        <f t="shared" si="6"/>
        <v>1</v>
      </c>
      <c r="B217" s="4" t="str">
        <f t="shared" si="7"/>
        <v>Type of expert</v>
      </c>
      <c r="C217" s="4" t="s">
        <v>658</v>
      </c>
      <c r="D217" s="4" t="s">
        <v>659</v>
      </c>
    </row>
    <row r="218" spans="1:4">
      <c r="A218" s="4">
        <f t="shared" si="6"/>
        <v>1</v>
      </c>
      <c r="B218" s="4" t="str">
        <f t="shared" si="7"/>
        <v>National/local</v>
      </c>
      <c r="C218" s="4" t="s">
        <v>660</v>
      </c>
      <c r="D218" s="4" t="s">
        <v>661</v>
      </c>
    </row>
    <row r="219" spans="1:4">
      <c r="A219" s="4">
        <f t="shared" si="6"/>
        <v>1</v>
      </c>
      <c r="B219" s="4" t="str">
        <f t="shared" si="7"/>
        <v>International/external</v>
      </c>
      <c r="C219" s="4" t="s">
        <v>662</v>
      </c>
      <c r="D219" s="4" t="s">
        <v>663</v>
      </c>
    </row>
    <row r="220" spans="1:4">
      <c r="A220" s="4">
        <f t="shared" si="6"/>
        <v>1</v>
      </c>
      <c r="B220" s="4" t="str">
        <f t="shared" si="7"/>
        <v>Specify here</v>
      </c>
      <c r="C220" s="4" t="s">
        <v>664</v>
      </c>
      <c r="D220" s="4" t="s">
        <v>665</v>
      </c>
    </row>
    <row r="221" spans="1:4">
      <c r="A221" s="4">
        <f t="shared" si="6"/>
        <v>1</v>
      </c>
      <c r="B221" s="4" t="str">
        <f t="shared" si="7"/>
        <v>Indicators table</v>
      </c>
      <c r="C221" s="4" t="s">
        <v>268</v>
      </c>
      <c r="D221" s="4" t="s">
        <v>666</v>
      </c>
    </row>
    <row r="222" spans="1:4" ht="135">
      <c r="A222" s="4">
        <f t="shared" si="6"/>
        <v>1</v>
      </c>
      <c r="B222" s="4" t="str">
        <f t="shared" si="7"/>
        <v>Spreadsheet description: This spreadsheet demonstrates all indicators of the Monitoring and Evaluation framework developed by the GLLP Partners. These indicators allow programmes to track their implementations and improve their programmes during the iteration and following its completion.</v>
      </c>
      <c r="C222" s="4" t="s">
        <v>667</v>
      </c>
      <c r="D222" s="4" t="s">
        <v>668</v>
      </c>
    </row>
    <row r="223" spans="1:4" ht="240">
      <c r="A223" s="4">
        <f t="shared" si="6"/>
        <v>1</v>
      </c>
      <c r="B223" s="4" t="str">
        <f t="shared" si="7"/>
        <v>When to fill in this tab: 
This sheet does not need direct inputs. Indicators change based on the inputs into other spreadsheets. You can view your indicators in column J.
Note: Some indicators might not show any value/information or seem incorrect because the relevant spreadsheets have not been filled out (either information is not yet available or it has not been updated/filled in). You may refer to the Data source column to see which forms/tabs feed into the indicator.</v>
      </c>
      <c r="C223" s="4" t="s">
        <v>669</v>
      </c>
      <c r="D223" s="4" t="s">
        <v>670</v>
      </c>
    </row>
    <row r="224" spans="1:4">
      <c r="A224" s="4">
        <f t="shared" si="6"/>
        <v>1</v>
      </c>
      <c r="B224" s="4" t="str">
        <f t="shared" si="7"/>
        <v>Overall #</v>
      </c>
      <c r="C224" s="4" t="s">
        <v>671</v>
      </c>
      <c r="D224" s="4" t="s">
        <v>672</v>
      </c>
    </row>
    <row r="225" spans="1:4">
      <c r="A225" s="4">
        <f t="shared" si="6"/>
        <v>1</v>
      </c>
      <c r="B225" s="4" t="str">
        <f t="shared" si="7"/>
        <v>#</v>
      </c>
      <c r="C225" s="4" t="s">
        <v>673</v>
      </c>
      <c r="D225" s="4" t="s">
        <v>674</v>
      </c>
    </row>
    <row r="226" spans="1:4">
      <c r="A226" s="4">
        <f t="shared" si="6"/>
        <v>1</v>
      </c>
      <c r="B226" s="4" t="str">
        <f t="shared" si="7"/>
        <v>Indicator</v>
      </c>
      <c r="C226" s="4" t="s">
        <v>675</v>
      </c>
      <c r="D226" s="4" t="s">
        <v>676</v>
      </c>
    </row>
    <row r="227" spans="1:4">
      <c r="A227" s="4">
        <f t="shared" si="6"/>
        <v>1</v>
      </c>
      <c r="B227" s="4" t="str">
        <f t="shared" si="7"/>
        <v>Intended use</v>
      </c>
      <c r="C227" s="4" t="s">
        <v>677</v>
      </c>
      <c r="D227" s="4" t="s">
        <v>678</v>
      </c>
    </row>
    <row r="228" spans="1:4">
      <c r="A228" s="4">
        <f t="shared" si="6"/>
        <v>1</v>
      </c>
      <c r="B228" s="4" t="str">
        <f t="shared" si="7"/>
        <v>Target</v>
      </c>
      <c r="C228" s="4" t="s">
        <v>679</v>
      </c>
      <c r="D228" s="4" t="s">
        <v>680</v>
      </c>
    </row>
    <row r="229" spans="1:4">
      <c r="A229" s="4">
        <f t="shared" si="6"/>
        <v>1</v>
      </c>
      <c r="B229" s="4" t="str">
        <f t="shared" si="7"/>
        <v>Data source</v>
      </c>
      <c r="C229" s="4" t="s">
        <v>681</v>
      </c>
      <c r="D229" s="4" t="s">
        <v>682</v>
      </c>
    </row>
    <row r="230" spans="1:4">
      <c r="A230" s="4">
        <f t="shared" si="6"/>
        <v>1</v>
      </c>
      <c r="B230" s="4" t="str">
        <f t="shared" si="7"/>
        <v>Related affiliation standards</v>
      </c>
      <c r="C230" s="199" t="s">
        <v>683</v>
      </c>
      <c r="D230" s="4" t="s">
        <v>684</v>
      </c>
    </row>
    <row r="231" spans="1:4">
      <c r="A231" s="4">
        <f t="shared" si="6"/>
        <v>1</v>
      </c>
      <c r="B231" s="4" t="str">
        <f t="shared" si="7"/>
        <v>Type of indicator</v>
      </c>
      <c r="C231" s="4" t="s">
        <v>685</v>
      </c>
      <c r="D231" s="4" t="s">
        <v>686</v>
      </c>
    </row>
    <row r="232" spans="1:4">
      <c r="A232" s="4">
        <f t="shared" si="6"/>
        <v>1</v>
      </c>
      <c r="B232" s="4" t="str">
        <f t="shared" si="7"/>
        <v>Indicator breakdown (if applicable)</v>
      </c>
      <c r="C232" s="4" t="s">
        <v>687</v>
      </c>
      <c r="D232" s="4" t="s">
        <v>688</v>
      </c>
    </row>
    <row r="233" spans="1:4">
      <c r="A233" s="4">
        <f t="shared" si="6"/>
        <v>1</v>
      </c>
      <c r="B233" s="4" t="str">
        <f t="shared" si="7"/>
        <v>Indicator value</v>
      </c>
      <c r="C233" s="4" t="s">
        <v>689</v>
      </c>
      <c r="D233" s="4" t="s">
        <v>690</v>
      </c>
    </row>
    <row r="234" spans="1:4" ht="45">
      <c r="A234" s="4">
        <f t="shared" si="6"/>
        <v>1</v>
      </c>
      <c r="B234" s="4" t="str">
        <f t="shared" si="7"/>
        <v>Group 1. Monitor the GLLP implementation progress and performance</v>
      </c>
      <c r="C234" s="4" t="s">
        <v>691</v>
      </c>
      <c r="D234" s="4" t="s">
        <v>692</v>
      </c>
    </row>
    <row r="235" spans="1:4">
      <c r="A235" s="4">
        <f t="shared" si="6"/>
        <v>1</v>
      </c>
      <c r="B235" s="4" t="str">
        <f t="shared" si="7"/>
        <v>1.1 Programme details</v>
      </c>
      <c r="C235" s="4" t="s">
        <v>693</v>
      </c>
      <c r="D235" s="4" t="s">
        <v>694</v>
      </c>
    </row>
    <row r="236" spans="1:4" ht="45">
      <c r="A236" s="4">
        <f t="shared" si="6"/>
        <v>1</v>
      </c>
      <c r="B236" s="4" t="str">
        <f t="shared" si="7"/>
        <v>Existence of designation of a national entity responsible for oversight of the programme</v>
      </c>
      <c r="C236" s="163" t="s">
        <v>695</v>
      </c>
      <c r="D236" s="4" t="s">
        <v>696</v>
      </c>
    </row>
    <row r="237" spans="1:4" ht="30">
      <c r="A237" s="4">
        <f t="shared" si="6"/>
        <v>1</v>
      </c>
      <c r="B237" s="4" t="str">
        <f t="shared" si="7"/>
        <v>To assess the ownership of the programme</v>
      </c>
      <c r="C237" s="163" t="s">
        <v>697</v>
      </c>
      <c r="D237" s="4" t="s">
        <v>698</v>
      </c>
    </row>
    <row r="238" spans="1:4" ht="45">
      <c r="A238" s="4">
        <f t="shared" si="6"/>
        <v>1</v>
      </c>
      <c r="B238" s="4" t="str">
        <f t="shared" si="7"/>
        <v>National entity is officially designated for implementation oversight of GLLP in the country</v>
      </c>
      <c r="C238" s="163" t="s">
        <v>699</v>
      </c>
      <c r="D238" s="4" t="s">
        <v>700</v>
      </c>
    </row>
    <row r="239" spans="1:4" ht="75">
      <c r="A239" s="4">
        <f t="shared" si="6"/>
        <v>1</v>
      </c>
      <c r="B239" s="4" t="str">
        <f t="shared" si="7"/>
        <v>"General progr info" tab, cell D18.
Prefills the response in the Initial reporting form (Section A, question 6).</v>
      </c>
      <c r="C239" s="163" t="s">
        <v>701</v>
      </c>
      <c r="D239" s="4" t="s">
        <v>702</v>
      </c>
    </row>
    <row r="240" spans="1:4" ht="60">
      <c r="A240" s="4">
        <f t="shared" si="6"/>
        <v>1</v>
      </c>
      <c r="B240" s="4" t="str">
        <f t="shared" si="7"/>
        <v>Programme ownership – a National Entity hosting GLLP is officially designated / recognized by the government/ national authorities</v>
      </c>
      <c r="C240" s="163" t="s">
        <v>703</v>
      </c>
      <c r="D240" s="4" t="s">
        <v>704</v>
      </c>
    </row>
    <row r="241" spans="1:5">
      <c r="A241" s="4">
        <f t="shared" si="6"/>
        <v>1</v>
      </c>
      <c r="B241" s="4" t="str">
        <f t="shared" si="7"/>
        <v>Guidance for programmes</v>
      </c>
      <c r="C241" s="163" t="s">
        <v>705</v>
      </c>
      <c r="D241" s="4" t="s">
        <v>706</v>
      </c>
    </row>
    <row r="242" spans="1:5">
      <c r="A242" s="4">
        <f t="shared" si="6"/>
        <v>1</v>
      </c>
      <c r="B242" s="4" t="str">
        <f t="shared" si="7"/>
        <v>N/A</v>
      </c>
      <c r="C242" s="163" t="s">
        <v>707</v>
      </c>
      <c r="D242" s="4" t="s">
        <v>565</v>
      </c>
    </row>
    <row r="243" spans="1:5" ht="105">
      <c r="A243" s="4">
        <f t="shared" si="6"/>
        <v>1</v>
      </c>
      <c r="B243" s="4" t="str">
        <f t="shared" si="7"/>
        <v>Full-time equivalents (FTEs) per role: managing and coordinating all phases of programme planning and implementation, monitoring and evaluation, administrative and logistical needs. 1 FTE is comparable to a full-time worker</v>
      </c>
      <c r="C243" s="164" t="s">
        <v>708</v>
      </c>
      <c r="D243" s="164" t="s">
        <v>709</v>
      </c>
      <c r="E243" s="164"/>
    </row>
    <row r="244" spans="1:5" ht="30">
      <c r="A244" s="4">
        <f t="shared" si="6"/>
        <v>1</v>
      </c>
      <c r="B244" s="4" t="str">
        <f t="shared" si="7"/>
        <v>To monitor availability of personnel for programme needs</v>
      </c>
      <c r="C244" s="164" t="s">
        <v>710</v>
      </c>
      <c r="D244" s="164" t="s">
        <v>711</v>
      </c>
      <c r="E244" s="164"/>
    </row>
    <row r="245" spans="1:5" ht="45">
      <c r="A245" s="4">
        <f t="shared" si="6"/>
        <v>1</v>
      </c>
      <c r="B245" s="4" t="str">
        <f t="shared" si="7"/>
        <v>Sufficient number of FTEs need be assigned per each role to cover the programme needs.</v>
      </c>
      <c r="C245" s="164" t="s">
        <v>712</v>
      </c>
      <c r="D245" s="164" t="s">
        <v>713</v>
      </c>
      <c r="E245" s="164"/>
    </row>
    <row r="246" spans="1:5" ht="45">
      <c r="A246" s="4">
        <f t="shared" si="6"/>
        <v>1</v>
      </c>
      <c r="B246" s="4" t="str">
        <f t="shared" si="7"/>
        <v>"Programme staff info" tab, cells B30 to B32 (drawing information from cells C6 to C25, J6 to J25).</v>
      </c>
      <c r="C246" s="164" t="s">
        <v>714</v>
      </c>
      <c r="D246" s="164" t="s">
        <v>715</v>
      </c>
      <c r="E246" s="164"/>
    </row>
    <row r="247" spans="1:5" ht="105">
      <c r="A247" s="4">
        <f t="shared" si="6"/>
        <v>1</v>
      </c>
      <c r="B247" s="4" t="str">
        <f t="shared" si="7"/>
        <v>Personnel are available to manage and coordinate all phases of programme planning,implementation, monitoring and evaluation, and to support the programme’s administrative and logistical needs</v>
      </c>
      <c r="C247" s="164" t="s">
        <v>716</v>
      </c>
      <c r="D247" s="164" t="s">
        <v>717</v>
      </c>
      <c r="E247" s="164"/>
    </row>
    <row r="248" spans="1:5">
      <c r="A248" s="4">
        <f t="shared" si="6"/>
        <v>1</v>
      </c>
      <c r="B248" s="4" t="str">
        <f t="shared" si="7"/>
        <v>Guidance for programmes</v>
      </c>
      <c r="C248" s="164" t="s">
        <v>705</v>
      </c>
      <c r="D248" s="4" t="s">
        <v>706</v>
      </c>
      <c r="E248" s="164"/>
    </row>
    <row r="249" spans="1:5">
      <c r="A249" s="4">
        <f t="shared" si="6"/>
        <v>1</v>
      </c>
      <c r="B249" s="4" t="str">
        <f t="shared" si="7"/>
        <v>Programme management</v>
      </c>
      <c r="C249" s="4" t="s">
        <v>475</v>
      </c>
      <c r="D249" s="4" t="s">
        <v>476</v>
      </c>
    </row>
    <row r="250" spans="1:5" ht="30">
      <c r="A250" s="4">
        <f t="shared" si="6"/>
        <v>1</v>
      </c>
      <c r="B250" s="4" t="str">
        <f t="shared" si="7"/>
        <v>Monitoring and evaluation personnel</v>
      </c>
      <c r="C250" s="4" t="s">
        <v>477</v>
      </c>
      <c r="D250" s="4" t="s">
        <v>478</v>
      </c>
    </row>
    <row r="251" spans="1:5" ht="30">
      <c r="A251" s="4">
        <f t="shared" si="6"/>
        <v>1</v>
      </c>
      <c r="B251" s="4" t="str">
        <f t="shared" si="7"/>
        <v>Administrative and logistical personnel</v>
      </c>
      <c r="C251" s="4" t="s">
        <v>479</v>
      </c>
      <c r="D251" s="4" t="s">
        <v>480</v>
      </c>
    </row>
    <row r="252" spans="1:5" ht="60">
      <c r="A252" s="4">
        <f t="shared" si="6"/>
        <v>1</v>
      </c>
      <c r="B252" s="4" t="str">
        <f t="shared" si="7"/>
        <v>Availability of criteria and documented process for selection of participants, instructors, and mentors</v>
      </c>
      <c r="C252" s="163" t="s">
        <v>718</v>
      </c>
      <c r="D252" s="4" t="s">
        <v>719</v>
      </c>
    </row>
    <row r="253" spans="1:5" ht="30">
      <c r="A253" s="4">
        <f t="shared" si="6"/>
        <v>1</v>
      </c>
      <c r="B253" s="4" t="str">
        <f t="shared" si="7"/>
        <v>To assess transparency of the selection process</v>
      </c>
      <c r="C253" s="163" t="s">
        <v>720</v>
      </c>
      <c r="D253" s="4" t="s">
        <v>721</v>
      </c>
    </row>
    <row r="254" spans="1:5" ht="75">
      <c r="A254" s="4">
        <f t="shared" si="6"/>
        <v>1</v>
      </c>
      <c r="B254" s="4" t="str">
        <f>IF($B$2=1,C254,IF($B$2=2,D254,IF($B$2=3,E254,IF($B$2=4,F254,F255))))</f>
        <v>List of selection criteria and selection process of participants, instructors and mentors are documented and approved by the national entity</v>
      </c>
      <c r="C254" s="163" t="s">
        <v>722</v>
      </c>
      <c r="D254" s="4" t="s">
        <v>723</v>
      </c>
    </row>
    <row r="255" spans="1:5">
      <c r="A255" s="4">
        <f t="shared" si="6"/>
        <v>1</v>
      </c>
      <c r="B255" s="4" t="str">
        <f>IF($B$2=1,C255,IF($B$2=2,D255,IF($B$2=3,E255,IF($B$2=4,F255,F256))))</f>
        <v>"General progr info" tab, cell D20.</v>
      </c>
      <c r="C255" s="163" t="s">
        <v>724</v>
      </c>
      <c r="D255" s="4" t="s">
        <v>725</v>
      </c>
    </row>
    <row r="256" spans="1:5" ht="120">
      <c r="A256" s="4">
        <f t="shared" si="6"/>
        <v>1</v>
      </c>
      <c r="B256" s="4" t="str">
        <f t="shared" si="7"/>
        <v>Participants, instructors, and mentors are selected based on documented criteria and transparent processes, and candidate selection committee, participants, instructors, and mentors are selected from all three sectors (HH, AH, EH)</v>
      </c>
      <c r="C256" s="163" t="s">
        <v>726</v>
      </c>
      <c r="D256" s="4" t="s">
        <v>727</v>
      </c>
    </row>
    <row r="257" spans="1:19">
      <c r="A257" s="4">
        <f t="shared" si="6"/>
        <v>1</v>
      </c>
      <c r="B257" s="4" t="str">
        <f t="shared" si="7"/>
        <v>Guidance for programmes</v>
      </c>
      <c r="C257" s="163" t="s">
        <v>705</v>
      </c>
      <c r="D257" s="4" t="s">
        <v>706</v>
      </c>
    </row>
    <row r="258" spans="1:19">
      <c r="A258" s="4">
        <f t="shared" si="6"/>
        <v>1</v>
      </c>
      <c r="B258" s="4" t="str">
        <f t="shared" si="7"/>
        <v>N/A</v>
      </c>
      <c r="C258" s="4" t="s">
        <v>707</v>
      </c>
      <c r="D258" s="4" t="s">
        <v>565</v>
      </c>
    </row>
    <row r="259" spans="1:19" ht="30">
      <c r="A259" s="4">
        <f t="shared" si="6"/>
        <v>1</v>
      </c>
      <c r="B259" s="4" t="str">
        <f t="shared" si="7"/>
        <v>Availability of graduation requirements for participants</v>
      </c>
      <c r="C259" s="163" t="s">
        <v>728</v>
      </c>
      <c r="D259" s="4" t="s">
        <v>729</v>
      </c>
    </row>
    <row r="260" spans="1:19" ht="45">
      <c r="A260" s="4">
        <f t="shared" si="6"/>
        <v>1</v>
      </c>
      <c r="B260" s="4" t="str">
        <f t="shared" si="7"/>
        <v>To monitor graduation of participants against documented requirements</v>
      </c>
      <c r="C260" s="163" t="s">
        <v>730</v>
      </c>
      <c r="D260" s="4" t="s">
        <v>731</v>
      </c>
    </row>
    <row r="261" spans="1:19" ht="225">
      <c r="A261" s="4">
        <f t="shared" ref="A261:A324" si="8">$B$2</f>
        <v>1</v>
      </c>
      <c r="B261" s="4" t="str">
        <f t="shared" ref="B261:B324" si="9">IF($B$2=1,C261,IF($B$2=2,D261,IF($B$2=3,E261,IF($B$2=4,F261,F262))))</f>
        <v xml:space="preserve">Graduation requirements are documented and approved by the national entity. Ideally, requirements should at least include 3 components of the programme (didactic component, mentoring, small and capstone projects). Potential criteria for completion can include attendance to didactic sessions, post-test results, two completed small projects, completed capstone project with written report and an oral presentation, participation in mentoring sessions. </v>
      </c>
      <c r="C261" s="163" t="s">
        <v>732</v>
      </c>
      <c r="D261" s="4" t="s">
        <v>733</v>
      </c>
    </row>
    <row r="262" spans="1:19" ht="75">
      <c r="A262" s="4">
        <f t="shared" si="8"/>
        <v>1</v>
      </c>
      <c r="B262" s="4" t="str">
        <f t="shared" si="9"/>
        <v>"General progr info" tab, cell D21.
Prefills the response in the Initial reporting form (Section B, question 5).</v>
      </c>
      <c r="C262" s="163" t="s">
        <v>734</v>
      </c>
      <c r="D262" s="4" t="s">
        <v>735</v>
      </c>
    </row>
    <row r="263" spans="1:19" ht="30">
      <c r="A263" s="4">
        <f t="shared" si="8"/>
        <v>1</v>
      </c>
      <c r="B263" s="4" t="str">
        <f t="shared" si="9"/>
        <v>Programmes have set criteria for graduation</v>
      </c>
      <c r="C263" s="163" t="s">
        <v>736</v>
      </c>
      <c r="D263" s="4" t="s">
        <v>737</v>
      </c>
    </row>
    <row r="264" spans="1:19">
      <c r="A264" s="4">
        <f t="shared" si="8"/>
        <v>1</v>
      </c>
      <c r="B264" s="4" t="str">
        <f t="shared" si="9"/>
        <v>Guidance for programmes</v>
      </c>
      <c r="C264" s="163" t="s">
        <v>705</v>
      </c>
      <c r="D264" s="4" t="s">
        <v>706</v>
      </c>
    </row>
    <row r="265" spans="1:19">
      <c r="A265" s="4">
        <f t="shared" si="8"/>
        <v>1</v>
      </c>
      <c r="B265" s="4" t="str">
        <f t="shared" si="9"/>
        <v>N/A</v>
      </c>
      <c r="C265" s="163" t="s">
        <v>707</v>
      </c>
      <c r="D265" s="4" t="s">
        <v>565</v>
      </c>
    </row>
    <row r="266" spans="1:19" ht="35.25" customHeight="1">
      <c r="A266" s="4">
        <f t="shared" si="8"/>
        <v>1</v>
      </c>
      <c r="B266" s="4" t="str">
        <f t="shared" si="9"/>
        <v>Number of applicants per GLLP iteration</v>
      </c>
      <c r="C266" s="165" t="s">
        <v>738</v>
      </c>
      <c r="D266" s="165" t="s">
        <v>739</v>
      </c>
      <c r="E266" s="165"/>
      <c r="F266" s="165"/>
      <c r="G266" s="165"/>
      <c r="H266" s="165"/>
      <c r="I266" s="165"/>
      <c r="J266" s="165"/>
      <c r="K266" s="165"/>
      <c r="L266" s="165"/>
      <c r="M266" s="165"/>
      <c r="N266" s="165"/>
      <c r="O266" s="165"/>
      <c r="P266" s="165"/>
      <c r="Q266" s="165"/>
      <c r="R266" s="165"/>
      <c r="S266" s="165"/>
    </row>
    <row r="267" spans="1:19" ht="90">
      <c r="A267" s="4">
        <f t="shared" si="8"/>
        <v>1</v>
      </c>
      <c r="B267" s="4" t="str">
        <f t="shared" si="9"/>
        <v xml:space="preserve">To monitor interest in the programme from the three targeted sectors, assess if application information is appropriately communicated and participants are selected from the three sectors. </v>
      </c>
      <c r="C267" s="163" t="s">
        <v>740</v>
      </c>
      <c r="D267" s="163" t="s">
        <v>741</v>
      </c>
      <c r="E267" s="163"/>
      <c r="F267" s="163"/>
      <c r="G267" s="163"/>
      <c r="H267" s="163"/>
      <c r="I267" s="163"/>
      <c r="J267" s="163"/>
      <c r="K267" s="163"/>
      <c r="L267" s="163"/>
      <c r="M267" s="163"/>
      <c r="N267" s="163"/>
      <c r="O267" s="163"/>
      <c r="P267" s="163"/>
      <c r="Q267" s="163"/>
      <c r="R267" s="163"/>
      <c r="S267" s="163"/>
    </row>
    <row r="268" spans="1:19">
      <c r="A268" s="4">
        <f t="shared" si="8"/>
        <v>1</v>
      </c>
      <c r="B268" s="4" t="str">
        <f>IF($B$2=1,C268,IF($B$2=2,D268,IF($B$2=3,E268,IF($B$2=4,F268,F556))))</f>
        <v>Three sectors represented</v>
      </c>
      <c r="C268" s="163" t="s">
        <v>742</v>
      </c>
      <c r="D268" s="163" t="s">
        <v>743</v>
      </c>
      <c r="E268" s="163"/>
      <c r="F268" s="163"/>
      <c r="G268" s="163"/>
      <c r="H268" s="163"/>
      <c r="I268" s="163"/>
      <c r="J268" s="163"/>
      <c r="K268" s="163"/>
      <c r="L268" s="163"/>
      <c r="M268" s="163"/>
      <c r="N268" s="163"/>
      <c r="O268" s="163"/>
      <c r="P268" s="163"/>
      <c r="Q268" s="163"/>
      <c r="R268" s="163"/>
      <c r="S268" s="163"/>
    </row>
    <row r="269" spans="1:19" ht="60">
      <c r="A269" s="4">
        <f t="shared" si="8"/>
        <v>1</v>
      </c>
      <c r="B269" s="4" t="str">
        <f>IF($B$2=1,C269,IF($B$2=2,D269,IF($B$2=3,E556,IF($B$2=4,F556,#REF!))))</f>
        <v>"Applicants' info" tab, cells B158 to B175 (drawing information from cells C6 to C155, H6 to H155, I6 to I155).</v>
      </c>
      <c r="C269" s="165" t="s">
        <v>744</v>
      </c>
      <c r="D269" s="165" t="s">
        <v>745</v>
      </c>
      <c r="G269" s="165"/>
      <c r="H269" s="165"/>
      <c r="I269" s="165"/>
      <c r="J269" s="165"/>
      <c r="K269" s="165"/>
      <c r="L269" s="165"/>
      <c r="M269" s="165"/>
      <c r="N269" s="165"/>
      <c r="O269" s="165"/>
      <c r="P269" s="165"/>
      <c r="Q269" s="165"/>
      <c r="R269" s="165"/>
      <c r="S269" s="165"/>
    </row>
    <row r="270" spans="1:19" ht="120">
      <c r="A270" s="4">
        <f t="shared" si="8"/>
        <v>1</v>
      </c>
      <c r="B270" s="4" t="str">
        <f>IF($B$2=1,C270,IF($B$2=2,D270,IF($B$2=3,#REF!,IF($B$2=4,#REF!,F271))))</f>
        <v>Participants, instructors and mentors are selected based on documented criteria and transparent processes, and candidate selection committee, participants, instructors and mentors are selected from all three sectors (HH, AH, EH)</v>
      </c>
      <c r="C270" s="165" t="s">
        <v>746</v>
      </c>
      <c r="D270" s="4" t="s">
        <v>747</v>
      </c>
      <c r="G270" s="165"/>
      <c r="H270" s="165"/>
      <c r="I270" s="165"/>
      <c r="J270" s="165"/>
      <c r="K270" s="165"/>
      <c r="L270" s="165"/>
      <c r="M270" s="165"/>
      <c r="N270" s="165"/>
      <c r="O270" s="165"/>
      <c r="P270" s="165"/>
      <c r="Q270" s="165"/>
      <c r="R270" s="165"/>
      <c r="S270" s="165"/>
    </row>
    <row r="271" spans="1:19">
      <c r="A271" s="4">
        <f t="shared" si="8"/>
        <v>1</v>
      </c>
      <c r="B271" s="4" t="str">
        <f t="shared" si="9"/>
        <v>Programme monitoring</v>
      </c>
      <c r="C271" s="165" t="s">
        <v>748</v>
      </c>
      <c r="D271" s="165" t="s">
        <v>749</v>
      </c>
      <c r="E271" s="165"/>
      <c r="F271" s="165"/>
      <c r="G271" s="165"/>
      <c r="H271" s="165"/>
      <c r="I271" s="165"/>
      <c r="J271" s="165"/>
      <c r="K271" s="165"/>
      <c r="L271" s="165"/>
      <c r="M271" s="165"/>
      <c r="N271" s="165"/>
      <c r="O271" s="165"/>
      <c r="P271" s="165"/>
      <c r="Q271" s="165"/>
      <c r="R271" s="165"/>
      <c r="S271" s="165"/>
    </row>
    <row r="272" spans="1:19">
      <c r="A272" s="4">
        <f t="shared" si="8"/>
        <v>1</v>
      </c>
      <c r="B272" s="4" t="str">
        <f t="shared" si="9"/>
        <v>Breakdown by sector</v>
      </c>
      <c r="C272" s="4" t="s">
        <v>750</v>
      </c>
      <c r="D272" s="4" t="s">
        <v>751</v>
      </c>
    </row>
    <row r="273" spans="1:4">
      <c r="A273" s="4">
        <f t="shared" si="8"/>
        <v>1</v>
      </c>
      <c r="B273" s="4" t="str">
        <f t="shared" si="9"/>
        <v>Breakdown by gender</v>
      </c>
      <c r="C273" s="4" t="s">
        <v>18</v>
      </c>
      <c r="D273" s="4" t="s">
        <v>752</v>
      </c>
    </row>
    <row r="274" spans="1:4">
      <c r="A274" s="4">
        <f t="shared" si="8"/>
        <v>1</v>
      </c>
      <c r="B274" s="4" t="str">
        <f t="shared" si="9"/>
        <v>Breakdown by business sector</v>
      </c>
      <c r="C274" s="4" t="s">
        <v>753</v>
      </c>
      <c r="D274" s="4" t="s">
        <v>754</v>
      </c>
    </row>
    <row r="275" spans="1:4">
      <c r="A275" s="4">
        <f t="shared" si="8"/>
        <v>1</v>
      </c>
      <c r="B275" s="4" t="str">
        <f t="shared" si="9"/>
        <v>Human health</v>
      </c>
      <c r="C275" s="4" t="s">
        <v>440</v>
      </c>
      <c r="D275" s="4" t="s">
        <v>441</v>
      </c>
    </row>
    <row r="276" spans="1:4">
      <c r="A276" s="4">
        <f t="shared" si="8"/>
        <v>1</v>
      </c>
      <c r="B276" s="4" t="str">
        <f t="shared" si="9"/>
        <v>Animal health</v>
      </c>
      <c r="C276" s="4" t="s">
        <v>442</v>
      </c>
      <c r="D276" s="4" t="s">
        <v>443</v>
      </c>
    </row>
    <row r="277" spans="1:4">
      <c r="A277" s="4">
        <f t="shared" si="8"/>
        <v>1</v>
      </c>
      <c r="B277" s="4" t="str">
        <f t="shared" si="9"/>
        <v>Environmental health</v>
      </c>
      <c r="C277" s="4" t="s">
        <v>444</v>
      </c>
      <c r="D277" s="4" t="s">
        <v>445</v>
      </c>
    </row>
    <row r="278" spans="1:4">
      <c r="A278" s="4">
        <f t="shared" si="8"/>
        <v>1</v>
      </c>
      <c r="B278" s="4" t="str">
        <f t="shared" si="9"/>
        <v>Other</v>
      </c>
      <c r="C278" s="4" t="s">
        <v>446</v>
      </c>
      <c r="D278" s="4" t="s">
        <v>447</v>
      </c>
    </row>
    <row r="279" spans="1:4">
      <c r="A279" s="4">
        <f t="shared" si="8"/>
        <v>1</v>
      </c>
      <c r="B279" s="4" t="str">
        <f t="shared" si="9"/>
        <v>Total</v>
      </c>
      <c r="C279" s="4" t="s">
        <v>115</v>
      </c>
      <c r="D279" s="4" t="s">
        <v>755</v>
      </c>
    </row>
    <row r="280" spans="1:4">
      <c r="A280" s="4">
        <f t="shared" si="8"/>
        <v>1</v>
      </c>
      <c r="B280" s="4" t="str">
        <f t="shared" si="9"/>
        <v>Female</v>
      </c>
      <c r="C280" s="4" t="s">
        <v>449</v>
      </c>
      <c r="D280" s="4" t="s">
        <v>450</v>
      </c>
    </row>
    <row r="281" spans="1:4">
      <c r="A281" s="4">
        <f t="shared" si="8"/>
        <v>1</v>
      </c>
      <c r="B281" s="4" t="str">
        <f t="shared" si="9"/>
        <v>Male</v>
      </c>
      <c r="C281" s="4" t="s">
        <v>451</v>
      </c>
      <c r="D281" s="4" t="s">
        <v>452</v>
      </c>
    </row>
    <row r="282" spans="1:4">
      <c r="A282" s="4">
        <f t="shared" si="8"/>
        <v>1</v>
      </c>
      <c r="B282" s="4" t="str">
        <f t="shared" si="9"/>
        <v>Non-binary</v>
      </c>
      <c r="C282" s="4" t="s">
        <v>453</v>
      </c>
      <c r="D282" s="4" t="s">
        <v>454</v>
      </c>
    </row>
    <row r="283" spans="1:4">
      <c r="A283" s="4">
        <f t="shared" si="8"/>
        <v>1</v>
      </c>
      <c r="B283" s="4" t="str">
        <f t="shared" si="9"/>
        <v>Prefer not to say</v>
      </c>
      <c r="C283" s="4" t="s">
        <v>455</v>
      </c>
      <c r="D283" s="4" t="s">
        <v>456</v>
      </c>
    </row>
    <row r="284" spans="1:4">
      <c r="A284" s="4">
        <f t="shared" si="8"/>
        <v>1</v>
      </c>
      <c r="B284" s="4" t="str">
        <f t="shared" si="9"/>
        <v>Total</v>
      </c>
      <c r="C284" s="4" t="s">
        <v>115</v>
      </c>
      <c r="D284" s="4" t="s">
        <v>755</v>
      </c>
    </row>
    <row r="285" spans="1:4">
      <c r="A285" s="4">
        <f t="shared" si="8"/>
        <v>1</v>
      </c>
      <c r="B285" s="4" t="str">
        <f t="shared" si="9"/>
        <v>Public</v>
      </c>
      <c r="C285" s="4" t="s">
        <v>459</v>
      </c>
      <c r="D285" s="4" t="s">
        <v>460</v>
      </c>
    </row>
    <row r="286" spans="1:4">
      <c r="A286" s="4">
        <f t="shared" si="8"/>
        <v>1</v>
      </c>
      <c r="B286" s="4" t="str">
        <f t="shared" si="9"/>
        <v>Private</v>
      </c>
      <c r="C286" s="4" t="s">
        <v>461</v>
      </c>
      <c r="D286" s="4" t="s">
        <v>462</v>
      </c>
    </row>
    <row r="287" spans="1:4">
      <c r="A287" s="4">
        <f t="shared" si="8"/>
        <v>1</v>
      </c>
      <c r="B287" s="4" t="str">
        <f t="shared" si="9"/>
        <v>Public-private partnerships</v>
      </c>
      <c r="C287" s="4" t="s">
        <v>463</v>
      </c>
      <c r="D287" s="4" t="s">
        <v>464</v>
      </c>
    </row>
    <row r="288" spans="1:4">
      <c r="A288" s="4">
        <f t="shared" si="8"/>
        <v>1</v>
      </c>
      <c r="B288" s="4" t="str">
        <f t="shared" si="9"/>
        <v>Total</v>
      </c>
      <c r="C288" s="4" t="s">
        <v>115</v>
      </c>
      <c r="D288" s="4" t="s">
        <v>755</v>
      </c>
    </row>
    <row r="289" spans="1:19" ht="30">
      <c r="A289" s="4">
        <f t="shared" si="8"/>
        <v>1</v>
      </c>
      <c r="B289" s="4" t="str">
        <f t="shared" si="9"/>
        <v>Number of participants across the sectors per GLLP iteration</v>
      </c>
      <c r="C289" s="163" t="s">
        <v>756</v>
      </c>
      <c r="D289" s="163" t="s">
        <v>757</v>
      </c>
      <c r="E289" s="163"/>
      <c r="F289" s="163"/>
      <c r="G289" s="163"/>
      <c r="H289" s="163"/>
      <c r="I289" s="163"/>
      <c r="J289" s="163"/>
      <c r="K289" s="163"/>
      <c r="L289" s="163"/>
      <c r="M289" s="163"/>
      <c r="N289" s="163"/>
      <c r="O289" s="163"/>
      <c r="P289" s="163"/>
      <c r="Q289" s="163"/>
      <c r="R289" s="163"/>
      <c r="S289" s="163"/>
    </row>
    <row r="290" spans="1:19" ht="30">
      <c r="A290" s="4">
        <f t="shared" si="8"/>
        <v>1</v>
      </c>
      <c r="B290" s="4" t="str">
        <f t="shared" si="9"/>
        <v>To monitor sector representation in each role</v>
      </c>
      <c r="C290" s="163" t="s">
        <v>758</v>
      </c>
      <c r="D290" s="4" t="s">
        <v>759</v>
      </c>
      <c r="E290" s="163"/>
      <c r="F290" s="163"/>
      <c r="G290" s="163"/>
      <c r="H290" s="163"/>
      <c r="I290" s="163"/>
      <c r="J290" s="163"/>
      <c r="K290" s="163"/>
      <c r="L290" s="163"/>
      <c r="M290" s="163"/>
      <c r="N290" s="163"/>
      <c r="O290" s="163"/>
      <c r="P290" s="163"/>
      <c r="Q290" s="163"/>
      <c r="R290" s="163"/>
      <c r="S290" s="163"/>
    </row>
    <row r="291" spans="1:19" ht="45">
      <c r="A291" s="4">
        <f t="shared" si="8"/>
        <v>1</v>
      </c>
      <c r="B291" s="4" t="str">
        <f>IF($B$2=1,C291,IF($B$2=2,D291,IF($B$2=3,E291,IF($B$2=4,F291,#REF!))))</f>
        <v>Three sectors represented in each role. Efforts are made to engage underrepresented sectors.</v>
      </c>
      <c r="C291" s="163" t="s">
        <v>760</v>
      </c>
      <c r="D291" s="163" t="s">
        <v>761</v>
      </c>
      <c r="E291" s="163"/>
      <c r="F291" s="163"/>
      <c r="G291" s="163"/>
      <c r="H291" s="163"/>
      <c r="I291" s="163"/>
      <c r="J291" s="163"/>
      <c r="K291" s="163"/>
      <c r="L291" s="163"/>
      <c r="M291" s="163"/>
      <c r="N291" s="163"/>
      <c r="O291" s="163"/>
      <c r="P291" s="163"/>
      <c r="Q291" s="163"/>
      <c r="R291" s="163"/>
      <c r="S291" s="163"/>
    </row>
    <row r="292" spans="1:19" ht="105">
      <c r="A292" s="4">
        <f t="shared" si="8"/>
        <v>1</v>
      </c>
      <c r="B292" s="4" t="str">
        <f>IF($B$2=1,C292,IF($B$2=2,D292,IF($B$2=3,#REF!,IF($B$2=4,#REF!,F293))))</f>
        <v>"Participants' info" tab, cells B37 to B54 (drawing information from cells B8 to B32, F8 to F32, G8 to G32).
Prefills the response in the Initial reporting form (Section С, question 1).</v>
      </c>
      <c r="C292" s="163" t="s">
        <v>762</v>
      </c>
      <c r="D292" s="163" t="s">
        <v>763</v>
      </c>
      <c r="G292" s="163"/>
      <c r="H292" s="163"/>
      <c r="I292" s="163"/>
      <c r="J292" s="163"/>
      <c r="K292" s="163"/>
      <c r="L292" s="163"/>
      <c r="M292" s="163"/>
      <c r="N292" s="163"/>
      <c r="O292" s="163"/>
      <c r="P292" s="163"/>
      <c r="Q292" s="163"/>
      <c r="R292" s="163"/>
      <c r="S292" s="163"/>
    </row>
    <row r="293" spans="1:19" ht="120">
      <c r="A293" s="4">
        <f t="shared" si="8"/>
        <v>1</v>
      </c>
      <c r="B293" s="4" t="str">
        <f t="shared" si="9"/>
        <v>Participants, instructors, and mentors are selected based on documented criteria and transparent processes, and candidate selection committee, participants, instructors, and mentors are selected from all three sectors (HH, AH, EH)</v>
      </c>
      <c r="C293" s="163" t="s">
        <v>726</v>
      </c>
      <c r="D293" s="4" t="s">
        <v>747</v>
      </c>
      <c r="E293" s="163"/>
      <c r="F293" s="163"/>
      <c r="G293" s="163"/>
      <c r="H293" s="163"/>
      <c r="I293" s="163"/>
      <c r="J293" s="163"/>
      <c r="K293" s="163"/>
      <c r="L293" s="163"/>
      <c r="M293" s="163"/>
      <c r="N293" s="163"/>
      <c r="O293" s="163"/>
      <c r="P293" s="163"/>
      <c r="Q293" s="163"/>
      <c r="R293" s="163"/>
      <c r="S293" s="163"/>
    </row>
    <row r="294" spans="1:19">
      <c r="A294" s="4">
        <f t="shared" si="8"/>
        <v>1</v>
      </c>
      <c r="B294" s="4" t="str">
        <f t="shared" si="9"/>
        <v>Programme monitoring</v>
      </c>
      <c r="C294" s="163" t="s">
        <v>748</v>
      </c>
      <c r="D294" s="165" t="s">
        <v>749</v>
      </c>
      <c r="E294" s="163"/>
      <c r="F294" s="163"/>
      <c r="G294" s="163"/>
      <c r="H294" s="163"/>
      <c r="I294" s="163"/>
      <c r="J294" s="163"/>
      <c r="K294" s="163"/>
      <c r="L294" s="163"/>
      <c r="M294" s="163"/>
      <c r="N294" s="163"/>
      <c r="O294" s="163"/>
      <c r="P294" s="163"/>
      <c r="Q294" s="163"/>
      <c r="R294" s="163"/>
      <c r="S294" s="163"/>
    </row>
    <row r="295" spans="1:19" ht="45">
      <c r="A295" s="4">
        <f t="shared" si="8"/>
        <v>1</v>
      </c>
      <c r="B295" s="4" t="str">
        <f t="shared" si="9"/>
        <v>Number of technical group members across the sectors per GLLP iteration</v>
      </c>
      <c r="C295" s="163" t="s">
        <v>764</v>
      </c>
      <c r="D295" s="163" t="s">
        <v>765</v>
      </c>
      <c r="E295" s="163"/>
      <c r="F295" s="163"/>
      <c r="G295" s="163"/>
      <c r="H295" s="163"/>
      <c r="I295" s="163"/>
      <c r="J295" s="163"/>
      <c r="K295" s="163"/>
      <c r="L295" s="163"/>
      <c r="M295" s="163"/>
      <c r="N295" s="163"/>
      <c r="O295" s="163"/>
      <c r="P295" s="163"/>
      <c r="Q295" s="163"/>
      <c r="R295" s="163"/>
      <c r="S295" s="163"/>
    </row>
    <row r="296" spans="1:19" ht="30">
      <c r="A296" s="4">
        <f t="shared" si="8"/>
        <v>1</v>
      </c>
      <c r="B296" s="4" t="str">
        <f>IF($B$2=1,C296,IF($B$2=2,D296,IF($B$2=3,E296,IF($B$2=4,F296,#REF!))))</f>
        <v>To monitor sector representation in each role</v>
      </c>
      <c r="C296" s="163" t="s">
        <v>758</v>
      </c>
      <c r="D296" s="4" t="s">
        <v>759</v>
      </c>
      <c r="E296" s="163"/>
      <c r="F296" s="163"/>
      <c r="G296" s="163"/>
      <c r="H296" s="163"/>
      <c r="I296" s="163"/>
      <c r="J296" s="163"/>
      <c r="K296" s="163"/>
      <c r="L296" s="163"/>
      <c r="M296" s="163"/>
      <c r="N296" s="163"/>
      <c r="O296" s="163"/>
      <c r="P296" s="163"/>
      <c r="Q296" s="163"/>
      <c r="R296" s="163"/>
      <c r="S296" s="163"/>
    </row>
    <row r="297" spans="1:19" ht="45">
      <c r="A297" s="4">
        <f t="shared" si="8"/>
        <v>1</v>
      </c>
      <c r="B297" s="4" t="str">
        <f>IF($B$2=1,C297,IF($B$2=2,D297,IF($B$2=3,#REF!,IF($B$2=4,#REF!,#REF!))))</f>
        <v>Three sectors represented in each role. Efforts are made to engage underrepresented sectors.</v>
      </c>
      <c r="C297" s="163" t="s">
        <v>760</v>
      </c>
      <c r="D297" s="163" t="s">
        <v>761</v>
      </c>
      <c r="G297" s="163"/>
      <c r="H297" s="163"/>
      <c r="I297" s="163"/>
      <c r="J297" s="163"/>
      <c r="K297" s="163"/>
      <c r="L297" s="163"/>
      <c r="M297" s="163"/>
      <c r="N297" s="163"/>
      <c r="O297" s="163"/>
      <c r="P297" s="163"/>
      <c r="Q297" s="163"/>
      <c r="R297" s="163"/>
      <c r="S297" s="163"/>
    </row>
    <row r="298" spans="1:19" ht="45">
      <c r="A298" s="4">
        <f t="shared" si="8"/>
        <v>1</v>
      </c>
      <c r="B298" s="4" t="str">
        <f>IF($B$2=1,C298,IF($B$2=2,D298,IF($B$2=3,#REF!,IF($B$2=4,#REF!,F299))))</f>
        <v>"TWG info" tab, cells B30 to B47 (drawing information from cells C6 to C25, G6 to G25, H6 to H25).</v>
      </c>
      <c r="C298" s="163" t="s">
        <v>766</v>
      </c>
      <c r="D298" s="163" t="s">
        <v>767</v>
      </c>
      <c r="G298" s="163"/>
      <c r="H298" s="163"/>
      <c r="I298" s="163"/>
      <c r="J298" s="163"/>
      <c r="K298" s="163"/>
      <c r="L298" s="163"/>
      <c r="M298" s="163"/>
      <c r="N298" s="163"/>
      <c r="O298" s="163"/>
      <c r="P298" s="163"/>
      <c r="Q298" s="163"/>
      <c r="R298" s="163"/>
      <c r="S298" s="163"/>
    </row>
    <row r="299" spans="1:19" ht="60">
      <c r="A299" s="4">
        <f t="shared" si="8"/>
        <v>1</v>
      </c>
      <c r="B299" s="4" t="str">
        <f t="shared" si="9"/>
        <v>A multisectoral technical working group (or similar function) is established and actively providing strategic support to the programme</v>
      </c>
      <c r="C299" s="163" t="s">
        <v>768</v>
      </c>
      <c r="D299" s="163" t="s">
        <v>769</v>
      </c>
      <c r="E299" s="163"/>
      <c r="F299" s="163"/>
      <c r="G299" s="163"/>
      <c r="H299" s="163"/>
      <c r="I299" s="163"/>
      <c r="J299" s="163"/>
      <c r="K299" s="163"/>
      <c r="L299" s="163"/>
      <c r="M299" s="163"/>
      <c r="N299" s="163"/>
      <c r="O299" s="163"/>
      <c r="P299" s="163"/>
      <c r="Q299" s="163"/>
      <c r="R299" s="163"/>
      <c r="S299" s="163"/>
    </row>
    <row r="300" spans="1:19">
      <c r="A300" s="4">
        <f t="shared" si="8"/>
        <v>1</v>
      </c>
      <c r="B300" s="4" t="str">
        <f t="shared" si="9"/>
        <v>Programme monitoring</v>
      </c>
      <c r="C300" s="163" t="s">
        <v>748</v>
      </c>
      <c r="D300" s="165" t="s">
        <v>749</v>
      </c>
      <c r="E300" s="163"/>
      <c r="F300" s="163"/>
      <c r="G300" s="163"/>
      <c r="H300" s="163"/>
      <c r="I300" s="163"/>
      <c r="J300" s="163"/>
      <c r="K300" s="163"/>
      <c r="L300" s="163"/>
      <c r="M300" s="163"/>
      <c r="N300" s="163"/>
      <c r="O300" s="163"/>
      <c r="P300" s="163"/>
      <c r="Q300" s="163"/>
      <c r="R300" s="163"/>
      <c r="S300" s="163"/>
    </row>
    <row r="301" spans="1:19" ht="30">
      <c r="A301" s="4">
        <f t="shared" si="8"/>
        <v>1</v>
      </c>
      <c r="B301" s="4" t="str">
        <f t="shared" si="9"/>
        <v>Number of instructors across the sectors per GLLP iteration</v>
      </c>
      <c r="C301" s="163" t="s">
        <v>770</v>
      </c>
      <c r="D301" s="163" t="s">
        <v>771</v>
      </c>
      <c r="E301" s="163"/>
      <c r="F301" s="163"/>
      <c r="G301" s="163"/>
      <c r="H301" s="163"/>
      <c r="I301" s="163"/>
      <c r="J301" s="163"/>
      <c r="K301" s="163"/>
      <c r="L301" s="163"/>
      <c r="M301" s="163"/>
      <c r="N301" s="163"/>
      <c r="O301" s="163"/>
      <c r="P301" s="163"/>
      <c r="Q301" s="163"/>
      <c r="R301" s="163"/>
      <c r="S301" s="163"/>
    </row>
    <row r="302" spans="1:19" ht="30">
      <c r="A302" s="4">
        <f t="shared" si="8"/>
        <v>1</v>
      </c>
      <c r="B302" s="4" t="str">
        <f t="shared" si="9"/>
        <v>To monitor sector representation in each role</v>
      </c>
      <c r="C302" s="163" t="s">
        <v>758</v>
      </c>
      <c r="D302" s="4" t="s">
        <v>759</v>
      </c>
      <c r="E302" s="163"/>
      <c r="F302" s="163"/>
      <c r="G302" s="163"/>
      <c r="H302" s="163"/>
      <c r="I302" s="163"/>
      <c r="J302" s="163"/>
      <c r="K302" s="163"/>
      <c r="L302" s="163"/>
      <c r="M302" s="163"/>
      <c r="N302" s="163"/>
      <c r="O302" s="163"/>
      <c r="P302" s="163"/>
      <c r="Q302" s="163"/>
      <c r="R302" s="163"/>
      <c r="S302" s="163"/>
    </row>
    <row r="303" spans="1:19" ht="45">
      <c r="A303" s="4">
        <f t="shared" si="8"/>
        <v>1</v>
      </c>
      <c r="B303" s="4" t="str">
        <f>IF($B$2=1,C303,IF($B$2=2,D303,IF($B$2=3,E303,IF($B$2=4,F303,#REF!))))</f>
        <v>Three sectors represented in each role. Efforts are made to engage underrepresented sectors.</v>
      </c>
      <c r="C303" s="163" t="s">
        <v>760</v>
      </c>
      <c r="D303" s="163" t="s">
        <v>761</v>
      </c>
      <c r="E303" s="163"/>
      <c r="F303" s="163"/>
      <c r="G303" s="163"/>
      <c r="H303" s="163"/>
      <c r="I303" s="163"/>
      <c r="J303" s="163"/>
      <c r="K303" s="163"/>
      <c r="L303" s="163"/>
      <c r="M303" s="163"/>
      <c r="N303" s="163"/>
      <c r="O303" s="163"/>
      <c r="P303" s="163"/>
      <c r="Q303" s="163"/>
      <c r="R303" s="163"/>
      <c r="S303" s="163"/>
    </row>
    <row r="304" spans="1:19" ht="105">
      <c r="A304" s="4">
        <f t="shared" si="8"/>
        <v>1</v>
      </c>
      <c r="B304" s="4" t="str">
        <f>IF($B$2=1,C304,IF($B$2=2,D304,IF($B$2=3,#REF!,IF($B$2=4,#REF!,F305))))</f>
        <v>"Instructors’ info" tab, cells B29 to B46 (drawing information from cells С6 to С25, I6 to I25, J6 to J25).
Prefills the response in the Initial reporting form (Section D, question 1).</v>
      </c>
      <c r="C304" s="163" t="s">
        <v>772</v>
      </c>
      <c r="D304" s="163" t="s">
        <v>773</v>
      </c>
      <c r="G304" s="163"/>
      <c r="H304" s="163"/>
      <c r="I304" s="163"/>
      <c r="J304" s="163"/>
      <c r="K304" s="163"/>
      <c r="L304" s="163"/>
      <c r="M304" s="163"/>
      <c r="N304" s="163"/>
      <c r="O304" s="163"/>
      <c r="P304" s="163"/>
      <c r="Q304" s="163"/>
      <c r="R304" s="163"/>
      <c r="S304" s="163"/>
    </row>
    <row r="305" spans="1:19" ht="120">
      <c r="A305" s="4">
        <f t="shared" si="8"/>
        <v>1</v>
      </c>
      <c r="B305" s="4" t="str">
        <f t="shared" si="9"/>
        <v>Participants, instructors, and mentors are selected based on documented criteria and transparent processes, and candidate selection committee, participants, instructors, and mentors are selected from all three sectors (HH, AH, EH)</v>
      </c>
      <c r="C305" s="163" t="s">
        <v>726</v>
      </c>
      <c r="D305" s="4" t="s">
        <v>747</v>
      </c>
      <c r="E305" s="163"/>
      <c r="F305" s="163"/>
      <c r="G305" s="163"/>
      <c r="H305" s="163"/>
      <c r="I305" s="163"/>
      <c r="J305" s="163"/>
      <c r="K305" s="163"/>
      <c r="L305" s="163"/>
      <c r="M305" s="163"/>
      <c r="N305" s="163"/>
      <c r="O305" s="163"/>
      <c r="P305" s="163"/>
      <c r="Q305" s="163"/>
      <c r="R305" s="163"/>
      <c r="S305" s="163"/>
    </row>
    <row r="306" spans="1:19">
      <c r="A306" s="4">
        <f t="shared" si="8"/>
        <v>1</v>
      </c>
      <c r="B306" s="4" t="str">
        <f t="shared" si="9"/>
        <v>Programme monitoring</v>
      </c>
      <c r="C306" s="163" t="s">
        <v>748</v>
      </c>
      <c r="D306" s="165" t="s">
        <v>749</v>
      </c>
      <c r="E306" s="163"/>
      <c r="F306" s="163"/>
      <c r="G306" s="163"/>
      <c r="H306" s="163"/>
      <c r="I306" s="163"/>
      <c r="J306" s="163"/>
      <c r="K306" s="163"/>
      <c r="L306" s="163"/>
      <c r="M306" s="163"/>
      <c r="N306" s="163"/>
      <c r="O306" s="163"/>
      <c r="P306" s="163"/>
      <c r="Q306" s="163"/>
      <c r="R306" s="163"/>
      <c r="S306" s="163"/>
    </row>
    <row r="307" spans="1:19" ht="30">
      <c r="A307" s="4">
        <f t="shared" si="8"/>
        <v>1</v>
      </c>
      <c r="B307" s="4" t="str">
        <f t="shared" si="9"/>
        <v>Number of mentors across the sectors per GLLP iteration</v>
      </c>
      <c r="C307" s="163" t="s">
        <v>774</v>
      </c>
      <c r="D307" s="163" t="s">
        <v>775</v>
      </c>
      <c r="E307" s="163"/>
      <c r="F307" s="163"/>
      <c r="G307" s="163"/>
      <c r="H307" s="163"/>
      <c r="I307" s="163"/>
      <c r="J307" s="163"/>
      <c r="K307" s="163"/>
      <c r="L307" s="163"/>
      <c r="M307" s="163"/>
      <c r="N307" s="163"/>
      <c r="O307" s="163"/>
      <c r="P307" s="163"/>
      <c r="Q307" s="163"/>
      <c r="R307" s="163"/>
      <c r="S307" s="163"/>
    </row>
    <row r="308" spans="1:19" ht="30">
      <c r="A308" s="4">
        <f t="shared" si="8"/>
        <v>1</v>
      </c>
      <c r="B308" s="4" t="str">
        <f t="shared" si="9"/>
        <v>To monitor sector representation in each role</v>
      </c>
      <c r="C308" s="163" t="s">
        <v>758</v>
      </c>
      <c r="D308" s="4" t="s">
        <v>759</v>
      </c>
      <c r="E308" s="163"/>
      <c r="F308" s="163"/>
      <c r="G308" s="163"/>
      <c r="H308" s="163"/>
      <c r="I308" s="163"/>
      <c r="J308" s="163"/>
      <c r="K308" s="163"/>
      <c r="L308" s="163"/>
      <c r="M308" s="163"/>
      <c r="N308" s="163"/>
      <c r="O308" s="163"/>
      <c r="P308" s="163"/>
      <c r="Q308" s="163"/>
      <c r="R308" s="163"/>
      <c r="S308" s="163"/>
    </row>
    <row r="309" spans="1:19" ht="45">
      <c r="A309" s="4">
        <f t="shared" si="8"/>
        <v>1</v>
      </c>
      <c r="B309" s="4" t="str">
        <f>IF($B$2=1,C309,IF($B$2=2,D309,IF($B$2=3,E309,IF($B$2=4,F309,#REF!))))</f>
        <v>Three sectors represented in each role. Efforts are made to engage underrepresented sectors.</v>
      </c>
      <c r="C309" s="163" t="s">
        <v>760</v>
      </c>
      <c r="D309" s="163" t="s">
        <v>761</v>
      </c>
      <c r="E309" s="163"/>
      <c r="F309" s="163"/>
      <c r="G309" s="163"/>
      <c r="H309" s="163"/>
      <c r="I309" s="163"/>
      <c r="J309" s="163"/>
      <c r="K309" s="163"/>
      <c r="L309" s="163"/>
      <c r="M309" s="163"/>
      <c r="N309" s="163"/>
      <c r="O309" s="163"/>
      <c r="P309" s="163"/>
      <c r="Q309" s="163"/>
      <c r="R309" s="163"/>
      <c r="S309" s="163"/>
    </row>
    <row r="310" spans="1:19" ht="105">
      <c r="A310" s="4">
        <f t="shared" si="8"/>
        <v>1</v>
      </c>
      <c r="B310" s="4" t="str">
        <f>IF($B$2=1,C310,IF($B$2=2,D310,IF($B$2=3,#REF!,IF($B$2=4,#REF!,F311))))</f>
        <v>"Mentors’ info" tab, cells B28 to B45 (drawing information from cells С6 to С25, I6 to I25, J6 to J25).
Prefills the response in the Initial reporting form (Section E, question 1).</v>
      </c>
      <c r="C310" s="163" t="s">
        <v>776</v>
      </c>
      <c r="D310" s="163" t="s">
        <v>777</v>
      </c>
      <c r="G310" s="163"/>
      <c r="H310" s="163"/>
      <c r="I310" s="163"/>
      <c r="J310" s="163"/>
      <c r="K310" s="163"/>
      <c r="L310" s="163"/>
      <c r="M310" s="163"/>
      <c r="N310" s="163"/>
      <c r="O310" s="163"/>
      <c r="P310" s="163"/>
      <c r="Q310" s="163"/>
      <c r="R310" s="163"/>
      <c r="S310" s="163"/>
    </row>
    <row r="311" spans="1:19" ht="120">
      <c r="A311" s="4">
        <f t="shared" si="8"/>
        <v>1</v>
      </c>
      <c r="B311" s="4" t="str">
        <f t="shared" si="9"/>
        <v>Participants, instructors, and mentors are selected based on documented criteria and transparent processes, and candidate selection committee, participants, instructors, and mentors are selected from all three sectors (HH, AH, EH)</v>
      </c>
      <c r="C311" s="163" t="s">
        <v>726</v>
      </c>
      <c r="D311" s="4" t="s">
        <v>747</v>
      </c>
      <c r="E311" s="163"/>
      <c r="F311" s="163"/>
      <c r="G311" s="163"/>
      <c r="H311" s="163"/>
      <c r="I311" s="163"/>
      <c r="J311" s="163"/>
      <c r="K311" s="163"/>
      <c r="L311" s="163"/>
      <c r="M311" s="163"/>
      <c r="N311" s="163"/>
      <c r="O311" s="163"/>
      <c r="P311" s="163"/>
      <c r="Q311" s="163"/>
      <c r="R311" s="163"/>
      <c r="S311" s="163"/>
    </row>
    <row r="312" spans="1:19">
      <c r="A312" s="4">
        <f t="shared" si="8"/>
        <v>1</v>
      </c>
      <c r="B312" s="4" t="str">
        <f t="shared" si="9"/>
        <v>Programme monitoring</v>
      </c>
      <c r="C312" s="163" t="s">
        <v>748</v>
      </c>
      <c r="D312" s="165" t="s">
        <v>749</v>
      </c>
      <c r="E312" s="163"/>
      <c r="F312" s="163"/>
      <c r="G312" s="163"/>
      <c r="H312" s="163"/>
      <c r="I312" s="163"/>
      <c r="J312" s="163"/>
      <c r="K312" s="163"/>
      <c r="L312" s="163"/>
      <c r="M312" s="163"/>
      <c r="N312" s="163"/>
      <c r="O312" s="163"/>
      <c r="P312" s="163"/>
      <c r="Q312" s="163"/>
      <c r="R312" s="163"/>
      <c r="S312" s="163"/>
    </row>
    <row r="313" spans="1:19" ht="30">
      <c r="A313" s="4">
        <f t="shared" si="8"/>
        <v>1</v>
      </c>
      <c r="B313" s="4" t="str">
        <f t="shared" si="9"/>
        <v>Availability of sustainability plan for the next two iterations</v>
      </c>
      <c r="C313" s="163" t="s">
        <v>778</v>
      </c>
      <c r="D313" s="4" t="s">
        <v>779</v>
      </c>
    </row>
    <row r="314" spans="1:19" ht="30">
      <c r="A314" s="4">
        <f t="shared" si="8"/>
        <v>1</v>
      </c>
      <c r="B314" s="4" t="str">
        <f t="shared" si="9"/>
        <v>To assess sustainability planning of the programme</v>
      </c>
      <c r="C314" s="163" t="s">
        <v>780</v>
      </c>
      <c r="D314" s="4" t="s">
        <v>781</v>
      </c>
    </row>
    <row r="315" spans="1:19" ht="60">
      <c r="A315" s="4">
        <f t="shared" si="8"/>
        <v>1</v>
      </c>
      <c r="B315" s="4" t="str">
        <f t="shared" si="9"/>
        <v xml:space="preserve">Sustainability plan in place that at least includes a programme budget and potential funding sources, infrastructure, and staffing. </v>
      </c>
      <c r="C315" s="163" t="s">
        <v>782</v>
      </c>
      <c r="D315" s="4" t="s">
        <v>783</v>
      </c>
      <c r="E315" s="163"/>
      <c r="F315" s="163"/>
    </row>
    <row r="316" spans="1:19" ht="75">
      <c r="A316" s="4">
        <f t="shared" si="8"/>
        <v>1</v>
      </c>
      <c r="B316" s="4" t="str">
        <f t="shared" si="9"/>
        <v>"General progr info" tab, cell D25.
Prefills the response in the Final reporting form (Section I, question 4).</v>
      </c>
      <c r="C316" s="163" t="s">
        <v>784</v>
      </c>
      <c r="D316" s="4" t="s">
        <v>785</v>
      </c>
      <c r="E316" s="163"/>
    </row>
    <row r="317" spans="1:19" ht="45">
      <c r="A317" s="4">
        <f t="shared" si="8"/>
        <v>1</v>
      </c>
      <c r="B317" s="4" t="str">
        <f t="shared" si="9"/>
        <v>A sustainability plan for consistent, long-term programme implementation is available</v>
      </c>
      <c r="C317" s="163" t="s">
        <v>786</v>
      </c>
      <c r="D317" s="4" t="s">
        <v>787</v>
      </c>
    </row>
    <row r="318" spans="1:19">
      <c r="A318" s="4">
        <f t="shared" si="8"/>
        <v>1</v>
      </c>
      <c r="B318" s="4" t="str">
        <f t="shared" si="9"/>
        <v>Guidance for programmes</v>
      </c>
      <c r="C318" s="163" t="s">
        <v>705</v>
      </c>
      <c r="D318" s="4" t="s">
        <v>706</v>
      </c>
    </row>
    <row r="319" spans="1:19">
      <c r="A319" s="4">
        <f t="shared" si="8"/>
        <v>1</v>
      </c>
      <c r="B319" s="4" t="str">
        <f t="shared" si="9"/>
        <v>1.2 Programme implementation</v>
      </c>
      <c r="C319" s="4" t="s">
        <v>788</v>
      </c>
      <c r="D319" s="4" t="s">
        <v>789</v>
      </c>
    </row>
    <row r="320" spans="1:19">
      <c r="A320" s="4">
        <f t="shared" si="8"/>
        <v>1</v>
      </c>
      <c r="B320" s="4" t="str">
        <f t="shared" si="9"/>
        <v xml:space="preserve">Number of meetings of TWG </v>
      </c>
      <c r="C320" s="163" t="s">
        <v>790</v>
      </c>
      <c r="D320" s="163" t="s">
        <v>791</v>
      </c>
      <c r="E320" s="163"/>
    </row>
    <row r="321" spans="1:5">
      <c r="A321" s="4">
        <f t="shared" si="8"/>
        <v>1</v>
      </c>
      <c r="B321" s="4" t="str">
        <f t="shared" si="9"/>
        <v>To monitor functioning of the TWG</v>
      </c>
      <c r="C321" s="163" t="s">
        <v>792</v>
      </c>
      <c r="D321" s="163" t="s">
        <v>793</v>
      </c>
      <c r="E321" s="163"/>
    </row>
    <row r="322" spans="1:5" ht="45">
      <c r="A322" s="4">
        <f t="shared" si="8"/>
        <v>1</v>
      </c>
      <c r="B322" s="4" t="str">
        <f>IF($B$2=1,C322,IF($B$2=2,D322,IF($B$2=3,E322,IF($B$2=4,F322,#REF!))))</f>
        <v>TWG meets at least twice a year, and minutes of meetings, including decisions made, are taken</v>
      </c>
      <c r="C322" s="163" t="s">
        <v>794</v>
      </c>
      <c r="D322" s="163" t="s">
        <v>795</v>
      </c>
      <c r="E322" s="163"/>
    </row>
    <row r="323" spans="1:5" ht="30">
      <c r="A323" s="4">
        <f t="shared" si="8"/>
        <v>1</v>
      </c>
      <c r="B323" s="4" t="str">
        <f>IF($B$2=1,C323,IF($B$2=2,D323,IF($B$2=3,#REF!,IF($B$2=4,#REF!,F324))))</f>
        <v>"TWG info" tab, cell E30 (drawing information from cells K5 to AD5).</v>
      </c>
      <c r="C323" s="163" t="s">
        <v>796</v>
      </c>
      <c r="D323" s="163" t="s">
        <v>797</v>
      </c>
    </row>
    <row r="324" spans="1:5" ht="60">
      <c r="A324" s="4">
        <f t="shared" si="8"/>
        <v>1</v>
      </c>
      <c r="B324" s="4" t="str">
        <f t="shared" si="9"/>
        <v>A multisectoral technical working group (or similar function) is established and actively providing strategic support to the programme</v>
      </c>
      <c r="C324" s="163" t="s">
        <v>768</v>
      </c>
      <c r="D324" s="163" t="s">
        <v>769</v>
      </c>
      <c r="E324" s="163"/>
    </row>
    <row r="325" spans="1:5">
      <c r="A325" s="4">
        <f t="shared" ref="A325:A388" si="10">$B$2</f>
        <v>1</v>
      </c>
      <c r="B325" s="4" t="str">
        <f t="shared" ref="B325:B387" si="11">IF($B$2=1,C325,IF($B$2=2,D325,IF($B$2=3,E325,IF($B$2=4,F325,F326))))</f>
        <v>Programme monitoring</v>
      </c>
      <c r="C325" s="163" t="s">
        <v>748</v>
      </c>
      <c r="D325" s="165" t="s">
        <v>749</v>
      </c>
      <c r="E325" s="163"/>
    </row>
    <row r="326" spans="1:5">
      <c r="A326" s="4">
        <f t="shared" si="10"/>
        <v>1</v>
      </c>
      <c r="B326" s="4" t="str">
        <f t="shared" si="11"/>
        <v>Initial reporting</v>
      </c>
      <c r="C326" s="4" t="s">
        <v>312</v>
      </c>
      <c r="D326" s="4" t="s">
        <v>798</v>
      </c>
    </row>
    <row r="327" spans="1:5">
      <c r="A327" s="4">
        <f t="shared" si="10"/>
        <v>1</v>
      </c>
      <c r="B327" s="4" t="str">
        <f t="shared" si="11"/>
        <v>Mid-programme reporting</v>
      </c>
      <c r="C327" s="4" t="s">
        <v>799</v>
      </c>
      <c r="D327" s="4" t="s">
        <v>800</v>
      </c>
    </row>
    <row r="328" spans="1:5">
      <c r="A328" s="4">
        <f t="shared" si="10"/>
        <v>1</v>
      </c>
      <c r="B328" s="4" t="str">
        <f t="shared" si="11"/>
        <v>Final reporting</v>
      </c>
      <c r="C328" s="4" t="s">
        <v>316</v>
      </c>
      <c r="D328" s="4" t="s">
        <v>801</v>
      </c>
    </row>
    <row r="329" spans="1:5">
      <c r="A329" s="4">
        <f t="shared" si="10"/>
        <v>1</v>
      </c>
      <c r="B329" s="4" t="str">
        <f t="shared" si="11"/>
        <v>Availability of implementation plan</v>
      </c>
      <c r="C329" s="163" t="s">
        <v>802</v>
      </c>
      <c r="D329" s="4" t="s">
        <v>803</v>
      </c>
    </row>
    <row r="330" spans="1:5" ht="30">
      <c r="A330" s="4">
        <f t="shared" si="10"/>
        <v>1</v>
      </c>
      <c r="B330" s="4" t="str">
        <f t="shared" si="11"/>
        <v>To assess availability of plan for implementation of the programme</v>
      </c>
      <c r="C330" s="163" t="s">
        <v>804</v>
      </c>
      <c r="D330" s="4" t="s">
        <v>805</v>
      </c>
    </row>
    <row r="331" spans="1:5" ht="75">
      <c r="A331" s="4">
        <f t="shared" si="10"/>
        <v>1</v>
      </c>
      <c r="B331" s="4" t="str">
        <f t="shared" si="11"/>
        <v xml:space="preserve">Implementation plan is available and approved by the national entity. Can be as a stand-alone document or part of ToR for GLLP implementation </v>
      </c>
      <c r="C331" s="163" t="s">
        <v>806</v>
      </c>
      <c r="D331" s="4" t="s">
        <v>807</v>
      </c>
    </row>
    <row r="332" spans="1:5" ht="75">
      <c r="A332" s="4">
        <f t="shared" si="10"/>
        <v>1</v>
      </c>
      <c r="B332" s="4" t="str">
        <f t="shared" si="11"/>
        <v>"General progr info" tab, cell D19.
Prefills the response in the Initial reporting form (Section B, question 4).</v>
      </c>
      <c r="C332" s="4" t="s">
        <v>808</v>
      </c>
      <c r="D332" s="4" t="s">
        <v>809</v>
      </c>
    </row>
    <row r="333" spans="1:5" ht="30">
      <c r="A333" s="4">
        <f t="shared" si="10"/>
        <v>1</v>
      </c>
      <c r="B333" s="4" t="str">
        <f t="shared" si="11"/>
        <v>Infrastructure and logistics are ensured throughout the programme</v>
      </c>
      <c r="C333" s="166" t="s">
        <v>810</v>
      </c>
      <c r="D333" s="4" t="s">
        <v>811</v>
      </c>
    </row>
    <row r="334" spans="1:5">
      <c r="A334" s="4">
        <f t="shared" si="10"/>
        <v>1</v>
      </c>
      <c r="B334" s="4" t="str">
        <f t="shared" si="11"/>
        <v>Guidance for programmes</v>
      </c>
      <c r="C334" s="163" t="s">
        <v>705</v>
      </c>
      <c r="D334" s="4" t="s">
        <v>706</v>
      </c>
    </row>
    <row r="335" spans="1:5" ht="30">
      <c r="A335" s="4">
        <f t="shared" si="10"/>
        <v>1</v>
      </c>
      <c r="B335" s="4" t="str">
        <f t="shared" si="11"/>
        <v>A written organizational release is available for each participant</v>
      </c>
      <c r="C335" s="167" t="s">
        <v>812</v>
      </c>
      <c r="D335" s="4" t="s">
        <v>813</v>
      </c>
    </row>
    <row r="336" spans="1:5" ht="60">
      <c r="A336" s="4">
        <f t="shared" si="10"/>
        <v>1</v>
      </c>
      <c r="B336" s="4" t="str">
        <f t="shared" si="11"/>
        <v>To assess commitment from participants’ employer leadership for participants’ full participation in the programme</v>
      </c>
      <c r="C336" s="167" t="s">
        <v>814</v>
      </c>
      <c r="D336" s="4" t="s">
        <v>815</v>
      </c>
    </row>
    <row r="337" spans="1:8" ht="30">
      <c r="A337" s="4">
        <f t="shared" si="10"/>
        <v>1</v>
      </c>
      <c r="B337" s="4" t="str">
        <f t="shared" si="11"/>
        <v>Organizational release in any form is available for each participant</v>
      </c>
      <c r="C337" s="167" t="s">
        <v>816</v>
      </c>
      <c r="D337" s="4" t="s">
        <v>817</v>
      </c>
    </row>
    <row r="338" spans="1:8" ht="30">
      <c r="A338" s="4">
        <f t="shared" si="10"/>
        <v>1</v>
      </c>
      <c r="B338" s="4" t="str">
        <f t="shared" si="11"/>
        <v>"Participant's info" tab, cells L8 to L32.</v>
      </c>
      <c r="C338" s="167" t="s">
        <v>818</v>
      </c>
      <c r="D338" s="4" t="s">
        <v>819</v>
      </c>
    </row>
    <row r="339" spans="1:8" ht="45">
      <c r="A339" s="4">
        <f t="shared" si="10"/>
        <v>1</v>
      </c>
      <c r="B339" s="4" t="str">
        <f t="shared" si="11"/>
        <v>Programme requests organizational release of each participant for their full participation in the programme</v>
      </c>
      <c r="C339" s="167" t="s">
        <v>820</v>
      </c>
      <c r="D339" s="4" t="s">
        <v>821</v>
      </c>
    </row>
    <row r="340" spans="1:8">
      <c r="A340" s="4">
        <f t="shared" si="10"/>
        <v>1</v>
      </c>
      <c r="B340" s="4" t="str">
        <f t="shared" si="11"/>
        <v>Guidance for programmes</v>
      </c>
      <c r="C340" s="166" t="s">
        <v>705</v>
      </c>
      <c r="D340" s="4" t="s">
        <v>706</v>
      </c>
    </row>
    <row r="341" spans="1:8">
      <c r="A341" s="4">
        <f t="shared" si="10"/>
        <v>1</v>
      </c>
      <c r="B341" s="4" t="str">
        <f t="shared" si="11"/>
        <v>N/A</v>
      </c>
      <c r="C341" s="163" t="s">
        <v>707</v>
      </c>
      <c r="D341" s="4" t="s">
        <v>565</v>
      </c>
    </row>
    <row r="342" spans="1:8" ht="60">
      <c r="A342" s="4">
        <f t="shared" si="10"/>
        <v>1</v>
      </c>
      <c r="B342" s="4" t="str">
        <f t="shared" si="11"/>
        <v>Documented evidence of participants’ orientation on the programme and expectations available</v>
      </c>
      <c r="C342" s="163" t="s">
        <v>822</v>
      </c>
      <c r="D342" s="163" t="s">
        <v>823</v>
      </c>
    </row>
    <row r="343" spans="1:8" ht="45">
      <c r="A343" s="4">
        <f t="shared" si="10"/>
        <v>1</v>
      </c>
      <c r="B343" s="4" t="str">
        <f t="shared" si="11"/>
        <v>To assess whether orientation of participants on the program and expectations has been conducted</v>
      </c>
      <c r="C343" s="163" t="s">
        <v>824</v>
      </c>
      <c r="D343" s="163" t="s">
        <v>825</v>
      </c>
    </row>
    <row r="344" spans="1:8" ht="165">
      <c r="A344" s="4">
        <f t="shared" si="10"/>
        <v>1</v>
      </c>
      <c r="B344" s="4" t="str">
        <f t="shared" si="11"/>
        <v>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v>
      </c>
      <c r="C344" s="4" t="s">
        <v>826</v>
      </c>
      <c r="D344" s="4" t="s">
        <v>827</v>
      </c>
    </row>
    <row r="345" spans="1:8" ht="30">
      <c r="A345" s="4">
        <f t="shared" si="10"/>
        <v>1</v>
      </c>
      <c r="B345" s="4" t="str">
        <f t="shared" si="11"/>
        <v>"Participant's info" tab, cells K8 to K32.</v>
      </c>
      <c r="C345" s="163" t="s">
        <v>828</v>
      </c>
      <c r="D345" s="163" t="s">
        <v>829</v>
      </c>
    </row>
    <row r="346" spans="1:8" ht="45">
      <c r="A346" s="4">
        <f t="shared" si="10"/>
        <v>1</v>
      </c>
      <c r="B346" s="4" t="str">
        <f t="shared" si="11"/>
        <v>Programme ensures participants’ orientation on the programme and expectations</v>
      </c>
      <c r="C346" s="163" t="s">
        <v>830</v>
      </c>
      <c r="D346" s="163" t="s">
        <v>831</v>
      </c>
      <c r="E346" s="163"/>
    </row>
    <row r="347" spans="1:8">
      <c r="A347" s="4">
        <f t="shared" si="10"/>
        <v>1</v>
      </c>
      <c r="B347" s="4" t="str">
        <f t="shared" si="11"/>
        <v>Guidance for programmes</v>
      </c>
      <c r="C347" s="163" t="s">
        <v>705</v>
      </c>
      <c r="D347" s="4" t="s">
        <v>706</v>
      </c>
    </row>
    <row r="348" spans="1:8" ht="100.5" customHeight="1">
      <c r="A348" s="4">
        <f t="shared" si="10"/>
        <v>1</v>
      </c>
      <c r="B348" s="4" t="str">
        <f t="shared" si="11"/>
        <v>Percentage of participants reporting inclusion of HH, AH, EH considerations in each module</v>
      </c>
      <c r="C348" s="163" t="s">
        <v>832</v>
      </c>
      <c r="D348" s="163" t="s">
        <v>833</v>
      </c>
      <c r="F348" s="164"/>
      <c r="G348" s="168"/>
      <c r="H348" s="168"/>
    </row>
    <row r="349" spans="1:8" ht="66.75" customHeight="1">
      <c r="A349" s="4">
        <f t="shared" si="10"/>
        <v>1</v>
      </c>
      <c r="B349" s="4" t="str">
        <f>IF($B$2=1,C349,IF($B$2=2,D349,IF($B$2=3,E349,IF($B$2=4,F349,#REF!))))</f>
        <v>To monitor One health approach in the delivery of materials</v>
      </c>
      <c r="C349" s="163" t="s">
        <v>834</v>
      </c>
      <c r="D349" s="4" t="s">
        <v>835</v>
      </c>
      <c r="E349" s="168"/>
      <c r="F349" s="168"/>
      <c r="G349" s="168"/>
      <c r="H349" s="168"/>
    </row>
    <row r="350" spans="1:8" ht="105">
      <c r="A350" s="4">
        <f t="shared" si="10"/>
        <v>1</v>
      </c>
      <c r="B350" s="4" t="str">
        <f>IF($B$2=1,C350,IF($B$2=2,D350,IF($B$2=3,#REF!,IF($B$2=4,#REF!,F351))))</f>
        <v>"Participant module evaluation" tab, cells D114 to G114, D115 to GJ115, and D116 (drawing information from cells D110 to GJ111) (Participant module evaluation form - Section C, questions 1-2).</v>
      </c>
      <c r="C350" s="169" t="s">
        <v>836</v>
      </c>
      <c r="D350" s="169" t="s">
        <v>837</v>
      </c>
      <c r="G350" s="170"/>
      <c r="H350" s="170"/>
    </row>
    <row r="351" spans="1:8" ht="84" customHeight="1">
      <c r="A351" s="4">
        <f t="shared" si="10"/>
        <v>1</v>
      </c>
      <c r="B351" s="4" t="str">
        <f t="shared" si="11"/>
        <v>Didactic sessions cover all 9 competencies with inclusion of HH, AH, EH considerations</v>
      </c>
      <c r="C351" s="163" t="s">
        <v>838</v>
      </c>
      <c r="D351" s="163" t="s">
        <v>839</v>
      </c>
      <c r="E351" s="168"/>
      <c r="F351" s="168"/>
      <c r="G351" s="168"/>
      <c r="H351" s="168"/>
    </row>
    <row r="352" spans="1:8" ht="15" customHeight="1">
      <c r="A352" s="4">
        <f t="shared" si="10"/>
        <v>1</v>
      </c>
      <c r="B352" s="4" t="str">
        <f t="shared" si="11"/>
        <v>Programme monitoring</v>
      </c>
      <c r="C352" s="163" t="s">
        <v>748</v>
      </c>
      <c r="D352" s="165" t="s">
        <v>749</v>
      </c>
      <c r="E352" s="168"/>
      <c r="F352" s="168"/>
      <c r="G352" s="168"/>
      <c r="H352" s="168"/>
    </row>
    <row r="353" spans="1:14" ht="60">
      <c r="A353" s="4">
        <f t="shared" si="10"/>
        <v>1</v>
      </c>
      <c r="B353" s="4" t="str">
        <f t="shared" si="11"/>
        <v>For module breakdown, refer to Participant module evaluation tab and graphs in Indicators view_group 1 tab</v>
      </c>
      <c r="C353" s="163" t="s">
        <v>840</v>
      </c>
      <c r="D353" s="4" t="s">
        <v>841</v>
      </c>
      <c r="E353" s="168"/>
      <c r="F353" s="168"/>
      <c r="G353" s="168"/>
      <c r="H353" s="168"/>
    </row>
    <row r="354" spans="1:14" ht="30">
      <c r="A354" s="4">
        <f t="shared" si="10"/>
        <v>1</v>
      </c>
      <c r="B354" s="4" t="str">
        <f t="shared" si="11"/>
        <v>Percentage of delivered GLLP modules</v>
      </c>
      <c r="C354" s="163" t="s">
        <v>842</v>
      </c>
      <c r="D354" s="4" t="s">
        <v>843</v>
      </c>
    </row>
    <row r="355" spans="1:14" ht="30">
      <c r="A355" s="4">
        <f t="shared" si="10"/>
        <v>1</v>
      </c>
      <c r="B355" s="4" t="str">
        <f t="shared" si="11"/>
        <v>To monitor inclusion of all modules in the programme.</v>
      </c>
      <c r="C355" s="163" t="s">
        <v>844</v>
      </c>
      <c r="D355" s="133" t="s">
        <v>845</v>
      </c>
    </row>
    <row r="356" spans="1:14">
      <c r="A356" s="4">
        <f t="shared" si="10"/>
        <v>1</v>
      </c>
      <c r="B356" s="4" t="str">
        <f>IF($B$2=1,C356,IF($B$2=2,D356,IF($B$2=3,E356,IF($B$2=4,F356,#REF!))))</f>
        <v>100% of GLLP modules delivered</v>
      </c>
      <c r="C356" s="163" t="s">
        <v>846</v>
      </c>
      <c r="D356" s="4" t="s">
        <v>847</v>
      </c>
    </row>
    <row r="357" spans="1:14" ht="105">
      <c r="A357" s="4">
        <f t="shared" si="10"/>
        <v>1</v>
      </c>
      <c r="B357" s="4" t="str">
        <f>IF($B$2=1,C357,IF($B$2=2,D357,IF($B$2=3,#REF!,IF($B$2=4,#REF!,F358))))</f>
        <v>"Modules' info" tab, cell D58 (drawing information from cells D7 to D49).
Prefills the response in the Final reporting form (Section D, question 1).</v>
      </c>
      <c r="C357" s="4" t="s">
        <v>848</v>
      </c>
      <c r="D357" s="4" t="s">
        <v>849</v>
      </c>
    </row>
    <row r="358" spans="1:14" ht="45">
      <c r="A358" s="4">
        <f t="shared" si="10"/>
        <v>1</v>
      </c>
      <c r="B358" s="4" t="str">
        <f t="shared" si="11"/>
        <v>Didactic sessions cover all 9 competencies with inclusion of HH, AH, EH considerations</v>
      </c>
      <c r="C358" s="163" t="s">
        <v>838</v>
      </c>
      <c r="D358" s="163" t="s">
        <v>839</v>
      </c>
    </row>
    <row r="359" spans="1:14">
      <c r="A359" s="4">
        <f t="shared" si="10"/>
        <v>1</v>
      </c>
      <c r="B359" s="4" t="str">
        <f t="shared" si="11"/>
        <v>Guidance for programmes</v>
      </c>
      <c r="C359" s="163" t="s">
        <v>705</v>
      </c>
      <c r="D359" s="4" t="s">
        <v>706</v>
      </c>
    </row>
    <row r="360" spans="1:14">
      <c r="A360" s="4">
        <f t="shared" si="10"/>
        <v>1</v>
      </c>
      <c r="B360" s="4" t="str">
        <f t="shared" si="11"/>
        <v>N/A</v>
      </c>
      <c r="C360" s="163" t="s">
        <v>707</v>
      </c>
      <c r="D360" s="4" t="s">
        <v>565</v>
      </c>
    </row>
    <row r="361" spans="1:14">
      <c r="A361" s="4">
        <f t="shared" si="10"/>
        <v>1</v>
      </c>
      <c r="B361" s="4" t="str">
        <f t="shared" si="11"/>
        <v>Average attendance per participant</v>
      </c>
      <c r="C361" s="163" t="s">
        <v>850</v>
      </c>
      <c r="D361" s="163" t="s">
        <v>851</v>
      </c>
      <c r="E361" s="163"/>
      <c r="F361" s="163"/>
      <c r="G361" s="163"/>
      <c r="H361" s="163"/>
      <c r="I361" s="163"/>
      <c r="J361" s="163"/>
      <c r="K361" s="163"/>
      <c r="L361" s="163"/>
      <c r="M361" s="163"/>
      <c r="N361" s="163"/>
    </row>
    <row r="362" spans="1:14" ht="30">
      <c r="A362" s="4">
        <f t="shared" si="10"/>
        <v>1</v>
      </c>
      <c r="B362" s="4" t="str">
        <f t="shared" si="11"/>
        <v>To monitor attendance of participants to didactic sessions</v>
      </c>
      <c r="C362" s="163" t="s">
        <v>852</v>
      </c>
      <c r="D362" s="163" t="s">
        <v>853</v>
      </c>
      <c r="E362" s="163"/>
      <c r="F362" s="163"/>
      <c r="G362" s="163"/>
      <c r="H362" s="163"/>
      <c r="I362" s="163"/>
      <c r="J362" s="163"/>
      <c r="K362" s="163"/>
      <c r="L362" s="163"/>
      <c r="M362" s="163"/>
      <c r="N362" s="163"/>
    </row>
    <row r="363" spans="1:14" ht="30">
      <c r="A363" s="4">
        <f t="shared" si="10"/>
        <v>1</v>
      </c>
      <c r="B363" s="4" t="str">
        <f>IF($B$2=1,C363,IF($B$2=2,D363,IF($B$2=3,E363,IF($B$2=4,F363,#REF!))))</f>
        <v>Each participant attends 80% of the modules</v>
      </c>
      <c r="C363" s="169" t="s">
        <v>854</v>
      </c>
      <c r="D363" s="169" t="s">
        <v>855</v>
      </c>
      <c r="E363" s="169"/>
      <c r="F363" s="169"/>
      <c r="G363" s="169"/>
      <c r="H363" s="169"/>
      <c r="I363" s="169"/>
      <c r="J363" s="169"/>
      <c r="K363" s="169"/>
      <c r="L363" s="169"/>
      <c r="M363" s="169"/>
      <c r="N363" s="169"/>
    </row>
    <row r="364" spans="1:14" ht="60">
      <c r="A364" s="4">
        <f t="shared" si="10"/>
        <v>1</v>
      </c>
      <c r="B364" s="4" t="str">
        <f>IF($B$2=1,C364,IF($B$2=2,D364,IF($B$2=3,#REF!,IF($B$2=4,#REF!,F365))))</f>
        <v>"Didactic sessions" tab, cells D38 to D85, I38 to I85, and B9 to B33, C9 to C33 (drawing information "Didactic sessions" table).</v>
      </c>
      <c r="C364" s="163" t="s">
        <v>856</v>
      </c>
      <c r="D364" s="163" t="s">
        <v>857</v>
      </c>
      <c r="G364" s="163"/>
      <c r="H364" s="163"/>
      <c r="I364" s="163"/>
      <c r="J364" s="163"/>
      <c r="K364" s="163"/>
      <c r="L364" s="163"/>
      <c r="M364" s="163"/>
      <c r="N364" s="163"/>
    </row>
    <row r="365" spans="1:14">
      <c r="A365" s="4">
        <f t="shared" si="10"/>
        <v>1</v>
      </c>
      <c r="B365" s="4" t="str">
        <f t="shared" si="11"/>
        <v>Not related to affiliation standards</v>
      </c>
      <c r="C365" s="200" t="s">
        <v>858</v>
      </c>
      <c r="D365" s="163" t="s">
        <v>859</v>
      </c>
      <c r="E365" s="163"/>
      <c r="F365" s="163"/>
      <c r="G365" s="163"/>
      <c r="H365" s="163"/>
      <c r="I365" s="163"/>
      <c r="J365" s="163"/>
      <c r="K365" s="163"/>
      <c r="L365" s="163"/>
      <c r="M365" s="163"/>
      <c r="N365" s="163"/>
    </row>
    <row r="366" spans="1:14">
      <c r="A366" s="4">
        <f t="shared" si="10"/>
        <v>1</v>
      </c>
      <c r="B366" s="4" t="str">
        <f t="shared" si="11"/>
        <v>Programme monitoring</v>
      </c>
      <c r="C366" s="163" t="s">
        <v>748</v>
      </c>
      <c r="D366" s="165" t="s">
        <v>749</v>
      </c>
      <c r="E366" s="163"/>
      <c r="F366" s="163"/>
      <c r="G366" s="163"/>
      <c r="H366" s="163"/>
      <c r="I366" s="163"/>
      <c r="J366" s="163"/>
      <c r="K366" s="163"/>
      <c r="L366" s="163"/>
      <c r="M366" s="163"/>
      <c r="N366" s="163"/>
    </row>
    <row r="367" spans="1:14">
      <c r="A367" s="4">
        <f t="shared" si="10"/>
        <v>1</v>
      </c>
      <c r="B367" s="4" t="str">
        <f t="shared" si="11"/>
        <v>By mode</v>
      </c>
      <c r="C367" s="4" t="s">
        <v>860</v>
      </c>
      <c r="D367" s="4" t="s">
        <v>861</v>
      </c>
    </row>
    <row r="368" spans="1:14">
      <c r="A368" s="4">
        <f t="shared" si="10"/>
        <v>1</v>
      </c>
      <c r="B368" s="4" t="str">
        <f t="shared" si="11"/>
        <v>In-person</v>
      </c>
      <c r="C368" s="4" t="s">
        <v>466</v>
      </c>
      <c r="D368" s="4" t="s">
        <v>467</v>
      </c>
    </row>
    <row r="369" spans="1:4">
      <c r="A369" s="4">
        <f t="shared" si="10"/>
        <v>1</v>
      </c>
      <c r="B369" s="4" t="str">
        <f t="shared" si="11"/>
        <v>Online, instructor-led</v>
      </c>
      <c r="C369" s="4" t="s">
        <v>468</v>
      </c>
      <c r="D369" s="4" t="s">
        <v>469</v>
      </c>
    </row>
    <row r="370" spans="1:4">
      <c r="A370" s="4">
        <f t="shared" si="10"/>
        <v>1</v>
      </c>
      <c r="B370" s="4" t="str">
        <f t="shared" si="11"/>
        <v>Online, self-learning</v>
      </c>
      <c r="C370" s="4" t="s">
        <v>470</v>
      </c>
      <c r="D370" s="4" t="s">
        <v>471</v>
      </c>
    </row>
    <row r="371" spans="1:4" ht="30">
      <c r="A371" s="4">
        <f t="shared" si="10"/>
        <v>1</v>
      </c>
      <c r="B371" s="4" t="str">
        <f t="shared" si="11"/>
        <v>Hybrid (online and in-person components)</v>
      </c>
      <c r="C371" s="4" t="s">
        <v>472</v>
      </c>
      <c r="D371" s="4" t="s">
        <v>473</v>
      </c>
    </row>
    <row r="372" spans="1:4" ht="45">
      <c r="A372" s="4">
        <f t="shared" si="10"/>
        <v>1</v>
      </c>
      <c r="B372" s="4" t="str">
        <f t="shared" si="11"/>
        <v>For breakdown per participant, refer to Didactic sessions tab and graphs in Indicators view_group 1 tab</v>
      </c>
      <c r="C372" s="4" t="s">
        <v>862</v>
      </c>
      <c r="D372" s="4" t="s">
        <v>863</v>
      </c>
    </row>
    <row r="373" spans="1:4" ht="30">
      <c r="A373" s="4">
        <f t="shared" si="10"/>
        <v>1</v>
      </c>
      <c r="B373" s="4" t="str">
        <f t="shared" si="11"/>
        <v>Maximum number of mentees per mentor</v>
      </c>
      <c r="C373" s="163" t="s">
        <v>864</v>
      </c>
      <c r="D373" s="4" t="s">
        <v>865</v>
      </c>
    </row>
    <row r="374" spans="1:4" ht="60">
      <c r="A374" s="4">
        <f t="shared" si="10"/>
        <v>1</v>
      </c>
      <c r="B374" s="4" t="str">
        <f t="shared" si="11"/>
        <v>To monitor the workload of mentors related to mentoring and availability of mentors to support mentees</v>
      </c>
      <c r="C374" s="163" t="s">
        <v>866</v>
      </c>
      <c r="D374" s="4" t="s">
        <v>867</v>
      </c>
    </row>
    <row r="375" spans="1:4">
      <c r="A375" s="4">
        <f t="shared" si="10"/>
        <v>1</v>
      </c>
      <c r="B375" s="4" t="str">
        <f>IF($B$2=1,C375,IF($B$2=2,D375,IF($B$2=3,E375,IF($B$2=4,F375,#REF!))))</f>
        <v>Maximum 3 participants per mentor</v>
      </c>
      <c r="C375" s="163" t="s">
        <v>868</v>
      </c>
      <c r="D375" s="4" t="s">
        <v>869</v>
      </c>
    </row>
    <row r="376" spans="1:4" ht="45">
      <c r="A376" s="4">
        <f t="shared" si="10"/>
        <v>1</v>
      </c>
      <c r="B376" s="4" t="str">
        <f>IF($B$2=1,C376,IF($B$2=2,D376,IF($B$2=3,#REF!,IF($B$2=4,#REF!,F377))))</f>
        <v>"Mentors' info" tab, cell J28 (drawing information from cells N6 to N25).</v>
      </c>
      <c r="C376" s="4" t="s">
        <v>870</v>
      </c>
      <c r="D376" s="4" t="s">
        <v>871</v>
      </c>
    </row>
    <row r="377" spans="1:4">
      <c r="A377" s="4">
        <f t="shared" si="10"/>
        <v>1</v>
      </c>
      <c r="B377" s="4" t="str">
        <f t="shared" si="11"/>
        <v>Not related to affiliation standards</v>
      </c>
      <c r="C377" s="200" t="s">
        <v>858</v>
      </c>
      <c r="D377" s="163" t="s">
        <v>859</v>
      </c>
    </row>
    <row r="378" spans="1:4">
      <c r="A378" s="4">
        <f t="shared" si="10"/>
        <v>1</v>
      </c>
      <c r="B378" s="4" t="str">
        <f t="shared" si="11"/>
        <v>Guidance for programmes</v>
      </c>
      <c r="C378" s="163" t="s">
        <v>705</v>
      </c>
      <c r="D378" s="4" t="s">
        <v>706</v>
      </c>
    </row>
    <row r="379" spans="1:4">
      <c r="A379" s="4">
        <f t="shared" si="10"/>
        <v>1</v>
      </c>
      <c r="B379" s="4" t="str">
        <f t="shared" si="11"/>
        <v>N/A</v>
      </c>
      <c r="C379" s="163" t="s">
        <v>707</v>
      </c>
      <c r="D379" s="4" t="s">
        <v>565</v>
      </c>
    </row>
    <row r="380" spans="1:4" ht="30">
      <c r="A380" s="4">
        <f t="shared" si="10"/>
        <v>1</v>
      </c>
      <c r="B380" s="4" t="str">
        <f t="shared" si="11"/>
        <v>Signed mentoring agreement is in place for each mentee</v>
      </c>
      <c r="C380" s="163" t="s">
        <v>872</v>
      </c>
      <c r="D380" s="4" t="s">
        <v>873</v>
      </c>
    </row>
    <row r="381" spans="1:4" ht="30">
      <c r="A381" s="4">
        <f t="shared" si="10"/>
        <v>1</v>
      </c>
      <c r="B381" s="4" t="str">
        <f t="shared" si="11"/>
        <v>To monitor mentoring component of the programme</v>
      </c>
      <c r="C381" s="163" t="s">
        <v>874</v>
      </c>
      <c r="D381" s="4" t="s">
        <v>875</v>
      </c>
    </row>
    <row r="382" spans="1:4" ht="45">
      <c r="A382" s="4">
        <f t="shared" si="10"/>
        <v>1</v>
      </c>
      <c r="B382" s="4" t="str">
        <f t="shared" si="11"/>
        <v>Mentoring agreement is in place and agreed upon in writing for each mentee</v>
      </c>
      <c r="C382" s="163" t="s">
        <v>876</v>
      </c>
      <c r="D382" s="4" t="s">
        <v>877</v>
      </c>
    </row>
    <row r="383" spans="1:4">
      <c r="A383" s="4">
        <f t="shared" si="10"/>
        <v>1</v>
      </c>
      <c r="B383" s="4" t="str">
        <f t="shared" si="11"/>
        <v>"Mentoring" tab, cells C8 to C32.</v>
      </c>
      <c r="C383" s="4" t="s">
        <v>878</v>
      </c>
      <c r="D383" s="4" t="s">
        <v>879</v>
      </c>
    </row>
    <row r="384" spans="1:4" ht="150">
      <c r="A384" s="4">
        <f t="shared" si="10"/>
        <v>1</v>
      </c>
      <c r="B384" s="4" t="str">
        <f t="shared" si="11"/>
        <v>Ongoing mentorship (communication / interactions) between mentees and mentors throughout the programme according to the mentorship plan
Programmes monitor and document participants’ activities and progress toward completion of their graduation requirements</v>
      </c>
      <c r="C384" s="163" t="s">
        <v>880</v>
      </c>
      <c r="D384" s="4" t="s">
        <v>881</v>
      </c>
    </row>
    <row r="385" spans="1:4">
      <c r="A385" s="4">
        <f t="shared" si="10"/>
        <v>1</v>
      </c>
      <c r="B385" s="4" t="str">
        <f t="shared" si="11"/>
        <v>Guidance for programmes</v>
      </c>
      <c r="C385" s="163" t="s">
        <v>705</v>
      </c>
      <c r="D385" s="4" t="s">
        <v>706</v>
      </c>
    </row>
    <row r="386" spans="1:4">
      <c r="A386" s="4">
        <f t="shared" si="10"/>
        <v>1</v>
      </c>
      <c r="B386" s="4" t="str">
        <f t="shared" si="11"/>
        <v>N/A</v>
      </c>
      <c r="C386" s="163" t="s">
        <v>707</v>
      </c>
      <c r="D386" s="4" t="s">
        <v>565</v>
      </c>
    </row>
    <row r="387" spans="1:4" ht="30">
      <c r="A387" s="4">
        <f t="shared" si="10"/>
        <v>1</v>
      </c>
      <c r="B387" s="4" t="str">
        <f t="shared" si="11"/>
        <v>Evidence of at least 1 mentoring session/month per mentee</v>
      </c>
      <c r="C387" s="163" t="s">
        <v>882</v>
      </c>
      <c r="D387" s="163" t="s">
        <v>883</v>
      </c>
    </row>
    <row r="388" spans="1:4" ht="30">
      <c r="A388" s="4">
        <f t="shared" si="10"/>
        <v>1</v>
      </c>
      <c r="B388" s="4" t="str">
        <f>IF($B$2=1,C388,IF($B$2=2,D388,IF($B$2=3,E388,IF($B$2=4,F388,F876))))</f>
        <v>To monitor mentoring component of the programme</v>
      </c>
      <c r="C388" s="163" t="s">
        <v>874</v>
      </c>
      <c r="D388" s="4" t="s">
        <v>875</v>
      </c>
    </row>
    <row r="389" spans="1:4" ht="30">
      <c r="A389" s="4">
        <f t="shared" ref="A389:A452" si="12">$B$2</f>
        <v>1</v>
      </c>
      <c r="B389" s="4" t="str">
        <f>IF($B$2=1,C389,IF($B$2=2,D389,IF($B$2=3,E876,IF($B$2=4,F876,#REF!))))</f>
        <v>At least 1 session/month per mentee</v>
      </c>
      <c r="C389" s="163" t="s">
        <v>884</v>
      </c>
      <c r="D389" s="163" t="s">
        <v>885</v>
      </c>
    </row>
    <row r="390" spans="1:4" ht="75">
      <c r="A390" s="4">
        <f t="shared" si="12"/>
        <v>1</v>
      </c>
      <c r="B390" s="4" t="str">
        <f>IF($B$2=1,C390,IF($B$2=2,D390,IF($B$2=3,#REF!,IF($B$2=4,#REF!,F391))))</f>
        <v>"Mentoring" tab, cells E8 to E32, H7 (available at the end of the programme after the start and end date of the programme in "General progr info" are fillled out).</v>
      </c>
      <c r="C390" s="4" t="s">
        <v>886</v>
      </c>
      <c r="D390" s="4" t="s">
        <v>887</v>
      </c>
    </row>
    <row r="391" spans="1:4" ht="150">
      <c r="A391" s="4">
        <f t="shared" si="12"/>
        <v>1</v>
      </c>
      <c r="B391" s="4" t="str">
        <f t="shared" ref="B391:B451" si="13">IF($B$2=1,C391,IF($B$2=2,D391,IF($B$2=3,E391,IF($B$2=4,F391,F392))))</f>
        <v>Ongoing mentorship (communication / interactions) between mentees and mentors throughout the programme according to the mentorship plan
Programmes monitor and document participants’ activities and progress toward completion of their graduation requirements</v>
      </c>
      <c r="C391" s="163" t="s">
        <v>880</v>
      </c>
      <c r="D391" s="4" t="s">
        <v>881</v>
      </c>
    </row>
    <row r="392" spans="1:4">
      <c r="A392" s="4">
        <f t="shared" si="12"/>
        <v>1</v>
      </c>
      <c r="B392" s="4" t="str">
        <f t="shared" si="13"/>
        <v>Guidance for programmes</v>
      </c>
      <c r="C392" s="163" t="s">
        <v>705</v>
      </c>
      <c r="D392" s="4" t="s">
        <v>706</v>
      </c>
    </row>
    <row r="393" spans="1:4" ht="30">
      <c r="A393" s="4">
        <f t="shared" si="12"/>
        <v>1</v>
      </c>
      <c r="B393" s="4" t="str">
        <f t="shared" si="13"/>
        <v>Evidence of tracking career paths of graduates is available</v>
      </c>
      <c r="C393" s="163" t="s">
        <v>888</v>
      </c>
      <c r="D393" s="4" t="s">
        <v>889</v>
      </c>
    </row>
    <row r="394" spans="1:4" ht="30">
      <c r="A394" s="4">
        <f t="shared" si="12"/>
        <v>1</v>
      </c>
      <c r="B394" s="4" t="str">
        <f t="shared" si="13"/>
        <v>To monitor whether national entity tracks career paths of graduates</v>
      </c>
      <c r="C394" s="163" t="s">
        <v>890</v>
      </c>
      <c r="D394" s="4" t="s">
        <v>891</v>
      </c>
    </row>
    <row r="395" spans="1:4" ht="30">
      <c r="A395" s="4">
        <f t="shared" si="12"/>
        <v>1</v>
      </c>
      <c r="B395" s="4" t="str">
        <f t="shared" si="13"/>
        <v>National entity tracks career paths of all graduates</v>
      </c>
      <c r="C395" s="163" t="s">
        <v>892</v>
      </c>
      <c r="D395" s="4" t="s">
        <v>893</v>
      </c>
    </row>
    <row r="396" spans="1:4" ht="30">
      <c r="A396" s="4">
        <f t="shared" si="12"/>
        <v>1</v>
      </c>
      <c r="B396" s="4" t="str">
        <f t="shared" si="13"/>
        <v>"Participants' info" tab, cells Q8 to Q32.</v>
      </c>
      <c r="C396" s="163" t="s">
        <v>894</v>
      </c>
      <c r="D396" s="4" t="s">
        <v>895</v>
      </c>
    </row>
    <row r="397" spans="1:4" ht="30">
      <c r="A397" s="4">
        <f t="shared" si="12"/>
        <v>1</v>
      </c>
      <c r="B397" s="4" t="str">
        <f t="shared" si="13"/>
        <v>Programmes must have a system to track career paths of graduates</v>
      </c>
      <c r="C397" s="163" t="s">
        <v>896</v>
      </c>
      <c r="D397" s="4" t="s">
        <v>897</v>
      </c>
    </row>
    <row r="398" spans="1:4">
      <c r="A398" s="4">
        <f t="shared" si="12"/>
        <v>1</v>
      </c>
      <c r="B398" s="4" t="str">
        <f t="shared" si="13"/>
        <v>Guidance for programmes</v>
      </c>
      <c r="C398" s="163" t="s">
        <v>705</v>
      </c>
      <c r="D398" s="4" t="s">
        <v>706</v>
      </c>
    </row>
    <row r="399" spans="1:4">
      <c r="A399" s="4">
        <f t="shared" si="12"/>
        <v>1</v>
      </c>
      <c r="B399" s="4" t="str">
        <f t="shared" si="13"/>
        <v>N/A</v>
      </c>
      <c r="C399" s="163" t="s">
        <v>707</v>
      </c>
      <c r="D399" s="4" t="s">
        <v>565</v>
      </c>
    </row>
    <row r="400" spans="1:4">
      <c r="A400" s="4">
        <f t="shared" si="12"/>
        <v>1</v>
      </c>
      <c r="B400" s="4" t="str">
        <f t="shared" si="13"/>
        <v>1.3 Programme performance</v>
      </c>
      <c r="C400" s="4" t="s">
        <v>898</v>
      </c>
      <c r="D400" s="79" t="s">
        <v>899</v>
      </c>
    </row>
    <row r="401" spans="1:19">
      <c r="A401" s="4">
        <f t="shared" si="12"/>
        <v>1</v>
      </c>
      <c r="B401" s="4" t="str">
        <f t="shared" si="13"/>
        <v xml:space="preserve">Attrition rate per GLLP iteration </v>
      </c>
      <c r="C401" s="163" t="s">
        <v>900</v>
      </c>
      <c r="D401" s="163" t="s">
        <v>901</v>
      </c>
      <c r="E401" s="163"/>
      <c r="F401" s="163"/>
      <c r="G401" s="163"/>
      <c r="H401" s="163"/>
      <c r="I401" s="163"/>
      <c r="J401" s="163"/>
      <c r="K401" s="163"/>
      <c r="L401" s="163"/>
      <c r="M401" s="163"/>
      <c r="N401" s="163"/>
      <c r="O401" s="163"/>
      <c r="P401" s="163"/>
      <c r="Q401" s="163"/>
      <c r="R401" s="163"/>
      <c r="S401" s="163"/>
    </row>
    <row r="402" spans="1:19" ht="30">
      <c r="A402" s="4">
        <f t="shared" si="12"/>
        <v>1</v>
      </c>
      <c r="B402" s="4" t="str">
        <f t="shared" si="13"/>
        <v xml:space="preserve">To monitor performance of the GLLP implementation. </v>
      </c>
      <c r="C402" s="163" t="s">
        <v>902</v>
      </c>
      <c r="D402" s="163" t="s">
        <v>903</v>
      </c>
      <c r="E402" s="163"/>
      <c r="F402" s="163"/>
      <c r="G402" s="163"/>
      <c r="H402" s="163"/>
      <c r="I402" s="163"/>
      <c r="J402" s="163"/>
      <c r="K402" s="163"/>
      <c r="L402" s="163"/>
      <c r="M402" s="163"/>
      <c r="N402" s="163"/>
      <c r="O402" s="163"/>
      <c r="P402" s="163"/>
      <c r="Q402" s="163"/>
      <c r="R402" s="163"/>
      <c r="S402" s="163"/>
    </row>
    <row r="403" spans="1:19">
      <c r="A403" s="4">
        <f t="shared" si="12"/>
        <v>1</v>
      </c>
      <c r="B403" s="4" t="str">
        <f>IF($B$2=1,C403,IF($B$2=2,D403,IF($B$2=3,E403,IF($B$2=4,F403,#REF!))))</f>
        <v>Less than 10% </v>
      </c>
      <c r="C403" s="163" t="s">
        <v>904</v>
      </c>
      <c r="D403" s="163" t="s">
        <v>905</v>
      </c>
      <c r="E403" s="163"/>
      <c r="F403" s="163"/>
      <c r="G403" s="163"/>
      <c r="H403" s="163"/>
      <c r="I403" s="163"/>
      <c r="J403" s="163"/>
      <c r="K403" s="163"/>
      <c r="L403" s="163"/>
      <c r="M403" s="163"/>
      <c r="N403" s="163"/>
      <c r="O403" s="163"/>
      <c r="P403" s="163"/>
      <c r="Q403" s="163"/>
      <c r="R403" s="163"/>
      <c r="S403" s="163"/>
    </row>
    <row r="404" spans="1:19" ht="60">
      <c r="A404" s="4">
        <f t="shared" si="12"/>
        <v>1</v>
      </c>
      <c r="B404" s="4" t="str">
        <f>IF($B$2=1,C404,IF($B$2=2,D404,IF($B$2=3,#REF!,IF($B$2=4,#REF!,F405))))</f>
        <v>"Participants' info" tab, cells G37 to G54 (drawing information from cells B8 to B32, F8 to F32, G8 to G32, N8 to N32).</v>
      </c>
      <c r="C404" s="163" t="s">
        <v>906</v>
      </c>
      <c r="D404" s="4" t="s">
        <v>907</v>
      </c>
      <c r="G404" s="163"/>
      <c r="H404" s="163"/>
      <c r="I404" s="163"/>
      <c r="J404" s="163"/>
      <c r="K404" s="163"/>
      <c r="L404" s="163"/>
      <c r="M404" s="163"/>
      <c r="N404" s="163"/>
      <c r="O404" s="163"/>
      <c r="P404" s="163"/>
      <c r="Q404" s="163"/>
      <c r="R404" s="163"/>
      <c r="S404" s="163"/>
    </row>
    <row r="405" spans="1:19">
      <c r="A405" s="4">
        <f t="shared" si="12"/>
        <v>1</v>
      </c>
      <c r="B405" s="4" t="str">
        <f t="shared" si="13"/>
        <v>Not related to affiliation standards</v>
      </c>
      <c r="C405" s="200" t="s">
        <v>858</v>
      </c>
      <c r="D405" s="163" t="s">
        <v>859</v>
      </c>
      <c r="E405" s="163"/>
      <c r="F405" s="163"/>
      <c r="G405" s="163"/>
      <c r="H405" s="163"/>
      <c r="I405" s="163"/>
      <c r="J405" s="163"/>
      <c r="K405" s="163"/>
      <c r="L405" s="163"/>
      <c r="M405" s="163"/>
      <c r="N405" s="163"/>
      <c r="O405" s="163"/>
      <c r="P405" s="163"/>
      <c r="Q405" s="163"/>
      <c r="R405" s="163"/>
      <c r="S405" s="163"/>
    </row>
    <row r="406" spans="1:19">
      <c r="A406" s="4">
        <f t="shared" si="12"/>
        <v>1</v>
      </c>
      <c r="B406" s="4" t="str">
        <f t="shared" si="13"/>
        <v>Programme monitoring</v>
      </c>
      <c r="C406" s="163" t="s">
        <v>748</v>
      </c>
      <c r="D406" s="165" t="s">
        <v>749</v>
      </c>
      <c r="E406" s="163"/>
      <c r="F406" s="163"/>
      <c r="G406" s="163"/>
      <c r="H406" s="163"/>
      <c r="I406" s="163"/>
      <c r="J406" s="163"/>
      <c r="K406" s="163"/>
      <c r="L406" s="163"/>
      <c r="M406" s="163"/>
      <c r="N406" s="163"/>
      <c r="O406" s="163"/>
      <c r="P406" s="163"/>
      <c r="Q406" s="163"/>
      <c r="R406" s="163"/>
      <c r="S406" s="163"/>
    </row>
    <row r="407" spans="1:19" ht="45">
      <c r="A407" s="4">
        <f t="shared" si="12"/>
        <v>1</v>
      </c>
      <c r="B407" s="4" t="str">
        <f t="shared" si="13"/>
        <v xml:space="preserve">Percentage of participants completing all programme requirements per GLLP iteration </v>
      </c>
      <c r="C407" s="163" t="s">
        <v>908</v>
      </c>
      <c r="D407" s="163" t="s">
        <v>909</v>
      </c>
      <c r="E407" s="163"/>
      <c r="F407" s="163"/>
      <c r="G407" s="163"/>
      <c r="H407" s="163"/>
      <c r="I407" s="163"/>
      <c r="J407" s="163"/>
      <c r="K407" s="163"/>
      <c r="L407" s="163"/>
      <c r="M407" s="163"/>
      <c r="N407" s="163"/>
      <c r="O407" s="163"/>
      <c r="P407" s="163"/>
      <c r="Q407" s="163"/>
      <c r="R407" s="163"/>
      <c r="S407" s="163"/>
    </row>
    <row r="408" spans="1:19" ht="30">
      <c r="A408" s="4">
        <f t="shared" si="12"/>
        <v>1</v>
      </c>
      <c r="B408" s="4" t="str">
        <f>IF($B$2=1,C408,IF($B$2=2,D408,IF($B$2=3,E408,IF($B$2=4,F408,#REF!))))</f>
        <v xml:space="preserve">To monitor performance of the GLLP implementation. </v>
      </c>
      <c r="C408" s="163" t="s">
        <v>902</v>
      </c>
      <c r="D408" s="163" t="s">
        <v>903</v>
      </c>
      <c r="E408" s="163"/>
      <c r="F408" s="163"/>
      <c r="G408" s="163"/>
      <c r="H408" s="163"/>
      <c r="I408" s="163"/>
      <c r="J408" s="163"/>
      <c r="K408" s="163"/>
      <c r="L408" s="163"/>
      <c r="M408" s="163"/>
      <c r="N408" s="163"/>
      <c r="O408" s="163"/>
      <c r="P408" s="163"/>
      <c r="Q408" s="163"/>
      <c r="R408" s="163"/>
      <c r="S408" s="163"/>
    </row>
    <row r="409" spans="1:19" ht="120">
      <c r="A409" s="4">
        <f t="shared" si="12"/>
        <v>1</v>
      </c>
      <c r="B409" s="4" t="str">
        <f>IF($B$2=1,C409,IF($B$2=2,D409,IF($B$2=3,#REF!,IF($B$2=4,#REF!,F410))))</f>
        <v>"Participants' info" tab, cells E37 to E54 (drawing information from cells B8 to B32, F8 to F32, G8 to G32, M8 to M32).
Prefills the response in the Final reporting form (Section C, question 1).</v>
      </c>
      <c r="C409" s="169" t="s">
        <v>910</v>
      </c>
      <c r="D409" s="169" t="s">
        <v>911</v>
      </c>
      <c r="G409" s="169"/>
      <c r="H409" s="169"/>
      <c r="I409" s="169"/>
      <c r="J409" s="169"/>
      <c r="K409" s="169"/>
      <c r="L409" s="169"/>
      <c r="M409" s="169"/>
      <c r="N409" s="169"/>
      <c r="O409" s="169"/>
      <c r="P409" s="169"/>
      <c r="Q409" s="169"/>
      <c r="R409" s="169"/>
      <c r="S409" s="169"/>
    </row>
    <row r="410" spans="1:19">
      <c r="A410" s="4">
        <f t="shared" si="12"/>
        <v>1</v>
      </c>
      <c r="B410" s="4" t="str">
        <f t="shared" si="13"/>
        <v>Not related to affiliation standards</v>
      </c>
      <c r="C410" s="200" t="s">
        <v>858</v>
      </c>
      <c r="D410" s="163" t="s">
        <v>859</v>
      </c>
      <c r="E410" s="163"/>
      <c r="F410" s="163"/>
      <c r="G410" s="163"/>
      <c r="H410" s="163"/>
      <c r="I410" s="163"/>
      <c r="J410" s="163"/>
      <c r="K410" s="163"/>
      <c r="L410" s="163"/>
      <c r="M410" s="163"/>
      <c r="N410" s="163"/>
      <c r="O410" s="163"/>
      <c r="P410" s="163"/>
      <c r="Q410" s="163"/>
      <c r="R410" s="163"/>
      <c r="S410" s="163"/>
    </row>
    <row r="411" spans="1:19">
      <c r="A411" s="4">
        <f t="shared" si="12"/>
        <v>1</v>
      </c>
      <c r="B411" s="4" t="str">
        <f t="shared" si="13"/>
        <v>Programme monitoring</v>
      </c>
      <c r="C411" s="163" t="s">
        <v>748</v>
      </c>
      <c r="D411" s="165" t="s">
        <v>749</v>
      </c>
      <c r="E411" s="163"/>
      <c r="F411" s="163"/>
      <c r="G411" s="163"/>
      <c r="H411" s="163"/>
      <c r="I411" s="163"/>
      <c r="J411" s="163"/>
      <c r="K411" s="163"/>
      <c r="L411" s="163"/>
      <c r="M411" s="163"/>
      <c r="N411" s="163"/>
      <c r="O411" s="163"/>
      <c r="P411" s="163"/>
      <c r="Q411" s="163"/>
      <c r="R411" s="163"/>
      <c r="S411" s="163"/>
    </row>
    <row r="412" spans="1:19">
      <c r="A412" s="4">
        <f t="shared" si="12"/>
        <v>1</v>
      </c>
      <c r="B412" s="4" t="str">
        <f t="shared" si="13"/>
        <v>Evidence of community of practice</v>
      </c>
      <c r="C412" s="163" t="s">
        <v>912</v>
      </c>
      <c r="D412" s="163" t="s">
        <v>913</v>
      </c>
      <c r="E412" s="163"/>
      <c r="F412" s="163"/>
      <c r="G412" s="163"/>
      <c r="H412" s="163"/>
      <c r="I412" s="163"/>
      <c r="J412" s="163"/>
      <c r="K412" s="163"/>
      <c r="L412" s="163"/>
      <c r="M412" s="163"/>
      <c r="N412" s="163"/>
      <c r="O412" s="163"/>
      <c r="P412" s="163"/>
      <c r="Q412" s="163"/>
      <c r="R412" s="163"/>
      <c r="S412" s="163"/>
    </row>
    <row r="413" spans="1:19" ht="30">
      <c r="A413" s="4">
        <f t="shared" si="12"/>
        <v>1</v>
      </c>
      <c r="B413" s="4" t="str">
        <f t="shared" si="13"/>
        <v>To assess availability of national CoP component of GLLP</v>
      </c>
      <c r="C413" s="163" t="s">
        <v>914</v>
      </c>
      <c r="D413" s="163" t="s">
        <v>915</v>
      </c>
    </row>
    <row r="414" spans="1:19" ht="30">
      <c r="A414" s="4">
        <f t="shared" si="12"/>
        <v>1</v>
      </c>
      <c r="B414" s="4" t="str">
        <f t="shared" si="13"/>
        <v>National CoP in place (chats, forums, conferences, etc.)</v>
      </c>
      <c r="C414" s="163" t="s">
        <v>916</v>
      </c>
      <c r="D414" s="163" t="s">
        <v>917</v>
      </c>
    </row>
    <row r="415" spans="1:19" ht="90">
      <c r="A415" s="4">
        <f t="shared" si="12"/>
        <v>1</v>
      </c>
      <c r="B415" s="4" t="str">
        <f t="shared" si="13"/>
        <v>"Midprogramme reporting" tab, cell C14 AND "Follow-up reporting" tab, cell C14 (Mid-programme reporting form - Section B, question 3 AND Follow-up reporting form -Section B, question 3).</v>
      </c>
      <c r="C415" s="4" t="s">
        <v>918</v>
      </c>
      <c r="D415" s="4" t="s">
        <v>919</v>
      </c>
    </row>
    <row r="416" spans="1:19">
      <c r="A416" s="4">
        <f t="shared" si="12"/>
        <v>1</v>
      </c>
      <c r="B416" s="4" t="str">
        <f t="shared" si="13"/>
        <v>Community of Practice is in place</v>
      </c>
      <c r="C416" s="163" t="s">
        <v>920</v>
      </c>
      <c r="D416" s="163" t="s">
        <v>921</v>
      </c>
    </row>
    <row r="417" spans="1:18">
      <c r="A417" s="4">
        <f t="shared" si="12"/>
        <v>1</v>
      </c>
      <c r="B417" s="4" t="str">
        <f t="shared" si="13"/>
        <v>Guidance for programmes</v>
      </c>
      <c r="C417" s="163" t="s">
        <v>705</v>
      </c>
      <c r="D417" s="4" t="s">
        <v>706</v>
      </c>
    </row>
    <row r="418" spans="1:18" ht="45">
      <c r="A418" s="4">
        <f t="shared" si="12"/>
        <v>1</v>
      </c>
      <c r="B418" s="4" t="str">
        <f t="shared" si="13"/>
        <v>Follow-up reporting (six months following completion of the iteration)</v>
      </c>
      <c r="C418" s="4" t="s">
        <v>922</v>
      </c>
      <c r="D418" s="4" t="s">
        <v>923</v>
      </c>
    </row>
    <row r="419" spans="1:18" ht="75">
      <c r="A419" s="4">
        <f t="shared" si="12"/>
        <v>1</v>
      </c>
      <c r="B419" s="4" t="str">
        <f t="shared" si="13"/>
        <v>Group 2. Evaluate the GLLP implementation outcomes (participants’ learning, career progression, impact on workplace, impact on national lab system)</v>
      </c>
      <c r="C419" s="4" t="s">
        <v>924</v>
      </c>
      <c r="D419" s="4" t="s">
        <v>925</v>
      </c>
    </row>
    <row r="420" spans="1:18">
      <c r="A420" s="4">
        <f t="shared" si="12"/>
        <v>1</v>
      </c>
      <c r="B420" s="4" t="str">
        <f t="shared" si="13"/>
        <v xml:space="preserve">2.1 Participants’ learning </v>
      </c>
      <c r="C420" s="4" t="s">
        <v>926</v>
      </c>
      <c r="D420" s="4" t="s">
        <v>927</v>
      </c>
    </row>
    <row r="421" spans="1:18" ht="45">
      <c r="A421" s="4">
        <f t="shared" si="12"/>
        <v>1</v>
      </c>
      <c r="B421" s="4" t="str">
        <f t="shared" si="13"/>
        <v xml:space="preserve">Mean difference between the individual pre-test and post-test scores </v>
      </c>
      <c r="C421" s="163" t="s">
        <v>928</v>
      </c>
      <c r="D421" s="163" t="s">
        <v>929</v>
      </c>
    </row>
    <row r="422" spans="1:18" ht="90">
      <c r="A422" s="4">
        <f t="shared" si="12"/>
        <v>1</v>
      </c>
      <c r="B422" s="4" t="str">
        <f t="shared" si="13"/>
        <v xml:space="preserve">To monitor acquisition of new learning by GLLP participants. 
To inform evaluation of the GLLP objective of enhancing laboratory leaders’ competencies. </v>
      </c>
      <c r="C422" s="163" t="s">
        <v>930</v>
      </c>
      <c r="D422" s="163" t="s">
        <v>931</v>
      </c>
    </row>
    <row r="423" spans="1:18" ht="30">
      <c r="A423" s="4">
        <f t="shared" si="12"/>
        <v>1</v>
      </c>
      <c r="B423" s="4" t="str">
        <f>IF($B$2=1,C423,IF($B$2=2,D423,IF($B$2=3,E423,IF($B$2=4,F423,#REF!))))</f>
        <v>Increase between mean post-test and mean pre-test</v>
      </c>
      <c r="C423" s="163" t="s">
        <v>932</v>
      </c>
      <c r="D423" s="163" t="s">
        <v>933</v>
      </c>
      <c r="E423" s="163"/>
      <c r="F423" s="163"/>
    </row>
    <row r="424" spans="1:18" ht="135">
      <c r="A424" s="4">
        <f t="shared" si="12"/>
        <v>1</v>
      </c>
      <c r="B424" s="4" t="str">
        <f>IF($B$2=1,C424,IF($B$2=2,D424,IF($B$2=3,#REF!,IF($B$2=4,#REF!,F425))))</f>
        <v>"Didactic sessions" tab, cells E38 to G85, C34 to F34 (drawing information "Didactic sessions" table).
Prefills the responses in the Mid-programme reporting form (Section B, question 7) AND Final reporting form (Section D, question 2)</v>
      </c>
      <c r="C424" s="163" t="s">
        <v>934</v>
      </c>
      <c r="D424" s="4" t="s">
        <v>935</v>
      </c>
    </row>
    <row r="425" spans="1:18" ht="60">
      <c r="A425" s="4">
        <f t="shared" si="12"/>
        <v>1</v>
      </c>
      <c r="B425" s="4" t="str">
        <f t="shared" si="13"/>
        <v>Programmes monitor and document participants’ activities and progress toward completion of their graduation requirements</v>
      </c>
      <c r="C425" s="163" t="s">
        <v>936</v>
      </c>
      <c r="D425" s="163" t="s">
        <v>937</v>
      </c>
    </row>
    <row r="426" spans="1:18">
      <c r="A426" s="4">
        <f t="shared" si="12"/>
        <v>1</v>
      </c>
      <c r="B426" s="4" t="str">
        <f t="shared" si="13"/>
        <v>Programme monitoring</v>
      </c>
      <c r="C426" s="163" t="s">
        <v>748</v>
      </c>
      <c r="D426" s="165" t="s">
        <v>749</v>
      </c>
    </row>
    <row r="427" spans="1:18">
      <c r="A427" s="4">
        <f t="shared" si="12"/>
        <v>1</v>
      </c>
      <c r="B427" s="4" t="str">
        <f t="shared" si="13"/>
        <v>Overall mean difference</v>
      </c>
      <c r="C427" s="4" t="s">
        <v>938</v>
      </c>
      <c r="D427" s="4" t="s">
        <v>939</v>
      </c>
    </row>
    <row r="428" spans="1:18" ht="45">
      <c r="A428" s="4">
        <f t="shared" si="12"/>
        <v>1</v>
      </c>
      <c r="B428" s="4" t="str">
        <f t="shared" si="13"/>
        <v>For breakdown by module, refer to Didactic sessions tab and graphs in Indicators view_group 2 tab</v>
      </c>
      <c r="C428" s="4" t="s">
        <v>940</v>
      </c>
      <c r="D428" s="4" t="s">
        <v>941</v>
      </c>
    </row>
    <row r="429" spans="1:18" ht="45">
      <c r="A429" s="4">
        <f t="shared" si="12"/>
        <v>1</v>
      </c>
      <c r="B429" s="4" t="str">
        <f t="shared" si="13"/>
        <v>Percentage of participants reporting an increase in competencies at the end of the programme</v>
      </c>
      <c r="C429" s="163" t="s">
        <v>942</v>
      </c>
      <c r="D429" s="163" t="s">
        <v>943</v>
      </c>
      <c r="E429" s="163"/>
      <c r="F429" s="163"/>
      <c r="G429" s="163"/>
      <c r="H429" s="163"/>
      <c r="I429" s="163"/>
      <c r="J429" s="163"/>
      <c r="K429" s="163"/>
      <c r="L429" s="163"/>
      <c r="M429" s="163"/>
      <c r="N429" s="163"/>
      <c r="O429" s="163"/>
      <c r="P429" s="163"/>
      <c r="Q429" s="163"/>
      <c r="R429" s="163"/>
    </row>
    <row r="430" spans="1:18" ht="90">
      <c r="A430" s="4">
        <f t="shared" si="12"/>
        <v>1</v>
      </c>
      <c r="B430" s="4" t="str">
        <f t="shared" si="13"/>
        <v xml:space="preserve">To monitor the acquisition of competencies of GLLP participants. 
To inform evaluation of the GLLP objective of enhancing laboratory leaders’ competencies. </v>
      </c>
      <c r="C430" s="163" t="s">
        <v>944</v>
      </c>
      <c r="D430" s="163" t="s">
        <v>945</v>
      </c>
      <c r="E430" s="163"/>
      <c r="F430" s="163"/>
      <c r="G430" s="163"/>
      <c r="H430" s="163"/>
      <c r="I430" s="163"/>
      <c r="J430" s="163"/>
      <c r="K430" s="163"/>
      <c r="L430" s="163"/>
      <c r="M430" s="163"/>
      <c r="N430" s="163"/>
      <c r="O430" s="163"/>
      <c r="P430" s="163"/>
      <c r="Q430" s="163"/>
      <c r="R430" s="163"/>
    </row>
    <row r="431" spans="1:18" ht="105">
      <c r="A431" s="4">
        <f t="shared" si="12"/>
        <v>1</v>
      </c>
      <c r="B431" s="4" t="str">
        <f>IF($B$2=1,C431,IF($B$2=2,D431,IF($B$2=3,E431,IF($B$2=4,F431,#REF!))))</f>
        <v>Competency self-assessment is collected at the commencement of the programme and at the end of the programme. 
80% of participants  indicate increase in competencies compared to the baseline.</v>
      </c>
      <c r="C431" s="169" t="s">
        <v>946</v>
      </c>
      <c r="D431" s="169" t="s">
        <v>947</v>
      </c>
      <c r="E431" s="169"/>
      <c r="F431" s="169"/>
      <c r="G431" s="169"/>
      <c r="H431" s="169"/>
      <c r="I431" s="169"/>
      <c r="J431" s="169"/>
      <c r="K431" s="169"/>
      <c r="L431" s="169"/>
      <c r="M431" s="169"/>
      <c r="N431" s="169"/>
      <c r="O431" s="169"/>
      <c r="P431" s="169"/>
      <c r="Q431" s="169"/>
      <c r="R431" s="169"/>
    </row>
    <row r="432" spans="1:18" ht="165">
      <c r="A432" s="4">
        <f t="shared" si="12"/>
        <v>1</v>
      </c>
      <c r="B432" s="4" t="str">
        <f>IF($B$2=1,C432,IF($B$2=2,D432,IF($B$2=3,#REF!,IF($B$2=4,#REF!,F433))))</f>
        <v>"Other participant evaluations" tab, cells H158 to L158, and L149 to L157 (drawing information from cells D149 to G157) (GLLP Participant final evaluation form – Projects and learning outcomes - Section D, questions 6-14).
Prefills the response in Final reporting form (Section С, question 3).</v>
      </c>
      <c r="C432" s="163" t="s">
        <v>948</v>
      </c>
      <c r="D432" s="163" t="s">
        <v>949</v>
      </c>
      <c r="G432" s="163"/>
      <c r="H432" s="163"/>
      <c r="I432" s="163"/>
      <c r="J432" s="163"/>
      <c r="K432" s="163"/>
      <c r="L432" s="163"/>
      <c r="M432" s="163"/>
      <c r="N432" s="163"/>
      <c r="O432" s="163"/>
      <c r="P432" s="163"/>
      <c r="Q432" s="163"/>
      <c r="R432" s="163"/>
    </row>
    <row r="433" spans="1:18" ht="60">
      <c r="A433" s="4">
        <f t="shared" si="12"/>
        <v>1</v>
      </c>
      <c r="B433" s="4" t="str">
        <f t="shared" si="13"/>
        <v>Programmes monitor and document participants’ activities and progress toward completion of their graduation requirements</v>
      </c>
      <c r="C433" s="163" t="s">
        <v>936</v>
      </c>
      <c r="D433" s="163" t="s">
        <v>937</v>
      </c>
      <c r="E433" s="163"/>
      <c r="F433" s="163"/>
      <c r="G433" s="163"/>
      <c r="H433" s="163"/>
      <c r="I433" s="163"/>
      <c r="J433" s="163"/>
      <c r="K433" s="163"/>
      <c r="L433" s="163"/>
      <c r="M433" s="163"/>
      <c r="N433" s="163"/>
      <c r="O433" s="163"/>
      <c r="P433" s="163"/>
      <c r="Q433" s="163"/>
      <c r="R433" s="163"/>
    </row>
    <row r="434" spans="1:18">
      <c r="A434" s="4">
        <f t="shared" si="12"/>
        <v>1</v>
      </c>
      <c r="B434" s="4" t="str">
        <f t="shared" si="13"/>
        <v>Programme monitoring</v>
      </c>
      <c r="C434" s="163" t="s">
        <v>748</v>
      </c>
      <c r="D434" s="165" t="s">
        <v>749</v>
      </c>
      <c r="E434" s="163"/>
      <c r="F434" s="163"/>
      <c r="G434" s="163"/>
      <c r="H434" s="163"/>
      <c r="I434" s="163"/>
      <c r="J434" s="163"/>
      <c r="K434" s="163"/>
      <c r="L434" s="163"/>
      <c r="M434" s="163"/>
      <c r="N434" s="163"/>
      <c r="O434" s="163"/>
      <c r="P434" s="163"/>
      <c r="Q434" s="163"/>
      <c r="R434" s="163"/>
    </row>
    <row r="435" spans="1:18">
      <c r="A435" s="4">
        <f t="shared" si="12"/>
        <v>1</v>
      </c>
      <c r="B435" s="4" t="str">
        <f t="shared" si="13"/>
        <v>Breakdown by competency</v>
      </c>
      <c r="C435" s="4" t="s">
        <v>950</v>
      </c>
      <c r="D435" s="4" t="s">
        <v>951</v>
      </c>
    </row>
    <row r="436" spans="1:18" ht="30">
      <c r="A436" s="4">
        <f t="shared" si="12"/>
        <v>1</v>
      </c>
      <c r="B436" s="4" t="str">
        <f t="shared" si="13"/>
        <v>Minimum two small projects completed by each participant</v>
      </c>
      <c r="C436" s="163" t="s">
        <v>952</v>
      </c>
      <c r="D436" s="4" t="s">
        <v>953</v>
      </c>
    </row>
    <row r="437" spans="1:18" ht="30">
      <c r="A437" s="4">
        <f t="shared" si="12"/>
        <v>1</v>
      </c>
      <c r="B437" s="4" t="str">
        <f t="shared" si="13"/>
        <v>To assess project component of the programme</v>
      </c>
      <c r="C437" s="163" t="s">
        <v>954</v>
      </c>
      <c r="D437" s="4" t="s">
        <v>955</v>
      </c>
    </row>
    <row r="438" spans="1:18" ht="45">
      <c r="A438" s="4">
        <f t="shared" si="12"/>
        <v>1</v>
      </c>
      <c r="B438" s="4" t="str">
        <f>IF($B$2=1,C438,IF($B$2=2,D438,IF($B$2=3,E438,IF($B$2=4,F438,#REF!))))</f>
        <v>Minimum two small projects completed by each participant on diverse competencies</v>
      </c>
      <c r="C438" s="163" t="s">
        <v>956</v>
      </c>
      <c r="D438" s="4" t="s">
        <v>957</v>
      </c>
      <c r="E438" s="165"/>
      <c r="F438" s="165"/>
    </row>
    <row r="439" spans="1:18" ht="120">
      <c r="A439" s="4">
        <f t="shared" si="12"/>
        <v>1</v>
      </c>
      <c r="B439" s="4" t="str">
        <f>IF($B$2=1,C439,IF($B$2=2,D439,IF($B$2=3,#REF!,IF($B$2=4,#REF!,F440))))</f>
        <v>"Small projects" tab, cells B8 to B32 (drawing information from the "Small project title" columns in the "Small projects" table).
Prefills the response in Final reporting form (Section E, question 1).</v>
      </c>
      <c r="C439" s="4" t="s">
        <v>958</v>
      </c>
      <c r="D439" s="4" t="s">
        <v>959</v>
      </c>
    </row>
    <row r="440" spans="1:18" ht="120">
      <c r="A440" s="4">
        <f t="shared" si="12"/>
        <v>1</v>
      </c>
      <c r="B440" s="4" t="str">
        <f t="shared" si="13"/>
        <v>Small projects on diverse competencies throughout the programme are implemented
Programmes monitor and document participants’ activities and progress toward completion of their graduation requirements</v>
      </c>
      <c r="C440" s="163" t="s">
        <v>960</v>
      </c>
      <c r="D440" s="163" t="s">
        <v>961</v>
      </c>
    </row>
    <row r="441" spans="1:18">
      <c r="A441" s="4">
        <f t="shared" si="12"/>
        <v>1</v>
      </c>
      <c r="B441" s="4" t="str">
        <f t="shared" si="13"/>
        <v>Guidance for programmes</v>
      </c>
      <c r="C441" s="163" t="s">
        <v>705</v>
      </c>
      <c r="D441" s="4" t="s">
        <v>706</v>
      </c>
    </row>
    <row r="442" spans="1:18">
      <c r="A442" s="4">
        <f t="shared" si="12"/>
        <v>1</v>
      </c>
      <c r="B442" s="4" t="str">
        <f t="shared" si="13"/>
        <v>N/A</v>
      </c>
      <c r="C442" s="163" t="s">
        <v>707</v>
      </c>
      <c r="D442" s="4" t="s">
        <v>565</v>
      </c>
    </row>
    <row r="443" spans="1:18" ht="30">
      <c r="A443" s="4">
        <f t="shared" si="12"/>
        <v>1</v>
      </c>
      <c r="B443" s="4" t="str">
        <f t="shared" si="13"/>
        <v>Percentage of multisectoral capstone projects</v>
      </c>
      <c r="C443" s="163" t="s">
        <v>962</v>
      </c>
      <c r="D443" s="163" t="s">
        <v>963</v>
      </c>
      <c r="E443" s="163"/>
      <c r="F443" s="163"/>
      <c r="G443" s="163"/>
      <c r="H443" s="163"/>
      <c r="I443" s="163"/>
      <c r="J443" s="163"/>
      <c r="K443" s="163"/>
      <c r="L443" s="163"/>
      <c r="M443" s="163"/>
      <c r="N443" s="163"/>
    </row>
    <row r="444" spans="1:18" ht="30">
      <c r="A444" s="4">
        <f t="shared" si="12"/>
        <v>1</v>
      </c>
      <c r="B444" s="4" t="str">
        <f t="shared" si="13"/>
        <v>To monitor One Health approach in capstone projects</v>
      </c>
      <c r="C444" s="163" t="s">
        <v>964</v>
      </c>
      <c r="D444" s="163" t="s">
        <v>965</v>
      </c>
      <c r="E444" s="163"/>
      <c r="F444" s="163"/>
      <c r="G444" s="163"/>
      <c r="H444" s="163"/>
      <c r="I444" s="163"/>
      <c r="J444" s="163"/>
      <c r="K444" s="163"/>
      <c r="L444" s="163"/>
      <c r="M444" s="163"/>
      <c r="N444" s="163"/>
    </row>
    <row r="445" spans="1:18">
      <c r="A445" s="4">
        <f t="shared" si="12"/>
        <v>1</v>
      </c>
      <c r="B445" s="4" t="str">
        <f>IF($B$2=1,C445,IF($B$2=2,D445,IF($B$2=3,E445,IF($B$2=4,F445,#REF!))))</f>
        <v>No target</v>
      </c>
      <c r="C445" s="163" t="s">
        <v>966</v>
      </c>
      <c r="D445" s="163" t="s">
        <v>967</v>
      </c>
      <c r="E445" s="163"/>
      <c r="F445" s="163"/>
      <c r="G445" s="163"/>
      <c r="H445" s="163"/>
      <c r="I445" s="163"/>
      <c r="J445" s="163"/>
      <c r="K445" s="163"/>
      <c r="L445" s="163"/>
      <c r="M445" s="163"/>
      <c r="N445" s="163"/>
    </row>
    <row r="446" spans="1:18" ht="105">
      <c r="A446" s="4">
        <f t="shared" si="12"/>
        <v>1</v>
      </c>
      <c r="B446" s="4" t="str">
        <f>IF($B$2=1,C446,IF($B$2=2,D446,IF($B$2=3,#REF!,IF($B$2=4,#REF!,F447))))</f>
        <v>"Capstone projects tab", cells D60 to D71 and G60 (drawing information from cells D8 to D32, F8 to F32).
Prefills the responses in Final reporting form (Section G, question 5 and Section F, question 1).</v>
      </c>
      <c r="C446" s="163" t="s">
        <v>968</v>
      </c>
      <c r="D446" s="163" t="s">
        <v>969</v>
      </c>
      <c r="G446" s="163"/>
      <c r="H446" s="163"/>
      <c r="I446" s="163"/>
      <c r="J446" s="163"/>
      <c r="K446" s="163"/>
      <c r="L446" s="163"/>
      <c r="M446" s="163"/>
      <c r="N446" s="163"/>
    </row>
    <row r="447" spans="1:18" ht="90">
      <c r="A447" s="4">
        <f t="shared" si="12"/>
        <v>1</v>
      </c>
      <c r="B447" s="4" t="str">
        <f t="shared" si="13"/>
        <v>Capstone project(s) completed 
Programmes monitor and document participants’ activities and progress toward completion of their graduation requirements</v>
      </c>
      <c r="C447" s="163" t="s">
        <v>970</v>
      </c>
      <c r="D447" s="163" t="s">
        <v>971</v>
      </c>
      <c r="E447" s="163"/>
      <c r="F447" s="163"/>
      <c r="G447" s="163"/>
      <c r="H447" s="163"/>
      <c r="I447" s="163"/>
      <c r="J447" s="163"/>
      <c r="K447" s="163"/>
      <c r="L447" s="163"/>
      <c r="M447" s="163"/>
      <c r="N447" s="163"/>
    </row>
    <row r="448" spans="1:18">
      <c r="A448" s="4">
        <f t="shared" si="12"/>
        <v>1</v>
      </c>
      <c r="B448" s="4" t="str">
        <f t="shared" si="13"/>
        <v>Programme monitoring</v>
      </c>
      <c r="C448" s="163" t="s">
        <v>748</v>
      </c>
      <c r="D448" s="165" t="s">
        <v>749</v>
      </c>
      <c r="E448" s="163"/>
      <c r="F448" s="163"/>
      <c r="G448" s="163"/>
      <c r="H448" s="163"/>
      <c r="I448" s="163"/>
      <c r="J448" s="163"/>
      <c r="K448" s="163"/>
      <c r="L448" s="163"/>
      <c r="M448" s="163"/>
      <c r="N448" s="163"/>
    </row>
    <row r="449" spans="1:19">
      <c r="A449" s="4">
        <f t="shared" si="12"/>
        <v>1</v>
      </c>
      <c r="B449" s="4" t="str">
        <f t="shared" si="13"/>
        <v>Total</v>
      </c>
      <c r="C449" s="4" t="s">
        <v>115</v>
      </c>
      <c r="D449" s="4" t="s">
        <v>755</v>
      </c>
    </row>
    <row r="450" spans="1:19" ht="60">
      <c r="A450" s="4">
        <f t="shared" si="12"/>
        <v>1</v>
      </c>
      <c r="B450" s="4" t="str">
        <f t="shared" si="13"/>
        <v>Percentage of participants that have completed a capstone project with an oral presentation and written report</v>
      </c>
      <c r="C450" s="163" t="s">
        <v>972</v>
      </c>
      <c r="D450" s="163" t="s">
        <v>973</v>
      </c>
      <c r="E450" s="163"/>
      <c r="F450" s="163"/>
      <c r="G450" s="163"/>
    </row>
    <row r="451" spans="1:19" ht="30">
      <c r="A451" s="4">
        <f t="shared" si="12"/>
        <v>1</v>
      </c>
      <c r="B451" s="4" t="str">
        <f t="shared" si="13"/>
        <v>To assess project component of the programme</v>
      </c>
      <c r="C451" s="163" t="s">
        <v>954</v>
      </c>
      <c r="D451" s="4" t="s">
        <v>955</v>
      </c>
      <c r="E451" s="163"/>
      <c r="F451" s="163"/>
      <c r="G451" s="163"/>
    </row>
    <row r="452" spans="1:19" ht="60">
      <c r="A452" s="4">
        <f t="shared" si="12"/>
        <v>1</v>
      </c>
      <c r="B452" s="4" t="str">
        <f>IF($B$2=1,C452,IF($B$2=2,D452,IF($B$2=3,E452,IF($B$2=4,F452,#REF!))))</f>
        <v>100% of participants have completed a capstone project with an oral presentation and written report</v>
      </c>
      <c r="C452" s="169" t="s">
        <v>974</v>
      </c>
      <c r="D452" s="169" t="s">
        <v>975</v>
      </c>
      <c r="E452" s="169"/>
      <c r="F452" s="169"/>
      <c r="G452" s="169"/>
    </row>
    <row r="453" spans="1:19" ht="120">
      <c r="A453" s="4">
        <f t="shared" ref="A453:A516" si="14">$B$2</f>
        <v>1</v>
      </c>
      <c r="B453" s="4" t="str">
        <f>IF($B$2=1,C453,IF($B$2=2,D453,IF($B$2=3,#REF!,IF($B$2=4,#REF!,F454))))</f>
        <v>"Capstone projects tab", cells D51 to D55 and E51 to E55 (drawing information from cells B8 to B32, D8 to D32, N8 to N32).
Prefills the responses in Final reporting form (Section G, questions 1-2).</v>
      </c>
      <c r="C453" s="163" t="s">
        <v>976</v>
      </c>
      <c r="D453" s="163" t="s">
        <v>977</v>
      </c>
      <c r="G453" s="163"/>
    </row>
    <row r="454" spans="1:19" ht="90">
      <c r="A454" s="4">
        <f t="shared" si="14"/>
        <v>1</v>
      </c>
      <c r="B454" s="4" t="str">
        <f t="shared" ref="B454:B516" si="15">IF($B$2=1,C454,IF($B$2=2,D454,IF($B$2=3,E454,IF($B$2=4,F454,F455))))</f>
        <v>Capstone project(s) completed 
Programmes monitor and document participants’ activities and progress toward completion of their graduation requirements</v>
      </c>
      <c r="C454" s="163" t="s">
        <v>970</v>
      </c>
      <c r="D454" s="163" t="s">
        <v>971</v>
      </c>
      <c r="E454" s="163"/>
      <c r="F454" s="163"/>
      <c r="G454" s="163"/>
    </row>
    <row r="455" spans="1:19">
      <c r="A455" s="4">
        <f t="shared" si="14"/>
        <v>1</v>
      </c>
      <c r="B455" s="4" t="str">
        <f t="shared" si="15"/>
        <v>Programme monitoring</v>
      </c>
      <c r="C455" s="163" t="s">
        <v>748</v>
      </c>
      <c r="D455" s="165" t="s">
        <v>749</v>
      </c>
      <c r="E455" s="163"/>
      <c r="F455" s="163"/>
      <c r="G455" s="163"/>
    </row>
    <row r="456" spans="1:19">
      <c r="A456" s="4">
        <f t="shared" si="14"/>
        <v>1</v>
      </c>
      <c r="B456" s="4" t="str">
        <f t="shared" si="15"/>
        <v>2.2 Career evolution</v>
      </c>
      <c r="C456" s="4" t="s">
        <v>978</v>
      </c>
      <c r="D456" s="4" t="s">
        <v>979</v>
      </c>
    </row>
    <row r="457" spans="1:19" ht="90">
      <c r="A457" s="4">
        <f t="shared" si="14"/>
        <v>1</v>
      </c>
      <c r="B457" s="4" t="str">
        <f t="shared" si="15"/>
        <v>Percentage of participants who have reported evidence of career advancement following participation in the programme (e.g., new job responsibilities, promotion)</v>
      </c>
      <c r="C457" s="163" t="s">
        <v>980</v>
      </c>
      <c r="D457" s="163" t="s">
        <v>981</v>
      </c>
      <c r="E457" s="163"/>
      <c r="F457" s="163"/>
      <c r="G457" s="163"/>
      <c r="H457" s="163"/>
      <c r="I457" s="163"/>
      <c r="J457" s="163"/>
      <c r="K457" s="163"/>
      <c r="L457" s="163"/>
      <c r="M457" s="163"/>
      <c r="N457" s="163"/>
      <c r="O457" s="163"/>
      <c r="P457" s="163"/>
      <c r="Q457" s="163"/>
      <c r="R457" s="163"/>
      <c r="S457" s="163"/>
    </row>
    <row r="458" spans="1:19" ht="105">
      <c r="A458" s="4">
        <f t="shared" si="14"/>
        <v>1</v>
      </c>
      <c r="B458" s="4" t="str">
        <f t="shared" si="15"/>
        <v xml:space="preserve">To monitor progress of GLLP participants towards senior leadership positions. 
To inform evaluation of the GLLP objective of enhancing laboratory leaders’ competencies. </v>
      </c>
      <c r="C458" s="163" t="s">
        <v>982</v>
      </c>
      <c r="D458" s="163" t="s">
        <v>983</v>
      </c>
      <c r="E458" s="163"/>
      <c r="F458" s="163"/>
      <c r="G458" s="163"/>
      <c r="H458" s="163"/>
      <c r="I458" s="163"/>
      <c r="J458" s="163"/>
      <c r="K458" s="163"/>
      <c r="L458" s="163"/>
      <c r="M458" s="163"/>
      <c r="N458" s="163"/>
      <c r="O458" s="163"/>
      <c r="P458" s="163"/>
      <c r="Q458" s="163"/>
      <c r="R458" s="163"/>
      <c r="S458" s="163"/>
    </row>
    <row r="459" spans="1:19">
      <c r="A459" s="4">
        <f t="shared" si="14"/>
        <v>1</v>
      </c>
      <c r="B459" s="4" t="str">
        <f>IF($B$2=1,C459,IF($B$2=2,D459,IF($B$2=3,E459,IF($B$2=4,F459,#REF!))))</f>
        <v xml:space="preserve">No target </v>
      </c>
      <c r="C459" s="163" t="s">
        <v>984</v>
      </c>
      <c r="D459" s="163" t="s">
        <v>967</v>
      </c>
      <c r="E459" s="163"/>
      <c r="F459" s="163"/>
      <c r="G459" s="163"/>
      <c r="H459" s="163"/>
      <c r="I459" s="163"/>
      <c r="J459" s="163"/>
      <c r="K459" s="163"/>
      <c r="L459" s="163"/>
      <c r="M459" s="163"/>
      <c r="N459" s="163"/>
      <c r="O459" s="163"/>
      <c r="P459" s="163"/>
      <c r="Q459" s="163"/>
      <c r="R459" s="163"/>
      <c r="S459" s="163"/>
    </row>
    <row r="460" spans="1:19" ht="150">
      <c r="A460" s="4">
        <f t="shared" si="14"/>
        <v>1</v>
      </c>
      <c r="B460" s="4" t="str">
        <f>IF($B$2=1,C460,IF($B$2=2,D460,IF($B$2=3,#REF!,IF($B$2=4,#REF!,F461))))</f>
        <v>"Other participant evaluations" tab, cells D232 to N232 and D233 (drawing information from cells D195 to X196, D167 to X167) (Participant six-month follow-up form - Section A, Question 3.1).
Prefills the response in the Follow-up reporting form (Section С, question 1).</v>
      </c>
      <c r="C460" s="163" t="s">
        <v>985</v>
      </c>
      <c r="D460" s="163" t="s">
        <v>986</v>
      </c>
      <c r="G460" s="163"/>
      <c r="H460" s="163"/>
      <c r="I460" s="163"/>
      <c r="J460" s="163"/>
      <c r="K460" s="163"/>
      <c r="L460" s="163"/>
      <c r="M460" s="163"/>
      <c r="N460" s="163"/>
      <c r="O460" s="163"/>
      <c r="P460" s="163"/>
      <c r="Q460" s="163"/>
      <c r="R460" s="163"/>
      <c r="S460" s="163"/>
    </row>
    <row r="461" spans="1:19" ht="30">
      <c r="A461" s="4">
        <f t="shared" si="14"/>
        <v>1</v>
      </c>
      <c r="B461" s="4" t="str">
        <f t="shared" si="15"/>
        <v>Programmes must have a system to track career paths of graduates</v>
      </c>
      <c r="C461" s="163" t="s">
        <v>896</v>
      </c>
      <c r="D461" s="4" t="s">
        <v>897</v>
      </c>
      <c r="E461" s="163"/>
      <c r="F461" s="163"/>
      <c r="G461" s="163"/>
      <c r="H461" s="163"/>
      <c r="I461" s="163"/>
      <c r="J461" s="163"/>
      <c r="K461" s="163"/>
      <c r="L461" s="163"/>
      <c r="M461" s="163"/>
      <c r="N461" s="163"/>
      <c r="O461" s="163"/>
      <c r="P461" s="163"/>
      <c r="Q461" s="163"/>
      <c r="R461" s="163"/>
      <c r="S461" s="163"/>
    </row>
    <row r="462" spans="1:19">
      <c r="A462" s="4">
        <f t="shared" si="14"/>
        <v>1</v>
      </c>
      <c r="B462" s="4" t="str">
        <f t="shared" si="15"/>
        <v>Programme monitoring</v>
      </c>
      <c r="C462" s="163" t="s">
        <v>748</v>
      </c>
      <c r="D462" s="165" t="s">
        <v>749</v>
      </c>
      <c r="E462" s="163"/>
      <c r="F462" s="163"/>
      <c r="G462" s="163"/>
      <c r="H462" s="163"/>
      <c r="I462" s="163"/>
      <c r="J462" s="163"/>
      <c r="K462" s="163"/>
      <c r="L462" s="163"/>
      <c r="M462" s="163"/>
      <c r="N462" s="163"/>
      <c r="O462" s="163"/>
      <c r="P462" s="163"/>
      <c r="Q462" s="163"/>
      <c r="R462" s="163"/>
      <c r="S462" s="163"/>
    </row>
    <row r="463" spans="1:19" ht="30">
      <c r="A463" s="4">
        <f t="shared" si="14"/>
        <v>1</v>
      </c>
      <c r="B463" s="4" t="str">
        <f t="shared" si="15"/>
        <v>2.3 Impact on participants’ workplace</v>
      </c>
      <c r="C463" s="4" t="s">
        <v>987</v>
      </c>
      <c r="D463" s="4" t="s">
        <v>988</v>
      </c>
    </row>
    <row r="464" spans="1:19" ht="45">
      <c r="A464" s="4">
        <f t="shared" si="14"/>
        <v>1</v>
      </c>
      <c r="B464" s="4" t="str">
        <f t="shared" si="15"/>
        <v>Percentage of participants reporting an increase in interaction with other sectors after the programme</v>
      </c>
      <c r="C464" s="163" t="s">
        <v>989</v>
      </c>
      <c r="D464" s="163" t="s">
        <v>990</v>
      </c>
      <c r="E464" s="163"/>
      <c r="F464" s="163"/>
      <c r="G464" s="163"/>
    </row>
    <row r="465" spans="1:18" ht="120">
      <c r="A465" s="4">
        <f t="shared" si="14"/>
        <v>1</v>
      </c>
      <c r="B465" s="4" t="str">
        <f>IF($B$2=1,C465,IF($B$2=2,D465,IF($B$2=3,E465,IF($B$2=4,F465,#REF!))))</f>
        <v xml:space="preserve">To monitor increase in cross-sectoral cooperation among participants. 
To inform evaluation of GLLP objective of increasing cross-sectoral and inter-disciplinary cooperation. </v>
      </c>
      <c r="C465" s="163" t="s">
        <v>991</v>
      </c>
      <c r="D465" s="163" t="s">
        <v>992</v>
      </c>
      <c r="E465" s="163"/>
      <c r="F465" s="163"/>
      <c r="G465" s="163"/>
    </row>
    <row r="466" spans="1:18" ht="120">
      <c r="A466" s="4">
        <f t="shared" si="14"/>
        <v>1</v>
      </c>
      <c r="B466" s="4" t="str">
        <f>IF($B$2=1,C466,IF($B$2=2,D466,IF($B$2=3,#REF!,IF($B$2=4,#REF!,F467))))</f>
        <v>"Other participant evaluations" tab, cells E186 to K186, D189, D167 to X167 (Participant six-month follow-up form - Section A, Question 2).
Prefills the response in the Follow-up reporting form (Section С, question 2).</v>
      </c>
      <c r="C466" s="163" t="s">
        <v>993</v>
      </c>
      <c r="D466" s="163" t="s">
        <v>994</v>
      </c>
      <c r="G466" s="169"/>
    </row>
    <row r="467" spans="1:18" ht="45">
      <c r="A467" s="4">
        <f t="shared" si="14"/>
        <v>1</v>
      </c>
      <c r="B467" s="4" t="str">
        <f t="shared" si="15"/>
        <v>Evidence of improvement of national laboratory system by programme graduates</v>
      </c>
      <c r="C467" s="163" t="s">
        <v>995</v>
      </c>
      <c r="D467" s="163" t="s">
        <v>996</v>
      </c>
      <c r="E467" s="163"/>
      <c r="F467" s="163"/>
      <c r="G467" s="163"/>
    </row>
    <row r="468" spans="1:18">
      <c r="A468" s="4">
        <f t="shared" si="14"/>
        <v>1</v>
      </c>
      <c r="B468" s="4" t="str">
        <f t="shared" si="15"/>
        <v>Programme monitoring</v>
      </c>
      <c r="C468" s="163" t="s">
        <v>748</v>
      </c>
      <c r="D468" s="165" t="s">
        <v>749</v>
      </c>
      <c r="E468" s="163"/>
      <c r="F468" s="163"/>
      <c r="G468" s="163"/>
    </row>
    <row r="469" spans="1:18" ht="75">
      <c r="A469" s="4">
        <f t="shared" si="14"/>
        <v>1</v>
      </c>
      <c r="B469" s="4" t="str">
        <f t="shared" si="15"/>
        <v xml:space="preserve">Percentage of participants reporting having integrated new competencies acquired during the programme into their everyday work  </v>
      </c>
      <c r="C469" s="163" t="s">
        <v>997</v>
      </c>
      <c r="D469" s="163" t="s">
        <v>998</v>
      </c>
      <c r="F469" s="163"/>
      <c r="G469" s="163"/>
      <c r="H469" s="163"/>
      <c r="I469" s="163"/>
      <c r="J469" s="163"/>
      <c r="K469" s="163"/>
      <c r="L469" s="163"/>
      <c r="M469" s="163"/>
      <c r="N469" s="163"/>
      <c r="O469" s="163"/>
      <c r="P469" s="163"/>
      <c r="Q469" s="163"/>
      <c r="R469" s="163"/>
    </row>
    <row r="470" spans="1:18" ht="105">
      <c r="A470" s="4">
        <f t="shared" si="14"/>
        <v>1</v>
      </c>
      <c r="B470" s="4" t="str">
        <f t="shared" si="15"/>
        <v xml:space="preserve">To monitor application of competencies from the programme by GLLP participants. 
To inform evaluation of the GLLP objective of enhancing laboratory leaders’ competencies. </v>
      </c>
      <c r="C470" s="163" t="s">
        <v>999</v>
      </c>
      <c r="D470" s="163" t="s">
        <v>1000</v>
      </c>
      <c r="E470" s="163"/>
      <c r="F470" s="163"/>
      <c r="G470" s="163"/>
      <c r="H470" s="163"/>
      <c r="I470" s="163"/>
      <c r="J470" s="163"/>
      <c r="K470" s="163"/>
      <c r="L470" s="163"/>
      <c r="M470" s="163"/>
      <c r="N470" s="163"/>
      <c r="O470" s="163"/>
      <c r="P470" s="163"/>
      <c r="Q470" s="163"/>
      <c r="R470" s="163"/>
    </row>
    <row r="471" spans="1:18">
      <c r="A471" s="4">
        <f t="shared" si="14"/>
        <v>1</v>
      </c>
      <c r="B471" s="4">
        <f>IF($B$2=1,C471,IF($B$2=2,D471,IF($B$2=3,E471,IF($B$2=4,F471,#REF!))))</f>
        <v>0.8</v>
      </c>
      <c r="C471" s="169">
        <v>0.8</v>
      </c>
      <c r="D471" s="169">
        <v>0.8</v>
      </c>
      <c r="E471" s="169"/>
      <c r="F471" s="169"/>
      <c r="G471" s="169"/>
      <c r="H471" s="169"/>
      <c r="I471" s="169"/>
      <c r="J471" s="169"/>
      <c r="K471" s="169"/>
      <c r="L471" s="169"/>
      <c r="M471" s="169"/>
      <c r="N471" s="169"/>
      <c r="O471" s="169"/>
      <c r="P471" s="169"/>
      <c r="Q471" s="169"/>
      <c r="R471" s="169"/>
    </row>
    <row r="472" spans="1:18" ht="165">
      <c r="A472" s="4">
        <f t="shared" si="14"/>
        <v>1</v>
      </c>
      <c r="B472" s="4" t="str">
        <f>IF($B$2=1,C472,IF($B$2=2,D472,IF($B$2=3,#REF!,IF($B$2=4,#REF!,F473))))</f>
        <v>"Other participant evaluations" tab, cells E171 to K171, D174 and Z176 to Z184 (drawing information from cells D171 to J171, D176 to Y184, D167 to X167) (Participant six-month follow-up form - Section A, questions 1 and 1.1).
Prefills the response in the Follow-up reporting form (Section С, question 3).</v>
      </c>
      <c r="C472" s="163" t="s">
        <v>1001</v>
      </c>
      <c r="D472" s="163" t="s">
        <v>1002</v>
      </c>
      <c r="G472" s="163"/>
      <c r="H472" s="163"/>
      <c r="I472" s="163"/>
      <c r="J472" s="163"/>
      <c r="K472" s="163"/>
      <c r="L472" s="163"/>
      <c r="M472" s="163"/>
      <c r="N472" s="163"/>
      <c r="O472" s="163"/>
      <c r="P472" s="163"/>
      <c r="Q472" s="163"/>
      <c r="R472" s="163"/>
    </row>
    <row r="473" spans="1:18" ht="105">
      <c r="A473" s="4">
        <f t="shared" si="14"/>
        <v>1</v>
      </c>
      <c r="B473" s="4" t="str">
        <f t="shared" si="15"/>
        <v>Programme tracks acquired competencies applied in workplace by graduates 
Evidence of improvement of national laboratory system by programme graduates</v>
      </c>
      <c r="C473" s="163" t="s">
        <v>1003</v>
      </c>
      <c r="D473" s="163" t="s">
        <v>1004</v>
      </c>
      <c r="E473" s="163"/>
      <c r="F473" s="163"/>
      <c r="G473" s="163"/>
      <c r="H473" s="163"/>
      <c r="I473" s="163"/>
      <c r="J473" s="163"/>
      <c r="K473" s="163"/>
      <c r="L473" s="163"/>
      <c r="M473" s="163"/>
      <c r="N473" s="163"/>
      <c r="O473" s="163"/>
      <c r="P473" s="163"/>
      <c r="Q473" s="163"/>
      <c r="R473" s="163"/>
    </row>
    <row r="474" spans="1:18">
      <c r="A474" s="4">
        <f t="shared" si="14"/>
        <v>1</v>
      </c>
      <c r="B474" s="4" t="str">
        <f t="shared" si="15"/>
        <v>Programme monitoring</v>
      </c>
      <c r="C474" s="163" t="s">
        <v>748</v>
      </c>
      <c r="D474" s="165" t="s">
        <v>749</v>
      </c>
      <c r="E474" s="163"/>
      <c r="F474" s="163"/>
      <c r="G474" s="163"/>
      <c r="H474" s="163"/>
      <c r="I474" s="163"/>
      <c r="J474" s="163"/>
      <c r="K474" s="163"/>
      <c r="L474" s="163"/>
      <c r="M474" s="163"/>
      <c r="N474" s="163"/>
      <c r="O474" s="163"/>
      <c r="P474" s="163"/>
      <c r="Q474" s="163"/>
      <c r="R474" s="163"/>
    </row>
    <row r="475" spans="1:18" ht="30">
      <c r="A475" s="4">
        <f t="shared" si="14"/>
        <v>1</v>
      </c>
      <c r="B475" s="4" t="str">
        <f t="shared" si="15"/>
        <v xml:space="preserve">2.4 Impact on national laboratory systems </v>
      </c>
      <c r="C475" s="4" t="s">
        <v>1005</v>
      </c>
      <c r="D475" s="4" t="s">
        <v>1006</v>
      </c>
    </row>
    <row r="476" spans="1:18" ht="45">
      <c r="A476" s="4">
        <f t="shared" si="14"/>
        <v>1</v>
      </c>
      <c r="B476" s="4" t="str">
        <f t="shared" si="15"/>
        <v>Percentage of capstone projects selected based on the national lab system needs</v>
      </c>
      <c r="C476" s="163" t="s">
        <v>1007</v>
      </c>
      <c r="D476" s="4" t="s">
        <v>1008</v>
      </c>
    </row>
    <row r="477" spans="1:18" ht="45">
      <c r="A477" s="4">
        <f t="shared" si="14"/>
        <v>1</v>
      </c>
      <c r="B477" s="4" t="str">
        <f t="shared" si="15"/>
        <v>To assess the relevance of capstone projects and their contribution to the national laboratory system</v>
      </c>
      <c r="C477" s="163" t="s">
        <v>1009</v>
      </c>
      <c r="D477" s="4" t="s">
        <v>1010</v>
      </c>
    </row>
    <row r="478" spans="1:18" ht="60">
      <c r="A478" s="4">
        <f t="shared" si="14"/>
        <v>1</v>
      </c>
      <c r="B478" s="4" t="str">
        <f>IF($B$2=1,C478,IF($B$2=2,D478,IF($B$2=3,E478,IF($B$2=4,F478,#REF!))))</f>
        <v>100% capstone projects selected based on national lab system needs (situational analysis, national lab policy and strategic plan, tools, etc.)</v>
      </c>
      <c r="C478" s="163" t="s">
        <v>1011</v>
      </c>
      <c r="D478" s="4" t="s">
        <v>1012</v>
      </c>
    </row>
    <row r="479" spans="1:18" ht="105">
      <c r="A479" s="4">
        <f t="shared" si="14"/>
        <v>1</v>
      </c>
      <c r="B479" s="4" t="str">
        <f>IF($B$2=1,C479,IF($B$2=2,D479,IF($B$2=3,#REF!,IF($B$2=4,#REF!,F480))))</f>
        <v>"Capstone projects tab", cells G60 to I60 (drawing information from cells D8 to D32, E8 to E32).
Prefills the responses in Final reporting form (Section G, question 4 and Section F, question 1).</v>
      </c>
      <c r="C479" s="163" t="s">
        <v>1013</v>
      </c>
      <c r="D479" s="163" t="s">
        <v>1014</v>
      </c>
    </row>
    <row r="480" spans="1:18" ht="90">
      <c r="A480" s="4">
        <f t="shared" si="14"/>
        <v>1</v>
      </c>
      <c r="B480" s="4" t="str">
        <f t="shared" si="15"/>
        <v>Capstone project(s) completed 
Programmes monitor and document participants’ activities and progress toward completion of their graduation requirements</v>
      </c>
      <c r="C480" s="163" t="s">
        <v>970</v>
      </c>
      <c r="D480" s="4" t="s">
        <v>971</v>
      </c>
    </row>
    <row r="481" spans="1:19">
      <c r="A481" s="4">
        <f t="shared" si="14"/>
        <v>1</v>
      </c>
      <c r="B481" s="4" t="str">
        <f t="shared" si="15"/>
        <v>Programme monitoring</v>
      </c>
      <c r="C481" s="163" t="s">
        <v>748</v>
      </c>
      <c r="D481" s="165" t="s">
        <v>749</v>
      </c>
    </row>
    <row r="482" spans="1:19">
      <c r="A482" s="4">
        <f t="shared" si="14"/>
        <v>1</v>
      </c>
      <c r="B482" s="4" t="str">
        <f t="shared" si="15"/>
        <v>N/A</v>
      </c>
      <c r="C482" s="163" t="s">
        <v>707</v>
      </c>
      <c r="D482" s="4" t="s">
        <v>565</v>
      </c>
    </row>
    <row r="483" spans="1:19" ht="45">
      <c r="A483" s="4">
        <f t="shared" si="14"/>
        <v>1</v>
      </c>
      <c r="B483" s="4" t="str">
        <f t="shared" si="15"/>
        <v>Percentage of graduates reporting contribution to national laboratory system after programme entry</v>
      </c>
      <c r="C483" s="163" t="s">
        <v>1015</v>
      </c>
      <c r="D483" s="163" t="s">
        <v>1016</v>
      </c>
      <c r="E483" s="163"/>
      <c r="F483" s="163"/>
      <c r="G483" s="163"/>
      <c r="H483" s="163"/>
      <c r="I483" s="163"/>
      <c r="J483" s="163"/>
      <c r="K483" s="163"/>
      <c r="L483" s="163"/>
      <c r="M483" s="163"/>
      <c r="N483" s="163"/>
      <c r="O483" s="163"/>
      <c r="P483" s="163"/>
      <c r="Q483" s="163"/>
      <c r="R483" s="163"/>
      <c r="S483" s="163"/>
    </row>
    <row r="484" spans="1:19" ht="30">
      <c r="A484" s="4">
        <f t="shared" si="14"/>
        <v>1</v>
      </c>
      <c r="B484" s="4" t="str">
        <f t="shared" si="15"/>
        <v>To assess impact on national lab system</v>
      </c>
      <c r="C484" s="163" t="s">
        <v>1017</v>
      </c>
      <c r="D484" s="163" t="s">
        <v>1018</v>
      </c>
      <c r="E484" s="163"/>
      <c r="F484" s="163"/>
      <c r="G484" s="163"/>
      <c r="H484" s="163"/>
      <c r="I484" s="163"/>
      <c r="J484" s="163"/>
      <c r="K484" s="163"/>
      <c r="L484" s="163"/>
      <c r="M484" s="163"/>
      <c r="N484" s="163"/>
      <c r="O484" s="163"/>
      <c r="P484" s="163"/>
      <c r="Q484" s="163"/>
      <c r="R484" s="163"/>
      <c r="S484" s="163"/>
    </row>
    <row r="485" spans="1:19" ht="30">
      <c r="A485" s="4">
        <f t="shared" si="14"/>
        <v>1</v>
      </c>
      <c r="B485" s="4" t="str">
        <f>IF($B$2=1,C485,IF($B$2=2,D485,IF($B$2=3,E485,IF($B$2=4,F485,#REF!))))</f>
        <v>There is impact on national lab system by programme graduates</v>
      </c>
      <c r="C485" s="163" t="s">
        <v>1019</v>
      </c>
      <c r="D485" s="163" t="s">
        <v>1020</v>
      </c>
      <c r="E485" s="163"/>
      <c r="F485" s="163"/>
      <c r="G485" s="163"/>
      <c r="H485" s="163"/>
      <c r="I485" s="163"/>
      <c r="J485" s="163"/>
      <c r="K485" s="163"/>
      <c r="L485" s="163"/>
      <c r="M485" s="163"/>
      <c r="N485" s="163"/>
      <c r="O485" s="163"/>
      <c r="P485" s="163"/>
      <c r="Q485" s="163"/>
      <c r="R485" s="163"/>
      <c r="S485" s="163"/>
    </row>
    <row r="486" spans="1:19" ht="150">
      <c r="A486" s="4">
        <f t="shared" si="14"/>
        <v>1</v>
      </c>
      <c r="B486" s="4" t="str">
        <f>IF($B$2=1,C486,IF($B$2=2,D486,IF($B$2=3,#REF!,IF($B$2=4,#REF!,F487))))</f>
        <v>"Other participant evaluations" tab, cells E206 to Y206, D208 (drawing information from cells D206 to X206, D167 to X167) (Participant six-month follow-up form - Section A, question 5).
Prefills the response in the Follow-up reporting form (Section С, question 4).</v>
      </c>
      <c r="C486" s="163" t="s">
        <v>1021</v>
      </c>
      <c r="D486" s="163" t="s">
        <v>1022</v>
      </c>
      <c r="G486" s="163"/>
      <c r="H486" s="163"/>
      <c r="I486" s="163"/>
      <c r="J486" s="163"/>
      <c r="K486" s="163"/>
      <c r="L486" s="163"/>
      <c r="M486" s="163"/>
      <c r="N486" s="163"/>
      <c r="O486" s="163"/>
      <c r="P486" s="163"/>
      <c r="Q486" s="163"/>
      <c r="R486" s="163"/>
      <c r="S486" s="163"/>
    </row>
    <row r="487" spans="1:19" ht="45">
      <c r="A487" s="4">
        <f t="shared" si="14"/>
        <v>1</v>
      </c>
      <c r="B487" s="4" t="str">
        <f t="shared" si="15"/>
        <v>Evidence of improvement of national laboratory system by programme graduates</v>
      </c>
      <c r="C487" s="163" t="s">
        <v>995</v>
      </c>
      <c r="D487" s="163" t="s">
        <v>996</v>
      </c>
      <c r="E487" s="163"/>
      <c r="F487" s="163"/>
      <c r="G487" s="163"/>
      <c r="H487" s="163"/>
      <c r="I487" s="163"/>
      <c r="J487" s="163"/>
      <c r="K487" s="163"/>
      <c r="L487" s="163"/>
      <c r="M487" s="163"/>
      <c r="N487" s="163"/>
      <c r="O487" s="163"/>
      <c r="P487" s="163"/>
      <c r="Q487" s="163"/>
      <c r="R487" s="163"/>
      <c r="S487" s="163"/>
    </row>
    <row r="488" spans="1:19">
      <c r="A488" s="4">
        <f t="shared" si="14"/>
        <v>1</v>
      </c>
      <c r="B488" s="4" t="str">
        <f t="shared" si="15"/>
        <v>Programme monitoring</v>
      </c>
      <c r="C488" s="163" t="s">
        <v>748</v>
      </c>
      <c r="D488" s="165" t="s">
        <v>749</v>
      </c>
      <c r="E488" s="163"/>
      <c r="F488" s="163"/>
      <c r="G488" s="163"/>
      <c r="H488" s="163"/>
      <c r="I488" s="163"/>
      <c r="J488" s="163"/>
      <c r="K488" s="163"/>
      <c r="L488" s="163"/>
      <c r="M488" s="163"/>
      <c r="N488" s="163"/>
      <c r="O488" s="163"/>
      <c r="P488" s="163"/>
      <c r="Q488" s="163"/>
      <c r="R488" s="163"/>
      <c r="S488" s="163"/>
    </row>
    <row r="489" spans="1:19" ht="75">
      <c r="A489" s="4">
        <f t="shared" si="14"/>
        <v>1</v>
      </c>
      <c r="B489" s="4" t="str">
        <f t="shared" si="15"/>
        <v>Group 3. Evaluate the need for and inform GLLP continuous development and improvement (learning package and implementation modalities)</v>
      </c>
      <c r="C489" s="4" t="s">
        <v>1023</v>
      </c>
      <c r="D489" s="4" t="s">
        <v>1024</v>
      </c>
    </row>
    <row r="490" spans="1:19">
      <c r="A490" s="4">
        <f t="shared" si="14"/>
        <v>1</v>
      </c>
      <c r="B490" s="4" t="str">
        <f t="shared" si="15"/>
        <v>3.1 Programme improvement</v>
      </c>
      <c r="C490" s="4" t="s">
        <v>1025</v>
      </c>
      <c r="D490" s="4" t="s">
        <v>1026</v>
      </c>
    </row>
    <row r="491" spans="1:19" ht="30">
      <c r="A491" s="4">
        <f t="shared" si="14"/>
        <v>1</v>
      </c>
      <c r="B491" s="4" t="str">
        <f t="shared" si="15"/>
        <v>Satisfaction of participants by module</v>
      </c>
      <c r="C491" s="163" t="s">
        <v>1027</v>
      </c>
      <c r="D491" s="4" t="s">
        <v>1028</v>
      </c>
      <c r="E491" s="163"/>
      <c r="F491" s="163"/>
      <c r="G491" s="163"/>
      <c r="H491" s="163"/>
      <c r="I491" s="163"/>
      <c r="J491" s="163"/>
      <c r="K491" s="163"/>
      <c r="L491" s="163"/>
      <c r="M491" s="163"/>
      <c r="N491" s="163"/>
    </row>
    <row r="492" spans="1:19" ht="135">
      <c r="A492" s="4">
        <f t="shared" si="14"/>
        <v>1</v>
      </c>
      <c r="B492" s="4" t="str">
        <f>IF($B$2=1,C492,IF($B$2=2,D492,IF($B$2=3,E492,IF($B$2=4,F492,#REF!))))</f>
        <v xml:space="preserve">To monitor satisfaction of participants with the learning package and relevance of each module. 
To inform evaluation of the fitness for purpose of the Learning package and the extent to which it responds to the participants needs. </v>
      </c>
      <c r="C492" s="163" t="s">
        <v>1029</v>
      </c>
      <c r="D492" s="163" t="s">
        <v>1030</v>
      </c>
      <c r="E492" s="163"/>
      <c r="F492" s="163"/>
      <c r="G492" s="163"/>
      <c r="H492" s="163"/>
      <c r="I492" s="163"/>
      <c r="J492" s="163"/>
      <c r="K492" s="163"/>
      <c r="L492" s="163"/>
      <c r="M492" s="163"/>
      <c r="N492" s="163"/>
    </row>
    <row r="493" spans="1:19" ht="165">
      <c r="A493" s="4">
        <f t="shared" si="14"/>
        <v>1</v>
      </c>
      <c r="B493" s="4" t="str">
        <f>IF($B$2=1,C493,IF($B$2=2,D493,IF($B$2=3,#REF!,IF($B$2=4,#REF!,F494))))</f>
        <v>"Participant module evaluation" tab, cells D23 to G23, D21 to G21 and D25 (drawing information from cells D10 to GM18) (Participant module evaluation form - Section A, questions 1-9).
Prefills the responses in the Mid-programme reporting form (Section B, question 8) AND Final reporting form (Section D, question 3).</v>
      </c>
      <c r="C493" s="163" t="s">
        <v>1031</v>
      </c>
      <c r="D493" s="163" t="s">
        <v>1032</v>
      </c>
      <c r="G493" s="169"/>
      <c r="H493" s="169"/>
      <c r="I493" s="169"/>
      <c r="J493" s="169"/>
      <c r="K493" s="169"/>
      <c r="L493" s="169"/>
      <c r="M493" s="169"/>
      <c r="N493" s="169"/>
    </row>
    <row r="494" spans="1:19" ht="90">
      <c r="A494" s="4">
        <f t="shared" si="14"/>
        <v>1</v>
      </c>
      <c r="B494" s="4" t="str">
        <f t="shared" si="15"/>
        <v>M&amp;E is set in place, systematically obtaining, and analyzing information and feedback from participants, instructors and mentors, improving the programme and reporting to GLLP partners</v>
      </c>
      <c r="C494" s="163" t="s">
        <v>1033</v>
      </c>
      <c r="D494" s="163" t="s">
        <v>1034</v>
      </c>
      <c r="E494" s="163"/>
      <c r="F494" s="163"/>
      <c r="G494" s="163"/>
      <c r="H494" s="163"/>
      <c r="I494" s="163"/>
      <c r="J494" s="163"/>
      <c r="K494" s="163"/>
      <c r="L494" s="163"/>
      <c r="M494" s="163"/>
      <c r="N494" s="163"/>
    </row>
    <row r="495" spans="1:19">
      <c r="A495" s="4">
        <f t="shared" si="14"/>
        <v>1</v>
      </c>
      <c r="B495" s="4" t="str">
        <f t="shared" si="15"/>
        <v>Programme monitoring</v>
      </c>
      <c r="C495" s="163" t="s">
        <v>748</v>
      </c>
      <c r="D495" s="165" t="s">
        <v>749</v>
      </c>
      <c r="E495" s="163"/>
      <c r="F495" s="163"/>
      <c r="G495" s="163"/>
      <c r="H495" s="163"/>
      <c r="I495" s="163"/>
      <c r="J495" s="163"/>
      <c r="K495" s="163"/>
      <c r="L495" s="163"/>
      <c r="M495" s="163"/>
      <c r="N495" s="163"/>
    </row>
    <row r="496" spans="1:19" ht="60">
      <c r="A496" s="4">
        <f t="shared" si="14"/>
        <v>1</v>
      </c>
      <c r="B496" s="4" t="str">
        <f t="shared" si="15"/>
        <v>For breakdown by module, refer to Participant module evaluation tab and graphs in Indicators view_group 3 tab</v>
      </c>
      <c r="C496" s="163" t="s">
        <v>1035</v>
      </c>
      <c r="D496" s="4" t="s">
        <v>1036</v>
      </c>
      <c r="E496" s="163"/>
      <c r="F496" s="163"/>
      <c r="G496" s="163"/>
      <c r="H496" s="163"/>
      <c r="I496" s="163"/>
      <c r="J496" s="163"/>
      <c r="K496" s="163"/>
      <c r="L496" s="163"/>
      <c r="M496" s="163"/>
      <c r="N496" s="163"/>
    </row>
    <row r="497" spans="1:18" ht="30">
      <c r="A497" s="4">
        <f t="shared" si="14"/>
        <v>1</v>
      </c>
      <c r="B497" s="4" t="str">
        <f t="shared" si="15"/>
        <v>Satisfaction of participants with instructors</v>
      </c>
      <c r="C497" s="163" t="s">
        <v>1037</v>
      </c>
      <c r="D497" s="163" t="s">
        <v>1038</v>
      </c>
      <c r="E497" s="163"/>
      <c r="F497" s="163"/>
      <c r="G497" s="163"/>
      <c r="H497" s="163"/>
      <c r="I497" s="163"/>
      <c r="J497" s="163"/>
      <c r="K497" s="163"/>
      <c r="L497" s="163"/>
      <c r="M497" s="163"/>
      <c r="N497" s="163"/>
    </row>
    <row r="498" spans="1:18" ht="90">
      <c r="A498" s="4">
        <f t="shared" si="14"/>
        <v>1</v>
      </c>
      <c r="B498" s="4" t="str">
        <f>IF($B$2=1,C498,IF($B$2=2,D498,IF($B$2=3,E498,IF($B$2=4,F498,#REF!))))</f>
        <v xml:space="preserve">To monitor satisfaction of participants with instructors and delivery methods. 
To inform improvement of delivery methods of materials. </v>
      </c>
      <c r="C498" s="163" t="s">
        <v>1039</v>
      </c>
      <c r="D498" s="163" t="s">
        <v>1040</v>
      </c>
      <c r="E498" s="163"/>
      <c r="F498" s="163"/>
      <c r="G498" s="163"/>
      <c r="H498" s="163"/>
      <c r="I498" s="163"/>
      <c r="J498" s="163"/>
      <c r="K498" s="163"/>
      <c r="L498" s="163"/>
      <c r="M498" s="163"/>
      <c r="N498" s="163"/>
    </row>
    <row r="499" spans="1:18" ht="120">
      <c r="A499" s="4">
        <f t="shared" si="14"/>
        <v>1</v>
      </c>
      <c r="B499" s="4" t="str">
        <f>IF($B$2=1,C499,IF($B$2=2,D499,IF($B$2=3,#REF!,IF($B$2=4,#REF!,F500))))</f>
        <v>"Participant module evaluation" tab, cells D106 to G106, D104 to G104 and D108 (drawing information from cells D27 to GM34, D42 to GM49, D57 to GM64, D72 to GM79, D87 to GM94) (Participant module evaluation form - Section B, questions 1-8 - average for each instructor).</v>
      </c>
      <c r="C499" s="163" t="s">
        <v>1041</v>
      </c>
      <c r="D499" s="163" t="s">
        <v>1042</v>
      </c>
      <c r="G499" s="169"/>
      <c r="H499" s="169"/>
      <c r="I499" s="169"/>
      <c r="J499" s="169"/>
      <c r="K499" s="169"/>
      <c r="L499" s="169"/>
      <c r="M499" s="169"/>
      <c r="N499" s="169"/>
    </row>
    <row r="500" spans="1:18" ht="90">
      <c r="A500" s="4">
        <f t="shared" si="14"/>
        <v>1</v>
      </c>
      <c r="B500" s="4" t="str">
        <f t="shared" si="15"/>
        <v>M&amp;E is set in place, systematically obtaining, and analyzing information and feedback from participants, instructors and mentors, improving the programme and reporting to GLLP partners</v>
      </c>
      <c r="C500" s="163" t="s">
        <v>1033</v>
      </c>
      <c r="D500" s="163" t="s">
        <v>1034</v>
      </c>
      <c r="E500" s="163"/>
      <c r="F500" s="163"/>
      <c r="G500" s="163"/>
      <c r="H500" s="163"/>
      <c r="I500" s="163"/>
      <c r="J500" s="163"/>
      <c r="K500" s="163"/>
      <c r="L500" s="163"/>
      <c r="M500" s="163"/>
      <c r="N500" s="163"/>
    </row>
    <row r="501" spans="1:18">
      <c r="A501" s="4">
        <f t="shared" si="14"/>
        <v>1</v>
      </c>
      <c r="B501" s="4" t="str">
        <f t="shared" si="15"/>
        <v>Programme monitoring</v>
      </c>
      <c r="C501" s="163" t="s">
        <v>748</v>
      </c>
      <c r="D501" s="165" t="s">
        <v>749</v>
      </c>
      <c r="E501" s="163"/>
      <c r="F501" s="163"/>
      <c r="G501" s="163"/>
      <c r="H501" s="163"/>
      <c r="I501" s="163"/>
      <c r="J501" s="163"/>
      <c r="K501" s="163"/>
      <c r="L501" s="163"/>
      <c r="M501" s="163"/>
      <c r="N501" s="163"/>
    </row>
    <row r="502" spans="1:18" ht="60">
      <c r="A502" s="4">
        <f t="shared" si="14"/>
        <v>1</v>
      </c>
      <c r="B502" s="4" t="str">
        <f t="shared" si="15"/>
        <v>For breakdown by module, refer to Participant module evaluation tab and graphs in Indicators view_group 3 tab</v>
      </c>
      <c r="C502" s="163" t="s">
        <v>1035</v>
      </c>
      <c r="D502" s="4" t="s">
        <v>1036</v>
      </c>
      <c r="E502" s="163"/>
      <c r="F502" s="163"/>
      <c r="G502" s="163"/>
      <c r="H502" s="163"/>
      <c r="I502" s="163"/>
      <c r="J502" s="163"/>
      <c r="K502" s="163"/>
      <c r="L502" s="163"/>
      <c r="M502" s="163"/>
      <c r="N502" s="163"/>
    </row>
    <row r="503" spans="1:18" ht="30">
      <c r="A503" s="4">
        <f t="shared" si="14"/>
        <v>1</v>
      </c>
      <c r="B503" s="4" t="str">
        <f t="shared" si="15"/>
        <v>Satisfaction of participants with the implementation of the programme</v>
      </c>
      <c r="C503" s="163" t="s">
        <v>1043</v>
      </c>
      <c r="D503" s="4" t="s">
        <v>1044</v>
      </c>
      <c r="E503" s="163"/>
      <c r="F503" s="163"/>
      <c r="G503" s="163"/>
      <c r="H503" s="163"/>
      <c r="I503" s="163"/>
      <c r="J503" s="163"/>
      <c r="K503" s="163"/>
      <c r="L503" s="163"/>
      <c r="M503" s="163"/>
      <c r="N503" s="163"/>
      <c r="O503" s="163"/>
      <c r="P503" s="163"/>
      <c r="Q503" s="163"/>
      <c r="R503" s="163"/>
    </row>
    <row r="504" spans="1:18" ht="90">
      <c r="A504" s="4">
        <f t="shared" si="14"/>
        <v>1</v>
      </c>
      <c r="B504" s="4" t="str">
        <f>IF($B$2=1,C504,IF($B$2=2,D504,IF($B$2=3,E504,IF($B$2=4,F504,#REF!))))</f>
        <v xml:space="preserve">To monitor satisfaction of participants with the implementation of the programme
To inform evaluation and improvement of the programme. </v>
      </c>
      <c r="C504" s="163" t="s">
        <v>1045</v>
      </c>
      <c r="D504" s="163" t="s">
        <v>1046</v>
      </c>
      <c r="E504" s="163"/>
      <c r="F504" s="163"/>
      <c r="G504" s="163"/>
      <c r="H504" s="163"/>
      <c r="I504" s="163"/>
      <c r="J504" s="163"/>
      <c r="K504" s="163"/>
      <c r="L504" s="163"/>
      <c r="M504" s="163"/>
      <c r="N504" s="163"/>
      <c r="O504" s="163"/>
      <c r="P504" s="163"/>
      <c r="Q504" s="163"/>
      <c r="R504" s="163"/>
    </row>
    <row r="505" spans="1:18" ht="135">
      <c r="A505" s="4">
        <f t="shared" si="14"/>
        <v>1</v>
      </c>
      <c r="B505" s="4" t="str">
        <f>IF($B$2=1,C505,IF($B$2=2,D505,IF($B$2=3,#REF!,IF($B$2=4,#REF!,F506))))</f>
        <v>"Participant session evaluation" tab, cells D22, D34, D47, D52 to G52, D50 to G50, D54, D53 to BH53 (drawing information from cells D10 to BK15, D24 to BK27, D36 to BK40) (Participant session evaluation form - Section A, questions 1-6; Section B, questions 1-4; Section C, questions 1-5).</v>
      </c>
      <c r="C505" s="169" t="s">
        <v>1047</v>
      </c>
      <c r="D505" s="169" t="s">
        <v>1048</v>
      </c>
      <c r="G505" s="169"/>
      <c r="H505" s="169"/>
      <c r="I505" s="169"/>
      <c r="J505" s="169"/>
      <c r="K505" s="169"/>
      <c r="L505" s="169"/>
      <c r="M505" s="169"/>
      <c r="N505" s="169"/>
      <c r="O505" s="169"/>
      <c r="P505" s="169"/>
      <c r="Q505" s="169"/>
      <c r="R505" s="169"/>
    </row>
    <row r="506" spans="1:18" ht="195">
      <c r="A506" s="4">
        <f t="shared" si="14"/>
        <v>1</v>
      </c>
      <c r="B506" s="4" t="str">
        <f t="shared" si="15"/>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C506" s="163" t="s">
        <v>1049</v>
      </c>
      <c r="D506" s="4" t="s">
        <v>1050</v>
      </c>
      <c r="E506" s="163"/>
      <c r="F506" s="163"/>
      <c r="G506" s="163"/>
      <c r="H506" s="163"/>
      <c r="I506" s="163"/>
      <c r="J506" s="163"/>
      <c r="K506" s="163"/>
      <c r="L506" s="163"/>
      <c r="M506" s="163"/>
      <c r="N506" s="163"/>
      <c r="O506" s="163"/>
      <c r="P506" s="163"/>
      <c r="Q506" s="163"/>
      <c r="R506" s="163"/>
    </row>
    <row r="507" spans="1:18">
      <c r="A507" s="4">
        <f t="shared" si="14"/>
        <v>1</v>
      </c>
      <c r="B507" s="4" t="str">
        <f t="shared" si="15"/>
        <v>Programme monitoring</v>
      </c>
      <c r="C507" s="163" t="s">
        <v>748</v>
      </c>
      <c r="D507" s="165" t="s">
        <v>749</v>
      </c>
      <c r="E507" s="163"/>
      <c r="F507" s="163"/>
      <c r="G507" s="163"/>
      <c r="H507" s="163"/>
      <c r="I507" s="163"/>
      <c r="J507" s="163"/>
      <c r="K507" s="163"/>
      <c r="L507" s="163"/>
      <c r="M507" s="163"/>
      <c r="N507" s="163"/>
      <c r="O507" s="163"/>
      <c r="P507" s="163"/>
      <c r="Q507" s="163"/>
      <c r="R507" s="163"/>
    </row>
    <row r="508" spans="1:18">
      <c r="A508" s="4">
        <f t="shared" si="14"/>
        <v>1</v>
      </c>
      <c r="B508" s="4" t="str">
        <f t="shared" si="15"/>
        <v>By aspect of the programme</v>
      </c>
      <c r="C508" s="163" t="s">
        <v>1051</v>
      </c>
      <c r="D508" s="163" t="s">
        <v>1052</v>
      </c>
      <c r="E508" s="163"/>
      <c r="F508" s="163"/>
      <c r="G508" s="163"/>
      <c r="H508" s="163"/>
      <c r="I508" s="163"/>
      <c r="J508" s="163"/>
      <c r="K508" s="163"/>
      <c r="L508" s="163"/>
      <c r="M508" s="163"/>
      <c r="N508" s="163"/>
      <c r="O508" s="163"/>
      <c r="P508" s="163"/>
      <c r="Q508" s="163"/>
      <c r="R508" s="163"/>
    </row>
    <row r="509" spans="1:18" ht="30">
      <c r="A509" s="4">
        <f t="shared" si="14"/>
        <v>1</v>
      </c>
      <c r="B509" s="4" t="str">
        <f t="shared" si="15"/>
        <v>Organization, infrastructure and logistics</v>
      </c>
      <c r="C509" s="4" t="s">
        <v>1053</v>
      </c>
      <c r="D509" s="4" t="s">
        <v>1054</v>
      </c>
    </row>
    <row r="510" spans="1:18">
      <c r="A510" s="4">
        <f t="shared" si="14"/>
        <v>1</v>
      </c>
      <c r="B510" s="4" t="str">
        <f t="shared" si="15"/>
        <v>Communication from implementer</v>
      </c>
      <c r="C510" s="4" t="s">
        <v>1055</v>
      </c>
      <c r="D510" s="4" t="s">
        <v>1056</v>
      </c>
    </row>
    <row r="511" spans="1:18">
      <c r="A511" s="4">
        <f t="shared" si="14"/>
        <v>1</v>
      </c>
      <c r="B511" s="4" t="str">
        <f t="shared" si="15"/>
        <v>Length/format</v>
      </c>
      <c r="C511" s="4" t="s">
        <v>1057</v>
      </c>
      <c r="D511" s="4" t="s">
        <v>1058</v>
      </c>
    </row>
    <row r="512" spans="1:18" ht="60">
      <c r="A512" s="4">
        <f t="shared" si="14"/>
        <v>1</v>
      </c>
      <c r="B512" s="4" t="str">
        <f t="shared" si="15"/>
        <v>For breakdown by session, refer to Participant session evaluation tab and graphs in Indicators view_group 3 tab</v>
      </c>
      <c r="C512" s="4" t="s">
        <v>1059</v>
      </c>
      <c r="D512" s="4" t="s">
        <v>1060</v>
      </c>
    </row>
    <row r="513" spans="1:12" ht="30">
      <c r="A513" s="4">
        <f t="shared" si="14"/>
        <v>1</v>
      </c>
      <c r="B513" s="4" t="str">
        <f t="shared" si="15"/>
        <v>Satisfaction of participants with the didactic component</v>
      </c>
      <c r="C513" s="163" t="s">
        <v>1061</v>
      </c>
      <c r="D513" s="163" t="s">
        <v>1062</v>
      </c>
      <c r="E513" s="163"/>
      <c r="F513" s="163"/>
      <c r="G513" s="163"/>
    </row>
    <row r="514" spans="1:12" ht="135">
      <c r="A514" s="4">
        <f t="shared" si="14"/>
        <v>1</v>
      </c>
      <c r="B514" s="4" t="str">
        <f>IF($B$2=1,C514,IF($B$2=2,D514,IF($B$2=3,E514,IF($B$2=4,F514,#REF!))))</f>
        <v xml:space="preserve">To monitor satisfaction of participants with the didactic component. 
To inform evaluation of the fitness for purpose of the didactic component and the extent to which it responds to the participants needs. </v>
      </c>
      <c r="C514" s="163" t="s">
        <v>1063</v>
      </c>
      <c r="D514" s="163" t="s">
        <v>1064</v>
      </c>
      <c r="E514" s="163"/>
      <c r="F514" s="163"/>
      <c r="G514" s="163"/>
    </row>
    <row r="515" spans="1:12" ht="105">
      <c r="A515" s="4">
        <f t="shared" si="14"/>
        <v>1</v>
      </c>
      <c r="B515" s="4" t="str">
        <f>IF($B$2=1,C515,IF($B$2=2,D515,IF($B$2=3,#REF!,IF($B$2=4,#REF!,F516))))</f>
        <v>"Other participant evaluations" tab, cells D110 to G110 and D111 (drawing information from cells D105 to G109) (Participant final evaluation form - Didactic component (Section A, questions 1-5).</v>
      </c>
      <c r="C515" s="163" t="s">
        <v>1065</v>
      </c>
      <c r="D515" s="163" t="s">
        <v>1066</v>
      </c>
      <c r="G515" s="169"/>
    </row>
    <row r="516" spans="1:12" ht="90">
      <c r="A516" s="4">
        <f t="shared" si="14"/>
        <v>1</v>
      </c>
      <c r="B516" s="4" t="str">
        <f t="shared" si="15"/>
        <v>M&amp;E is set in place, systematically obtaining, and analyzing information and feedback from participants, instructors and mentors, improving the programme and reporting to GLLP partners</v>
      </c>
      <c r="C516" s="163" t="s">
        <v>1033</v>
      </c>
      <c r="D516" s="163" t="s">
        <v>1034</v>
      </c>
      <c r="E516" s="163"/>
      <c r="F516" s="163"/>
      <c r="G516" s="163"/>
    </row>
    <row r="517" spans="1:12">
      <c r="A517" s="4">
        <f t="shared" ref="A517:A580" si="16">$B$2</f>
        <v>1</v>
      </c>
      <c r="B517" s="4" t="str">
        <f t="shared" ref="B517:B580" si="17">IF($B$2=1,C517,IF($B$2=2,D517,IF($B$2=3,E517,IF($B$2=4,F517,F518))))</f>
        <v>Programme monitoring</v>
      </c>
      <c r="C517" s="163" t="s">
        <v>748</v>
      </c>
      <c r="D517" s="165" t="s">
        <v>749</v>
      </c>
      <c r="E517" s="163"/>
      <c r="F517" s="163"/>
      <c r="G517" s="163"/>
    </row>
    <row r="518" spans="1:12" ht="30">
      <c r="A518" s="4">
        <f t="shared" si="16"/>
        <v>1</v>
      </c>
      <c r="B518" s="4" t="str">
        <f t="shared" si="17"/>
        <v>Satisfaction of participants with projects</v>
      </c>
      <c r="C518" s="163" t="s">
        <v>1067</v>
      </c>
      <c r="D518" s="163" t="s">
        <v>1068</v>
      </c>
      <c r="E518" s="163"/>
      <c r="F518" s="163"/>
      <c r="G518" s="163"/>
      <c r="H518" s="163"/>
      <c r="I518" s="163"/>
      <c r="J518" s="163"/>
      <c r="K518" s="163"/>
    </row>
    <row r="519" spans="1:12" ht="120">
      <c r="A519" s="4">
        <f t="shared" si="16"/>
        <v>1</v>
      </c>
      <c r="B519" s="4" t="str">
        <f>IF($B$2=1,C519,IF($B$2=2,D519,IF($B$2=3,E519,IF($B$2=4,F519,#REF!))))</f>
        <v>To monitor satisfaction of participants with the projects component of the programme. 
To inform evaluation of the fitness for purpose of projects component and the extent to which it responds to the participants needs.</v>
      </c>
      <c r="C519" s="163" t="s">
        <v>1069</v>
      </c>
      <c r="D519" s="163" t="s">
        <v>1070</v>
      </c>
      <c r="E519" s="163"/>
      <c r="F519" s="163"/>
      <c r="G519" s="163"/>
      <c r="H519" s="163"/>
      <c r="I519" s="163"/>
      <c r="J519" s="163"/>
      <c r="K519" s="163"/>
    </row>
    <row r="520" spans="1:12" ht="180">
      <c r="A520" s="4">
        <f t="shared" si="16"/>
        <v>1</v>
      </c>
      <c r="B520" s="4" t="str">
        <f>IF($B$2=1,C520,IF($B$2=2,D520,IF($B$2=3,#REF!,IF($B$2=4,#REF!,F521))))</f>
        <v>"Other participant evaluations" tab, cells D131, D138, D130 to G130, and D137 to G137 (drawing information from cells D127 to G129, D133 to G136) (Participant final evaluation form - Projects and learning outcomes (Section B, questions 1-3; Section C, questions 1-4).
Prefills the response in the Final reporting form (Section F, question 3).</v>
      </c>
      <c r="C520" s="163" t="s">
        <v>1071</v>
      </c>
      <c r="D520" s="163" t="s">
        <v>1072</v>
      </c>
      <c r="G520" s="169"/>
      <c r="H520" s="169"/>
      <c r="I520" s="169"/>
      <c r="J520" s="169"/>
      <c r="K520" s="169"/>
    </row>
    <row r="521" spans="1:12" ht="90">
      <c r="A521" s="4">
        <f t="shared" si="16"/>
        <v>1</v>
      </c>
      <c r="B521" s="4" t="str">
        <f t="shared" si="17"/>
        <v>M&amp;E is set in place, systematically obtaining, and analyzing information and feedback from participants, instructors and mentors, improving the programme and reporting to GLLP partners</v>
      </c>
      <c r="C521" s="163" t="s">
        <v>1033</v>
      </c>
      <c r="D521" s="163" t="s">
        <v>1034</v>
      </c>
      <c r="E521" s="163"/>
      <c r="F521" s="163"/>
      <c r="G521" s="163"/>
      <c r="H521" s="163"/>
      <c r="I521" s="163"/>
      <c r="J521" s="163"/>
      <c r="K521" s="163"/>
    </row>
    <row r="522" spans="1:12">
      <c r="A522" s="4">
        <f t="shared" si="16"/>
        <v>1</v>
      </c>
      <c r="B522" s="4" t="str">
        <f t="shared" si="17"/>
        <v>Programme monitoring</v>
      </c>
      <c r="C522" s="163" t="s">
        <v>748</v>
      </c>
      <c r="D522" s="165" t="s">
        <v>749</v>
      </c>
      <c r="E522" s="163"/>
      <c r="F522" s="163"/>
      <c r="G522" s="163"/>
      <c r="H522" s="163"/>
      <c r="I522" s="163"/>
      <c r="J522" s="163"/>
      <c r="K522" s="163"/>
    </row>
    <row r="523" spans="1:12">
      <c r="A523" s="4">
        <f t="shared" si="16"/>
        <v>1</v>
      </c>
      <c r="B523" s="4" t="str">
        <f t="shared" si="17"/>
        <v>By project type</v>
      </c>
      <c r="C523" s="163" t="s">
        <v>1073</v>
      </c>
      <c r="D523" s="163" t="s">
        <v>1074</v>
      </c>
      <c r="E523" s="163"/>
      <c r="F523" s="163"/>
      <c r="G523" s="163"/>
      <c r="H523" s="163"/>
      <c r="I523" s="163"/>
      <c r="J523" s="163"/>
      <c r="K523" s="163"/>
    </row>
    <row r="524" spans="1:12">
      <c r="A524" s="4">
        <f t="shared" si="16"/>
        <v>1</v>
      </c>
      <c r="B524" s="4" t="str">
        <f t="shared" si="17"/>
        <v>Small projects</v>
      </c>
      <c r="C524" s="4" t="s">
        <v>296</v>
      </c>
      <c r="D524" s="4" t="s">
        <v>1075</v>
      </c>
    </row>
    <row r="525" spans="1:12">
      <c r="A525" s="4">
        <f t="shared" si="16"/>
        <v>1</v>
      </c>
      <c r="B525" s="4" t="str">
        <f t="shared" si="17"/>
        <v>Capstone projects</v>
      </c>
      <c r="C525" s="4" t="s">
        <v>298</v>
      </c>
      <c r="D525" s="4" t="s">
        <v>1076</v>
      </c>
    </row>
    <row r="526" spans="1:12" ht="30">
      <c r="A526" s="4">
        <f t="shared" si="16"/>
        <v>1</v>
      </c>
      <c r="B526" s="4" t="str">
        <f t="shared" si="17"/>
        <v>Satisfaction of participants with mentoring</v>
      </c>
      <c r="C526" s="163" t="s">
        <v>1077</v>
      </c>
      <c r="D526" s="4" t="s">
        <v>1078</v>
      </c>
      <c r="E526" s="163"/>
      <c r="F526" s="163"/>
      <c r="G526" s="163"/>
      <c r="H526" s="163"/>
      <c r="I526" s="163"/>
      <c r="J526" s="163"/>
      <c r="K526" s="163"/>
      <c r="L526" s="163"/>
    </row>
    <row r="527" spans="1:12" ht="120">
      <c r="A527" s="4">
        <f t="shared" si="16"/>
        <v>1</v>
      </c>
      <c r="B527" s="4" t="str">
        <f>IF($B$2=1,C527,IF($B$2=2,D527,IF($B$2=3,E527,IF($B$2=4,F527,#REF!))))</f>
        <v>To monitor satisfaction of mentees with mentoring 
To inform evaluation of the fitness for purpose of mentoring component and the extent to which it responds to the participants needs</v>
      </c>
      <c r="C527" s="163" t="s">
        <v>1079</v>
      </c>
      <c r="D527" s="163" t="s">
        <v>1080</v>
      </c>
      <c r="E527" s="163"/>
      <c r="F527" s="163"/>
      <c r="G527" s="163"/>
      <c r="H527" s="163"/>
      <c r="I527" s="163"/>
      <c r="J527" s="163"/>
      <c r="K527" s="163"/>
      <c r="L527" s="163"/>
    </row>
    <row r="528" spans="1:12" ht="270">
      <c r="A528" s="4">
        <f t="shared" si="16"/>
        <v>1</v>
      </c>
      <c r="B528" s="4" t="str">
        <f>IF($B$2=1,C528,IF($B$2=2,D528,IF($B$2=3,#REF!,IF($B$2=4,#REF!,F529))))</f>
        <v>"Other participant evaluations" tab, cells D24 to G24, D17, D22, D25 AND D72 to G72, D57, D62, D70, D73 (drawing information from cells D11 to G15, D19 to G20, D51 to G55, D59 to G60, G64 to G68) (Mentee midway mentoring evaluation form - Section A, questions 1-5; Section B, questions 1-2 AND Mentee final mentoring evaluation form - Section A, questions 1-5; Section B, questions 1-2; Section C, questions 1-5).
Prefills the responses in the Mid-programme reporting form (Section B, question 9) AND Final reporting form (Section H, question 1).</v>
      </c>
      <c r="C528" s="163" t="s">
        <v>1081</v>
      </c>
      <c r="D528" s="163" t="s">
        <v>1082</v>
      </c>
      <c r="G528" s="169"/>
      <c r="H528" s="169"/>
      <c r="I528" s="169"/>
      <c r="J528" s="169"/>
      <c r="K528" s="169"/>
      <c r="L528" s="169"/>
    </row>
    <row r="529" spans="1:18" ht="180">
      <c r="A529" s="4">
        <f t="shared" si="16"/>
        <v>1</v>
      </c>
      <c r="B529" s="4" t="str">
        <f t="shared" si="17"/>
        <v>Ongoing mentorship (communication / interactions) between mentees and mentors throughout the programme according to the mentorship plan
M&amp;E is set in place, systematically obtaining, and analyzing information and feedback from participants, instructors and mentors, improving the programme and reporting to GLLP partners</v>
      </c>
      <c r="C529" s="163" t="s">
        <v>1083</v>
      </c>
      <c r="D529" s="163" t="s">
        <v>1084</v>
      </c>
      <c r="E529" s="163"/>
      <c r="F529" s="163"/>
      <c r="G529" s="163"/>
      <c r="H529" s="163"/>
      <c r="I529" s="163"/>
      <c r="J529" s="163"/>
      <c r="K529" s="163"/>
      <c r="L529" s="163"/>
    </row>
    <row r="530" spans="1:18">
      <c r="A530" s="4">
        <f t="shared" si="16"/>
        <v>1</v>
      </c>
      <c r="B530" s="4" t="str">
        <f t="shared" si="17"/>
        <v>Programme monitoring</v>
      </c>
      <c r="C530" s="163" t="s">
        <v>748</v>
      </c>
      <c r="D530" s="165" t="s">
        <v>749</v>
      </c>
      <c r="E530" s="163"/>
      <c r="F530" s="163"/>
      <c r="G530" s="163"/>
      <c r="H530" s="163"/>
      <c r="I530" s="163"/>
      <c r="J530" s="163"/>
      <c r="K530" s="163"/>
      <c r="L530" s="163"/>
    </row>
    <row r="531" spans="1:18">
      <c r="A531" s="4">
        <f t="shared" si="16"/>
        <v>1</v>
      </c>
      <c r="B531" s="4" t="str">
        <f t="shared" si="17"/>
        <v>By mentee sector</v>
      </c>
      <c r="C531" s="163" t="s">
        <v>1085</v>
      </c>
      <c r="D531" s="163" t="s">
        <v>1086</v>
      </c>
      <c r="E531" s="163"/>
      <c r="F531" s="163"/>
      <c r="G531" s="163"/>
      <c r="H531" s="163"/>
      <c r="I531" s="163"/>
      <c r="J531" s="163"/>
      <c r="K531" s="163"/>
      <c r="L531" s="163"/>
    </row>
    <row r="532" spans="1:18">
      <c r="A532" s="4">
        <f t="shared" si="16"/>
        <v>1</v>
      </c>
      <c r="B532" s="4" t="str">
        <f t="shared" si="17"/>
        <v>By component</v>
      </c>
      <c r="C532" s="4" t="s">
        <v>1087</v>
      </c>
      <c r="D532" s="4" t="s">
        <v>1088</v>
      </c>
    </row>
    <row r="533" spans="1:18" ht="30">
      <c r="A533" s="4">
        <f t="shared" si="16"/>
        <v>1</v>
      </c>
      <c r="B533" s="4" t="str">
        <f t="shared" si="17"/>
        <v>Support with professional development</v>
      </c>
      <c r="C533" s="4" t="s">
        <v>1089</v>
      </c>
      <c r="D533" s="4" t="s">
        <v>1090</v>
      </c>
    </row>
    <row r="534" spans="1:18">
      <c r="A534" s="4">
        <f t="shared" si="16"/>
        <v>1</v>
      </c>
      <c r="B534" s="4" t="str">
        <f t="shared" si="17"/>
        <v>Small projects</v>
      </c>
      <c r="C534" s="4" t="s">
        <v>296</v>
      </c>
      <c r="D534" s="4" t="s">
        <v>1075</v>
      </c>
    </row>
    <row r="535" spans="1:18">
      <c r="A535" s="4">
        <f t="shared" si="16"/>
        <v>1</v>
      </c>
      <c r="B535" s="4" t="str">
        <f t="shared" si="17"/>
        <v>Capstone project</v>
      </c>
      <c r="C535" s="4" t="s">
        <v>1091</v>
      </c>
      <c r="D535" s="4" t="s">
        <v>1092</v>
      </c>
    </row>
    <row r="536" spans="1:18">
      <c r="A536" s="4">
        <f t="shared" si="16"/>
        <v>1</v>
      </c>
      <c r="B536" s="4" t="str">
        <f t="shared" si="17"/>
        <v>Overall</v>
      </c>
      <c r="C536" s="4" t="s">
        <v>1093</v>
      </c>
      <c r="D536" s="4" t="s">
        <v>1094</v>
      </c>
    </row>
    <row r="537" spans="1:18" ht="45">
      <c r="A537" s="4">
        <f t="shared" si="16"/>
        <v>1</v>
      </c>
      <c r="B537" s="4" t="str">
        <f t="shared" si="17"/>
        <v>Satisfaction of instructors with the Learning Package (module's materials)</v>
      </c>
      <c r="C537" s="163" t="s">
        <v>1095</v>
      </c>
      <c r="D537" s="163" t="s">
        <v>1096</v>
      </c>
      <c r="E537" s="163"/>
      <c r="F537" s="163"/>
      <c r="G537" s="163"/>
      <c r="H537" s="163"/>
    </row>
    <row r="538" spans="1:18" ht="90">
      <c r="A538" s="4">
        <f t="shared" si="16"/>
        <v>1</v>
      </c>
      <c r="B538" s="4" t="str">
        <f>IF($B$2=1,C538,IF($B$2=2,D538,IF($B$2=3,E538,IF($B$2=4,F538,#REF!))))</f>
        <v>To monitor satisfaction of instructors with the Learning Package. 
To inform evaluation of the fitness for purpose of the Learning package.</v>
      </c>
      <c r="C538" s="163" t="s">
        <v>1097</v>
      </c>
      <c r="D538" s="163" t="s">
        <v>1098</v>
      </c>
      <c r="E538" s="163"/>
      <c r="F538" s="163"/>
      <c r="G538" s="163"/>
      <c r="H538" s="163"/>
    </row>
    <row r="539" spans="1:18" ht="150">
      <c r="A539" s="4">
        <f t="shared" si="16"/>
        <v>1</v>
      </c>
      <c r="B539" s="4" t="str">
        <f>IF($B$2=1,C539,IF($B$2=2,D539,IF($B$2=3,#REF!,IF($B$2=4,#REF!,F540))))</f>
        <v>"Instructor module evaluati" tab, cells D20 to G20, D22 (drawing information from cells D9 to GM17) (Instructor module evaluation form - section A, Questions 1-9).
Prefills the responses in the Mid-programme reporting form (Section B, question 10) AND Final reporting form (Section D, question 4).</v>
      </c>
      <c r="C539" s="163" t="s">
        <v>1099</v>
      </c>
      <c r="D539" s="163" t="s">
        <v>1100</v>
      </c>
      <c r="G539" s="169"/>
      <c r="H539" s="169"/>
    </row>
    <row r="540" spans="1:18" ht="90">
      <c r="A540" s="4">
        <f t="shared" si="16"/>
        <v>1</v>
      </c>
      <c r="B540" s="4" t="str">
        <f t="shared" si="17"/>
        <v>M&amp;E is set in place, systematically obtaining, and analyzing information and feedback from participants, instructors and mentors, improving the programme and reporting to GLLP partners</v>
      </c>
      <c r="C540" s="163" t="s">
        <v>1033</v>
      </c>
      <c r="D540" s="163" t="s">
        <v>1034</v>
      </c>
      <c r="E540" s="163"/>
      <c r="F540" s="163"/>
      <c r="G540" s="163"/>
      <c r="H540" s="163"/>
    </row>
    <row r="541" spans="1:18">
      <c r="A541" s="4">
        <f t="shared" si="16"/>
        <v>1</v>
      </c>
      <c r="B541" s="4" t="str">
        <f t="shared" si="17"/>
        <v>Programme monitoring</v>
      </c>
      <c r="C541" s="163" t="s">
        <v>748</v>
      </c>
      <c r="D541" s="165" t="s">
        <v>749</v>
      </c>
      <c r="E541" s="163"/>
      <c r="F541" s="163"/>
      <c r="G541" s="163"/>
      <c r="H541" s="163"/>
    </row>
    <row r="542" spans="1:18" ht="60">
      <c r="A542" s="4">
        <f t="shared" si="16"/>
        <v>1</v>
      </c>
      <c r="B542" s="4" t="str">
        <f t="shared" si="17"/>
        <v>For breakdown by module, refer to Instructor module evaluation tab and graphs in Indicators view_group 3 tab</v>
      </c>
      <c r="C542" s="163" t="s">
        <v>1101</v>
      </c>
      <c r="D542" s="4" t="s">
        <v>1102</v>
      </c>
      <c r="E542" s="163"/>
      <c r="F542" s="163"/>
      <c r="G542" s="163"/>
      <c r="H542" s="163"/>
    </row>
    <row r="543" spans="1:18" ht="30">
      <c r="A543" s="4">
        <f t="shared" si="16"/>
        <v>1</v>
      </c>
      <c r="B543" s="4" t="str">
        <f t="shared" si="17"/>
        <v>Satisfaction of instructors with the implementation of the programme</v>
      </c>
      <c r="C543" s="163" t="s">
        <v>1103</v>
      </c>
      <c r="D543" s="4" t="s">
        <v>1104</v>
      </c>
      <c r="E543" s="163"/>
      <c r="F543" s="163"/>
      <c r="G543" s="163"/>
      <c r="H543" s="163"/>
      <c r="I543" s="163"/>
      <c r="J543" s="163"/>
      <c r="K543" s="163"/>
      <c r="L543" s="163"/>
      <c r="M543" s="163"/>
      <c r="N543" s="163"/>
      <c r="O543" s="163"/>
      <c r="P543" s="163"/>
      <c r="Q543" s="163"/>
      <c r="R543" s="163"/>
    </row>
    <row r="544" spans="1:18" ht="90">
      <c r="A544" s="4">
        <f t="shared" si="16"/>
        <v>1</v>
      </c>
      <c r="B544" s="4" t="str">
        <f>IF($B$2=1,C544,IF($B$2=2,D544,IF($B$2=3,E544,IF($B$2=4,F544,#REF!))))</f>
        <v xml:space="preserve">To monitor satisfaction of instructors with the implementation of the programme
To inform evaluation and improvement of the programme. </v>
      </c>
      <c r="C544" s="163" t="s">
        <v>1105</v>
      </c>
      <c r="D544" s="163" t="s">
        <v>1106</v>
      </c>
      <c r="E544" s="163"/>
      <c r="F544" s="163"/>
      <c r="G544" s="163"/>
      <c r="H544" s="163"/>
      <c r="I544" s="163"/>
      <c r="J544" s="163"/>
      <c r="K544" s="163"/>
      <c r="L544" s="163"/>
      <c r="M544" s="163"/>
      <c r="N544" s="163"/>
      <c r="O544" s="163"/>
      <c r="P544" s="163"/>
      <c r="Q544" s="163"/>
      <c r="R544" s="163"/>
    </row>
    <row r="545" spans="1:18" ht="120">
      <c r="A545" s="4">
        <f t="shared" si="16"/>
        <v>1</v>
      </c>
      <c r="B545" s="4" t="str">
        <f>IF($B$2=1,C545,IF($B$2=2,D545,IF($B$2=3,#REF!,IF($B$2=4,#REF!,F546))))</f>
        <v>"Other instructor evaluat" tab, cells D23, D35, D45, D50 to G50, D48 to G48, D52, D51 to BH51 (drawing information from cells D11 to BK16, D25 to BK28, D37 to BK38) (Instructor session evaluation form - Section A, questions 1-6; Section B, questions 1-4; Section C, questions 1-2).</v>
      </c>
      <c r="C545" s="163" t="s">
        <v>1107</v>
      </c>
      <c r="D545" s="169" t="s">
        <v>1108</v>
      </c>
      <c r="G545" s="169"/>
      <c r="H545" s="169"/>
      <c r="I545" s="169"/>
      <c r="J545" s="169"/>
      <c r="K545" s="169"/>
      <c r="L545" s="169"/>
      <c r="M545" s="169"/>
      <c r="N545" s="169"/>
      <c r="O545" s="169"/>
      <c r="P545" s="169"/>
      <c r="Q545" s="169"/>
      <c r="R545" s="169"/>
    </row>
    <row r="546" spans="1:18" ht="195">
      <c r="A546" s="4">
        <f t="shared" si="16"/>
        <v>1</v>
      </c>
      <c r="B546" s="4" t="str">
        <f t="shared" si="17"/>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C546" s="163" t="s">
        <v>1049</v>
      </c>
      <c r="D546" s="4" t="s">
        <v>1050</v>
      </c>
      <c r="E546" s="163"/>
      <c r="F546" s="163"/>
      <c r="G546" s="163"/>
      <c r="H546" s="163"/>
      <c r="I546" s="163"/>
      <c r="J546" s="163"/>
      <c r="K546" s="163"/>
      <c r="L546" s="163"/>
      <c r="M546" s="163"/>
      <c r="N546" s="163"/>
      <c r="O546" s="163"/>
      <c r="P546" s="163"/>
      <c r="Q546" s="163"/>
      <c r="R546" s="163"/>
    </row>
    <row r="547" spans="1:18">
      <c r="A547" s="4">
        <f t="shared" si="16"/>
        <v>1</v>
      </c>
      <c r="B547" s="4" t="str">
        <f t="shared" si="17"/>
        <v>Programme monitoring</v>
      </c>
      <c r="C547" s="163" t="s">
        <v>748</v>
      </c>
      <c r="D547" s="165" t="s">
        <v>749</v>
      </c>
      <c r="E547" s="163"/>
      <c r="F547" s="163"/>
      <c r="G547" s="163"/>
      <c r="H547" s="163"/>
      <c r="I547" s="163"/>
      <c r="J547" s="163"/>
      <c r="K547" s="163"/>
      <c r="L547" s="163"/>
      <c r="M547" s="163"/>
      <c r="N547" s="163"/>
      <c r="O547" s="163"/>
      <c r="P547" s="163"/>
      <c r="Q547" s="163"/>
      <c r="R547" s="163"/>
    </row>
    <row r="548" spans="1:18" ht="60">
      <c r="A548" s="4">
        <f t="shared" si="16"/>
        <v>1</v>
      </c>
      <c r="B548" s="4" t="str">
        <f t="shared" si="17"/>
        <v>For breakdown by session, refer to Instructor session evaluation tab and graphs in Indicators view_group 3 tab</v>
      </c>
      <c r="C548" s="163" t="s">
        <v>1109</v>
      </c>
      <c r="D548" s="4" t="s">
        <v>1110</v>
      </c>
      <c r="E548" s="163"/>
      <c r="F548" s="163"/>
      <c r="G548" s="163"/>
      <c r="H548" s="163"/>
      <c r="I548" s="163"/>
      <c r="J548" s="163"/>
      <c r="K548" s="163"/>
      <c r="L548" s="163"/>
      <c r="M548" s="163"/>
      <c r="N548" s="163"/>
      <c r="O548" s="163"/>
      <c r="P548" s="163"/>
      <c r="Q548" s="163"/>
      <c r="R548" s="163"/>
    </row>
    <row r="549" spans="1:18" ht="45">
      <c r="A549" s="4">
        <f t="shared" si="16"/>
        <v>1</v>
      </c>
      <c r="B549" s="4" t="str">
        <f t="shared" si="17"/>
        <v>Satisfaction of mentors with the Learning Package (mentoring component)</v>
      </c>
      <c r="C549" s="163" t="s">
        <v>1111</v>
      </c>
      <c r="D549" s="163" t="s">
        <v>1112</v>
      </c>
      <c r="E549" s="163"/>
      <c r="F549" s="163"/>
      <c r="G549" s="163"/>
    </row>
    <row r="550" spans="1:18" ht="75">
      <c r="A550" s="4">
        <f t="shared" si="16"/>
        <v>1</v>
      </c>
      <c r="B550" s="4" t="str">
        <f>IF($B$2=1,C550,IF($B$2=2,D550,IF($B$2=3,E550,IF($B$2=4,F550,#REF!))))</f>
        <v>To monitor satisfaction of mentors with the Learning Package. 
To inform evaluation of the fitness for purpose of the Learning package.</v>
      </c>
      <c r="C550" s="163" t="s">
        <v>1113</v>
      </c>
      <c r="D550" s="163" t="s">
        <v>1114</v>
      </c>
      <c r="E550" s="163"/>
      <c r="F550" s="163"/>
      <c r="G550" s="163"/>
    </row>
    <row r="551" spans="1:18" ht="135">
      <c r="A551" s="4">
        <f t="shared" si="16"/>
        <v>1</v>
      </c>
      <c r="B551" s="4" t="str">
        <f>IF($B$2=1,C551,IF($B$2=2,D551,IF($B$2=3,#REF!,IF($B$2=4,#REF!,F552))))</f>
        <v>"Mentor evaluation" tab, cells D46 to G46, D47 (drawing information from cells D38 to G45) (Mentor midway mentoring evaluation form - Section E, questions 1-7).
Prefills the response in the Mid-programme reporting form (Section B, question 11).</v>
      </c>
      <c r="C551" s="163" t="s">
        <v>1115</v>
      </c>
      <c r="D551" s="163" t="s">
        <v>1116</v>
      </c>
      <c r="G551" s="169"/>
    </row>
    <row r="552" spans="1:18" ht="90">
      <c r="A552" s="4">
        <f t="shared" si="16"/>
        <v>1</v>
      </c>
      <c r="B552" s="4" t="str">
        <f t="shared" si="17"/>
        <v>M&amp;E is set in place, systematically obtaining, and analyzing information and feedback from participants, instructors and mentors, improving the programme and reporting to GLLP partners</v>
      </c>
      <c r="C552" s="163" t="s">
        <v>1033</v>
      </c>
      <c r="D552" s="163" t="s">
        <v>1034</v>
      </c>
      <c r="G552" s="163"/>
    </row>
    <row r="553" spans="1:18">
      <c r="A553" s="4">
        <f t="shared" si="16"/>
        <v>1</v>
      </c>
      <c r="B553" s="4" t="str">
        <f t="shared" si="17"/>
        <v>Programme monitoring</v>
      </c>
      <c r="C553" s="163" t="s">
        <v>748</v>
      </c>
      <c r="D553" s="165" t="s">
        <v>749</v>
      </c>
      <c r="E553" s="163"/>
      <c r="F553" s="163"/>
      <c r="G553" s="163"/>
    </row>
    <row r="554" spans="1:18" ht="30">
      <c r="A554" s="4">
        <f t="shared" si="16"/>
        <v>1</v>
      </c>
      <c r="B554" s="4" t="str">
        <f t="shared" si="17"/>
        <v>Satisfaction of mentors with the implementation of the programme</v>
      </c>
      <c r="C554" s="163" t="s">
        <v>1117</v>
      </c>
      <c r="D554" s="4" t="s">
        <v>1118</v>
      </c>
      <c r="E554" s="163"/>
      <c r="F554" s="163"/>
      <c r="G554" s="163"/>
      <c r="H554" s="163"/>
      <c r="I554" s="163"/>
      <c r="J554" s="163"/>
      <c r="K554" s="163"/>
      <c r="L554" s="163"/>
    </row>
    <row r="555" spans="1:18" ht="90">
      <c r="A555" s="4">
        <f t="shared" si="16"/>
        <v>1</v>
      </c>
      <c r="B555" s="4" t="str">
        <f>IF($B$2=1,C555,IF($B$2=2,D555,IF($B$2=3,E555,IF($B$2=4,F555,#REF!))))</f>
        <v xml:space="preserve">To monitor satisfaction of mentors with the implementation of the programme and with mentoring
To inform evaluation and improvement of the programme. </v>
      </c>
      <c r="C555" s="163" t="s">
        <v>1119</v>
      </c>
      <c r="D555" s="163" t="s">
        <v>1120</v>
      </c>
      <c r="E555" s="163"/>
      <c r="F555" s="163"/>
      <c r="G555" s="163"/>
      <c r="H555" s="163"/>
      <c r="I555" s="163"/>
      <c r="J555" s="163"/>
      <c r="K555" s="163"/>
      <c r="L555" s="163"/>
    </row>
    <row r="556" spans="1:18" ht="180">
      <c r="A556" s="4">
        <f t="shared" si="16"/>
        <v>1</v>
      </c>
      <c r="B556" s="4" t="str">
        <f>IF($B$2=1,C556,IF($B$2=2,D556,IF($B$2=3,#REF!,IF($B$2=4,#REF!,F557))))</f>
        <v>"Mentor evaluation" tab, cells D85, D87, D89, D91 to G91, D92 (drawing information from cells D9 to G14, D18 to G21, D25 to G27, D61 to D66, D70 to G73, D77 to G79) (Mentor midway mentoring evaluation form - Section A, questions 1-6; Section B, questions 1-4; Section C, questions 1-3 AND Mentor final mentoring evaluation form - Section A, questions 1-6; Section B, questions 1-4; Section C, questions 1-3).</v>
      </c>
      <c r="C556" s="163" t="s">
        <v>1121</v>
      </c>
      <c r="D556" s="169" t="s">
        <v>1122</v>
      </c>
      <c r="E556" s="165"/>
      <c r="F556" s="165"/>
      <c r="G556" s="169"/>
      <c r="H556" s="169"/>
      <c r="I556" s="169"/>
      <c r="J556" s="169"/>
      <c r="K556" s="169"/>
      <c r="L556" s="169"/>
    </row>
    <row r="557" spans="1:18" ht="195">
      <c r="A557" s="4">
        <f t="shared" si="16"/>
        <v>1</v>
      </c>
      <c r="B557" s="4" t="str">
        <f t="shared" si="17"/>
        <v>Infrastructure and logistics are ensured throughout the programme
Key stakeholders receive role-specific communications throughout the programme implementation
M&amp;E is set in place, systematically obtaining, and analyzing information and feedback from participants, instructors and mentors, improving the programme and reporting to GLLP partners</v>
      </c>
      <c r="C557" s="163" t="s">
        <v>1049</v>
      </c>
      <c r="D557" s="4" t="s">
        <v>1050</v>
      </c>
      <c r="E557" s="163"/>
      <c r="F557" s="163"/>
      <c r="G557" s="163"/>
      <c r="H557" s="163"/>
      <c r="I557" s="163"/>
      <c r="J557" s="163"/>
      <c r="K557" s="163"/>
      <c r="L557" s="163"/>
    </row>
    <row r="558" spans="1:18">
      <c r="A558" s="4">
        <f t="shared" si="16"/>
        <v>1</v>
      </c>
      <c r="B558" s="4" t="str">
        <f t="shared" si="17"/>
        <v>Programme monitoring</v>
      </c>
      <c r="C558" s="163" t="s">
        <v>748</v>
      </c>
      <c r="D558" s="165" t="s">
        <v>749</v>
      </c>
      <c r="E558" s="163"/>
      <c r="F558" s="163"/>
      <c r="G558" s="163"/>
      <c r="H558" s="163"/>
      <c r="I558" s="163"/>
      <c r="J558" s="163"/>
      <c r="K558" s="163"/>
      <c r="L558" s="163"/>
    </row>
    <row r="559" spans="1:18" ht="30">
      <c r="A559" s="4">
        <f t="shared" si="16"/>
        <v>1</v>
      </c>
      <c r="B559" s="4" t="str">
        <f t="shared" si="17"/>
        <v>Evidence of using feedback for improvement of programme</v>
      </c>
      <c r="C559" s="163" t="s">
        <v>1123</v>
      </c>
      <c r="D559" s="163" t="s">
        <v>1124</v>
      </c>
      <c r="E559" s="163"/>
      <c r="F559" s="163"/>
      <c r="G559" s="163"/>
      <c r="H559" s="163"/>
      <c r="I559" s="163"/>
      <c r="J559" s="163"/>
      <c r="K559" s="163"/>
      <c r="L559" s="163"/>
    </row>
    <row r="560" spans="1:18" ht="30">
      <c r="A560" s="4">
        <f t="shared" si="16"/>
        <v>1</v>
      </c>
      <c r="B560" s="4" t="str">
        <f t="shared" si="17"/>
        <v>To monitor improvement of the programme</v>
      </c>
      <c r="C560" s="163" t="s">
        <v>1125</v>
      </c>
      <c r="D560" s="163" t="s">
        <v>1126</v>
      </c>
      <c r="E560" s="163"/>
    </row>
    <row r="561" spans="1:5" ht="75">
      <c r="A561" s="4">
        <f t="shared" si="16"/>
        <v>1</v>
      </c>
      <c r="B561" s="4" t="str">
        <f t="shared" si="17"/>
        <v xml:space="preserve">Successes, challenges and lessons learnt are identified from M&amp;E, action plan for improvement of the program created, implemented and its implementation is tracked. </v>
      </c>
      <c r="C561" s="163" t="s">
        <v>1127</v>
      </c>
      <c r="D561" s="163" t="s">
        <v>1128</v>
      </c>
      <c r="E561" s="163"/>
    </row>
    <row r="562" spans="1:5" ht="120">
      <c r="A562" s="4">
        <f t="shared" si="16"/>
        <v>1</v>
      </c>
      <c r="B562" s="4" t="str">
        <f t="shared" si="17"/>
        <v>"Midprogramme reporting" tab, cell C18, "Final reporting" tab, cell C324 AND "Follow-up reporting" tab, cell C18 (Mid-programme reporting form - Section B, question 6 AND Final reporting form - Section I, question 3 AND Follow-up reporting form - Section B, question 6).</v>
      </c>
      <c r="C562" s="163" t="s">
        <v>1129</v>
      </c>
      <c r="D562" s="4" t="s">
        <v>1130</v>
      </c>
    </row>
    <row r="563" spans="1:5" ht="90">
      <c r="A563" s="4">
        <f t="shared" si="16"/>
        <v>1</v>
      </c>
      <c r="B563" s="4" t="str">
        <f t="shared" si="17"/>
        <v>M&amp;E is set in place, systematically obtaining, and analyzing information and feedback from participants, instructors and mentors, improving the programme and reporting to GLLP partners</v>
      </c>
      <c r="C563" s="163" t="s">
        <v>1033</v>
      </c>
      <c r="D563" s="163" t="s">
        <v>1034</v>
      </c>
      <c r="E563" s="163"/>
    </row>
    <row r="564" spans="1:5">
      <c r="A564" s="4">
        <f t="shared" si="16"/>
        <v>1</v>
      </c>
      <c r="B564" s="4" t="str">
        <f t="shared" si="17"/>
        <v>Guidance for programmes</v>
      </c>
      <c r="C564" s="163" t="s">
        <v>705</v>
      </c>
      <c r="D564" s="4" t="s">
        <v>706</v>
      </c>
      <c r="E564" s="163"/>
    </row>
    <row r="565" spans="1:5">
      <c r="A565" s="4">
        <f t="shared" si="16"/>
        <v>1</v>
      </c>
      <c r="B565" s="4" t="str">
        <f t="shared" si="17"/>
        <v>By sector</v>
      </c>
      <c r="C565" s="4" t="s">
        <v>1131</v>
      </c>
      <c r="D565" s="4" t="s">
        <v>1132</v>
      </c>
    </row>
    <row r="566" spans="1:5" ht="45">
      <c r="A566" s="4">
        <f t="shared" si="16"/>
        <v>1</v>
      </c>
      <c r="B566" s="4" t="str">
        <f t="shared" si="17"/>
        <v>Indicators group 1 graphs - Monitor the GLLP implementation progress and performance</v>
      </c>
      <c r="C566" s="4" t="s">
        <v>1133</v>
      </c>
      <c r="D566" s="4" t="s">
        <v>1134</v>
      </c>
    </row>
    <row r="567" spans="1:5" ht="120">
      <c r="A567" s="4">
        <f t="shared" si="16"/>
        <v>1</v>
      </c>
      <c r="B567" s="4" t="str">
        <f t="shared" si="17"/>
        <v>Spreadsheet description: This spreadsheet provides graphs on a few of the indicators from Group 1 of the indicators table that can be used to visualize implementation but can also be used for any reporting purposes or application for funding, etc.</v>
      </c>
      <c r="C567" s="4" t="s">
        <v>1135</v>
      </c>
      <c r="D567" s="4" t="s">
        <v>1136</v>
      </c>
    </row>
    <row r="568" spans="1:5" ht="240">
      <c r="A568" s="4">
        <f t="shared" si="16"/>
        <v>1</v>
      </c>
      <c r="B568" s="4" t="str">
        <f t="shared" si="17"/>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568" s="4" t="s">
        <v>1137</v>
      </c>
      <c r="D568" s="4" t="s">
        <v>1138</v>
      </c>
    </row>
    <row r="569" spans="1:5" ht="30">
      <c r="A569" s="4">
        <f t="shared" si="16"/>
        <v>1</v>
      </c>
      <c r="B569" s="4" t="str">
        <f t="shared" si="17"/>
        <v>Inputs into the graphs: "Applicants’ info" tab, cells B158:B175</v>
      </c>
      <c r="C569" s="4" t="s">
        <v>1139</v>
      </c>
      <c r="D569" s="4" t="s">
        <v>1140</v>
      </c>
    </row>
    <row r="570" spans="1:5" ht="60">
      <c r="A570" s="4">
        <f t="shared" si="16"/>
        <v>1</v>
      </c>
      <c r="B570" s="4" t="str">
        <f t="shared" si="17"/>
        <v>Final and ready to be used: After all applicants’ names, sector, gender, business sector have been filled out in "Applicants’ info" tab</v>
      </c>
      <c r="C570" s="4" t="s">
        <v>1141</v>
      </c>
      <c r="D570" s="4" t="s">
        <v>1142</v>
      </c>
    </row>
    <row r="571" spans="1:5" ht="30">
      <c r="A571" s="4">
        <f t="shared" si="16"/>
        <v>1</v>
      </c>
      <c r="B571" s="4" t="str">
        <f t="shared" si="17"/>
        <v>Inputs into the graphs: "Participants’ info" tab, cells B37:B54</v>
      </c>
      <c r="C571" s="4" t="s">
        <v>1143</v>
      </c>
      <c r="D571" s="4" t="s">
        <v>1144</v>
      </c>
    </row>
    <row r="572" spans="1:5" ht="150">
      <c r="A572" s="4">
        <f t="shared" si="16"/>
        <v>1</v>
      </c>
      <c r="B572" s="4" t="str">
        <f t="shared" si="17"/>
        <v>Final and ready to be used: After all participants have been selected in "Participants’ info" tab (pre-requisite – data are fed from Applicants’ info tab, so names, sector, gender and business sector must be filled out for each applicant in the "Applicants’ info" tab for the names to appear in the "Participants’ info" tab)</v>
      </c>
      <c r="C572" s="4" t="s">
        <v>1145</v>
      </c>
      <c r="D572" s="4" t="s">
        <v>1146</v>
      </c>
    </row>
    <row r="573" spans="1:5" ht="30">
      <c r="A573" s="4">
        <f t="shared" si="16"/>
        <v>1</v>
      </c>
      <c r="B573" s="4" t="str">
        <f t="shared" si="17"/>
        <v>Inputs into the graphs: "TWG info" tab, cells B30:B47</v>
      </c>
      <c r="C573" s="4" t="s">
        <v>1147</v>
      </c>
      <c r="D573" s="4" t="s">
        <v>1148</v>
      </c>
    </row>
    <row r="574" spans="1:5" ht="75">
      <c r="A574" s="4">
        <f t="shared" si="16"/>
        <v>1</v>
      </c>
      <c r="B574" s="4" t="str">
        <f t="shared" si="17"/>
        <v>Final and ready to be used: After all technical working group members’ names, sector, gender and business sector have been selected in "TWG info" tab</v>
      </c>
      <c r="C574" s="4" t="s">
        <v>1149</v>
      </c>
      <c r="D574" s="4" t="s">
        <v>1150</v>
      </c>
    </row>
    <row r="575" spans="1:5" ht="30">
      <c r="A575" s="4">
        <f t="shared" si="16"/>
        <v>1</v>
      </c>
      <c r="B575" s="4" t="str">
        <f t="shared" si="17"/>
        <v>Inputs into the graphs: "Instructors’ info" tab, cells B29:B46</v>
      </c>
      <c r="C575" s="4" t="s">
        <v>1151</v>
      </c>
      <c r="D575" s="4" t="s">
        <v>1152</v>
      </c>
    </row>
    <row r="576" spans="1:5" ht="60">
      <c r="A576" s="4">
        <f t="shared" si="16"/>
        <v>1</v>
      </c>
      <c r="B576" s="4" t="str">
        <f t="shared" si="17"/>
        <v>Final and ready to be used: After all instructors’ names, sector, gender and business sector have been selected in "Instructors’ info" tab</v>
      </c>
      <c r="C576" s="4" t="s">
        <v>1153</v>
      </c>
      <c r="D576" s="4" t="s">
        <v>1154</v>
      </c>
    </row>
    <row r="577" spans="1:4" ht="30">
      <c r="A577" s="4">
        <f t="shared" si="16"/>
        <v>1</v>
      </c>
      <c r="B577" s="4" t="str">
        <f t="shared" si="17"/>
        <v>Inputs into the graphs: "Mentors’ info" tab, cells B28:B45</v>
      </c>
      <c r="C577" s="4" t="s">
        <v>1155</v>
      </c>
      <c r="D577" s="4" t="s">
        <v>1156</v>
      </c>
    </row>
    <row r="578" spans="1:4" ht="60">
      <c r="A578" s="4">
        <f t="shared" si="16"/>
        <v>1</v>
      </c>
      <c r="B578" s="4" t="str">
        <f t="shared" si="17"/>
        <v>Final and ready to be used: After all mentors’ names, sector, gender and business sector have been selected in "Mentors’ info" tab</v>
      </c>
      <c r="C578" s="4" t="s">
        <v>1157</v>
      </c>
      <c r="D578" s="4" t="s">
        <v>1158</v>
      </c>
    </row>
    <row r="579" spans="1:4" ht="60">
      <c r="A579" s="4">
        <f t="shared" si="16"/>
        <v>1</v>
      </c>
      <c r="B579" s="4" t="str">
        <f t="shared" si="17"/>
        <v>Inputs into the graphs: Participant module evaluation form (Section C, questions 1-2) – data for each module</v>
      </c>
      <c r="C579" s="4" t="s">
        <v>1159</v>
      </c>
      <c r="D579" s="4" t="s">
        <v>1160</v>
      </c>
    </row>
    <row r="580" spans="1:4" ht="105">
      <c r="A580" s="4">
        <f t="shared" si="16"/>
        <v>1</v>
      </c>
      <c r="B580" s="4" t="str">
        <f t="shared" si="17"/>
        <v>Final and ready to be used: Data is updated after adding summaries data to Participant module evaluation form - Section C, questions 1-2 for each module. Final graph is ready when the data for the final module are added</v>
      </c>
      <c r="C580" s="4" t="s">
        <v>1161</v>
      </c>
      <c r="D580" s="4" t="s">
        <v>1162</v>
      </c>
    </row>
    <row r="581" spans="1:4" ht="45">
      <c r="A581" s="4">
        <f t="shared" ref="A581:A644" si="18">$B$2</f>
        <v>1</v>
      </c>
      <c r="B581" s="4" t="str">
        <f t="shared" ref="B581:B644" si="19">IF($B$2=1,C581,IF($B$2=2,D581,IF($B$2=3,E581,IF($B$2=4,F581,F582))))</f>
        <v>Inputs into the graphs: "Didactic sessions" tab, cells D38 to D85, I38 to I85, and B9 to B33, C9 to C33</v>
      </c>
      <c r="C581" s="163" t="s">
        <v>1163</v>
      </c>
      <c r="D581" s="163" t="s">
        <v>1164</v>
      </c>
    </row>
    <row r="582" spans="1:4" ht="90">
      <c r="A582" s="4">
        <f t="shared" si="18"/>
        <v>1</v>
      </c>
      <c r="B582" s="4" t="str">
        <f t="shared" si="19"/>
        <v>Final and ready to be used: Data is updated after adding attendance for each participant to Didactic sessions tab following each module. Final graph is ready when the data for the final module are added</v>
      </c>
      <c r="C582" s="4" t="s">
        <v>1165</v>
      </c>
      <c r="D582" s="4" t="s">
        <v>1166</v>
      </c>
    </row>
    <row r="583" spans="1:4" ht="30">
      <c r="A583" s="4">
        <f t="shared" si="18"/>
        <v>1</v>
      </c>
      <c r="B583" s="4" t="str">
        <f t="shared" si="19"/>
        <v>Inputs into the graphs: "Participants’ info" tab, cells G37:G54</v>
      </c>
      <c r="C583" s="4" t="s">
        <v>1167</v>
      </c>
      <c r="D583" s="4" t="s">
        <v>1168</v>
      </c>
    </row>
    <row r="584" spans="1:4" ht="150">
      <c r="A584" s="4">
        <f t="shared" si="18"/>
        <v>1</v>
      </c>
      <c r="B584" s="4" t="str">
        <f t="shared" si="19"/>
        <v>Final and ready to be used: Data is updated after assigning "Dropped out - Yes/No" for each participant in column N in Participants’ info tab, which is most likely to be done at the completion of the iteration. Final graph is ready when Yes/No has been assigned to each of the participants at the end of the programme</v>
      </c>
      <c r="C584" s="4" t="s">
        <v>1169</v>
      </c>
      <c r="D584" s="4" t="s">
        <v>1170</v>
      </c>
    </row>
    <row r="585" spans="1:4" ht="30">
      <c r="A585" s="4">
        <f t="shared" si="18"/>
        <v>1</v>
      </c>
      <c r="B585" s="4" t="str">
        <f t="shared" si="19"/>
        <v>Inputs into the graphs: "Participants’ info" tab, cells E37:E54</v>
      </c>
      <c r="C585" s="4" t="s">
        <v>1171</v>
      </c>
      <c r="D585" s="4" t="s">
        <v>1172</v>
      </c>
    </row>
    <row r="586" spans="1:4" ht="165">
      <c r="A586" s="4">
        <f t="shared" si="18"/>
        <v>1</v>
      </c>
      <c r="B586" s="4" t="str">
        <f t="shared" si="19"/>
        <v>Final and ready to be used: Data is updated after assigning Completed all programme requirements - Yes/No for each participant in column M in Participants’ info tab, which is most likely to be done at the completion of the iteration. Final graph is ready when Yes/No has been assigned to each of the participants at the end of the programme</v>
      </c>
      <c r="C586" s="4" t="s">
        <v>1173</v>
      </c>
      <c r="D586" s="4" t="s">
        <v>1174</v>
      </c>
    </row>
    <row r="587" spans="1:4" ht="75">
      <c r="A587" s="4">
        <f t="shared" si="18"/>
        <v>1</v>
      </c>
      <c r="B587" s="4" t="str">
        <f t="shared" si="19"/>
        <v>Indicators group 2 graphs - Evaluate the GLLP implementation outcomes (participants’ learning, career progression, impact on workplace, impact on national lab system)</v>
      </c>
      <c r="C587" s="4" t="s">
        <v>1175</v>
      </c>
      <c r="D587" s="4" t="s">
        <v>1176</v>
      </c>
    </row>
    <row r="588" spans="1:4" ht="120">
      <c r="A588" s="4">
        <f t="shared" si="18"/>
        <v>1</v>
      </c>
      <c r="B588" s="4" t="str">
        <f t="shared" si="19"/>
        <v>Spreadsheet description: This spreadsheet provides graphs on a few of the indicators from Group 2 of the indicators table that can be used to visualize implementation but can also be used for any reporting purposes or application for funding, etc.</v>
      </c>
      <c r="C588" s="4" t="s">
        <v>1177</v>
      </c>
      <c r="D588" s="4" t="s">
        <v>1178</v>
      </c>
    </row>
    <row r="589" spans="1:4" ht="240">
      <c r="A589" s="4">
        <f t="shared" si="18"/>
        <v>1</v>
      </c>
      <c r="B589" s="4" t="str">
        <f t="shared" si="19"/>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589" s="4" t="s">
        <v>1137</v>
      </c>
      <c r="D589" s="4" t="s">
        <v>1138</v>
      </c>
    </row>
    <row r="590" spans="1:4" ht="45">
      <c r="A590" s="4">
        <f t="shared" si="18"/>
        <v>1</v>
      </c>
      <c r="B590" s="4" t="str">
        <f t="shared" si="19"/>
        <v>Inputs into the graphs: Didactic sessions tab, cells E38 to G85, C34 to F34</v>
      </c>
      <c r="C590" s="4" t="s">
        <v>1179</v>
      </c>
      <c r="D590" s="4" t="s">
        <v>1180</v>
      </c>
    </row>
    <row r="591" spans="1:4" ht="225">
      <c r="A591" s="4">
        <f t="shared" si="18"/>
        <v>1</v>
      </c>
      <c r="B591" s="4" t="str">
        <f t="shared" si="19"/>
        <v>Final and ready to be used: Data is updated after assigning mode of delivery of each module in Modules’ info tab AND entering maximum pre- and post-test scores in row 7 and actual pre- and post-test results for each participants following each module. Final graph is ready when mode of delivery has been assigned for the last module AND maximum pre- and post-test scores in row 7 and actual pre- and post-test results for each participants for for that module have been entered</v>
      </c>
      <c r="C591" s="4" t="s">
        <v>1181</v>
      </c>
      <c r="D591" s="4" t="s">
        <v>1182</v>
      </c>
    </row>
    <row r="592" spans="1:4" ht="60">
      <c r="A592" s="4">
        <f t="shared" si="18"/>
        <v>1</v>
      </c>
      <c r="B592" s="4" t="str">
        <f t="shared" si="19"/>
        <v>Inputs into the graphs: GLLP Participant final evaluation form – Projects and learning outcomes (Section D, questions 6-14)</v>
      </c>
      <c r="C592" s="4" t="s">
        <v>1183</v>
      </c>
      <c r="D592" s="4" t="s">
        <v>1184</v>
      </c>
    </row>
    <row r="593" spans="1:4" ht="105">
      <c r="A593" s="4">
        <f t="shared" si="18"/>
        <v>1</v>
      </c>
      <c r="B593" s="4" t="str">
        <f t="shared" si="19"/>
        <v>Final and ready to be used: Final graph is ready when the summaries data from the Participant final evaluation form – Projects and learning outcomes (Section D, questions 6-14) have been added at the end of the programme.</v>
      </c>
      <c r="C593" s="4" t="s">
        <v>1185</v>
      </c>
      <c r="D593" s="4" t="s">
        <v>1186</v>
      </c>
    </row>
    <row r="594" spans="1:4" ht="30">
      <c r="A594" s="4">
        <f t="shared" si="18"/>
        <v>1</v>
      </c>
      <c r="B594" s="4" t="str">
        <f t="shared" si="19"/>
        <v>Inputs into the graphs: "Capstone projects" tab, cells D60:D71 and G60.</v>
      </c>
      <c r="C594" s="4" t="s">
        <v>1187</v>
      </c>
      <c r="D594" s="4" t="s">
        <v>1188</v>
      </c>
    </row>
    <row r="595" spans="1:4" ht="105">
      <c r="A595" s="4">
        <f t="shared" si="18"/>
        <v>1</v>
      </c>
      <c r="B595" s="4" t="str">
        <f t="shared" si="19"/>
        <v>Final and ready to be used: Final graph is ready when capstone project title has been written for each participant AND multisectoral capstone drop-down has been chosen for each capstone project in column F in Capstone projects tab</v>
      </c>
      <c r="C595" s="4" t="s">
        <v>1189</v>
      </c>
      <c r="D595" s="4" t="s">
        <v>1190</v>
      </c>
    </row>
    <row r="596" spans="1:4" ht="30">
      <c r="A596" s="4">
        <f t="shared" si="18"/>
        <v>1</v>
      </c>
      <c r="B596" s="4" t="str">
        <f t="shared" si="19"/>
        <v>Inputs into the graphs: "Capstone projects" tab, cells D51:D55, E51:E55</v>
      </c>
      <c r="C596" s="4" t="s">
        <v>1191</v>
      </c>
      <c r="D596" s="4" t="s">
        <v>1192</v>
      </c>
    </row>
    <row r="597" spans="1:4" ht="150">
      <c r="A597" s="4">
        <f t="shared" si="18"/>
        <v>1</v>
      </c>
      <c r="B597" s="4" t="str">
        <f t="shared" si="19"/>
        <v>Final and ready to be used: Final graph is ready when capstone project title has been written for each participant AND “Both produced a written report and delivered an oral presentation for the capstone project” drop-down has been chosen for each capstone project in column N in Capstone projects tab</v>
      </c>
      <c r="C597" s="4" t="s">
        <v>1193</v>
      </c>
      <c r="D597" s="4" t="s">
        <v>1194</v>
      </c>
    </row>
    <row r="598" spans="1:4" ht="45">
      <c r="A598" s="4">
        <f t="shared" si="18"/>
        <v>1</v>
      </c>
      <c r="B598" s="4" t="str">
        <f t="shared" si="19"/>
        <v>Inputs into the graphs: Participant six-month follow-up form (Section A, Question 3.1)</v>
      </c>
      <c r="C598" s="4" t="s">
        <v>1195</v>
      </c>
      <c r="D598" s="4" t="s">
        <v>1196</v>
      </c>
    </row>
    <row r="599" spans="1:4" ht="105">
      <c r="A599" s="4">
        <f t="shared" si="18"/>
        <v>1</v>
      </c>
      <c r="B599" s="4" t="str">
        <f t="shared" si="19"/>
        <v>Final and ready to be used: Final graph is ready when the summaries data from the Participant six-month follow-up form (Section A, Question 3.1) have been added approximately six months following completion of the programme</v>
      </c>
      <c r="C599" s="4" t="s">
        <v>1197</v>
      </c>
      <c r="D599" s="4" t="s">
        <v>1198</v>
      </c>
    </row>
    <row r="600" spans="1:4" ht="45">
      <c r="A600" s="4">
        <f t="shared" si="18"/>
        <v>1</v>
      </c>
      <c r="B600" s="4" t="str">
        <f t="shared" si="19"/>
        <v>Inputs into the graphs: Participant six-month follow-up form (Section A, Question 2)</v>
      </c>
      <c r="C600" s="4" t="s">
        <v>1199</v>
      </c>
      <c r="D600" s="4" t="s">
        <v>1200</v>
      </c>
    </row>
    <row r="601" spans="1:4" ht="105">
      <c r="A601" s="4">
        <f t="shared" si="18"/>
        <v>1</v>
      </c>
      <c r="B601" s="4" t="str">
        <f t="shared" si="19"/>
        <v>Final and ready to be used: Final graph is ready when the summaries data from the Participant six-month follow-up form (Section A, Question 2) have been added approximately six months following completion of the programme</v>
      </c>
      <c r="C601" s="4" t="s">
        <v>1201</v>
      </c>
      <c r="D601" s="4" t="s">
        <v>1202</v>
      </c>
    </row>
    <row r="602" spans="1:4" ht="45">
      <c r="A602" s="4">
        <f t="shared" si="18"/>
        <v>1</v>
      </c>
      <c r="B602" s="4" t="str">
        <f t="shared" si="19"/>
        <v>Inputs into the graphs: Participant six-month follow-up form (Section A, questions 1 and 1.1)</v>
      </c>
      <c r="C602" s="4" t="s">
        <v>1203</v>
      </c>
      <c r="D602" s="4" t="s">
        <v>1204</v>
      </c>
    </row>
    <row r="603" spans="1:4" ht="120">
      <c r="A603" s="4">
        <f t="shared" si="18"/>
        <v>1</v>
      </c>
      <c r="B603" s="4" t="str">
        <f t="shared" si="19"/>
        <v>Final and ready to be used: Final graph is ready when the summaries data from the Participant six-month follow-up form (Section A, questions 1 and 1.1) have been added approximately six months following completion of the programme</v>
      </c>
      <c r="C603" s="4" t="s">
        <v>1205</v>
      </c>
      <c r="D603" s="4" t="s">
        <v>1206</v>
      </c>
    </row>
    <row r="604" spans="1:4" ht="45">
      <c r="A604" s="4">
        <f t="shared" si="18"/>
        <v>1</v>
      </c>
      <c r="B604" s="4" t="str">
        <f t="shared" si="19"/>
        <v>Inputs into the graphs: "Capstone projects" tab, cells G60 to I60, D8 to D32, E8 to E32.</v>
      </c>
      <c r="C604" s="4" t="s">
        <v>1207</v>
      </c>
      <c r="D604" s="4" t="s">
        <v>1208</v>
      </c>
    </row>
    <row r="605" spans="1:4" ht="105">
      <c r="A605" s="4">
        <f t="shared" si="18"/>
        <v>1</v>
      </c>
      <c r="B605" s="4" t="str">
        <f t="shared" si="19"/>
        <v>Final and ready to be used: Final graph is ready when “Capstone project selected based on national laboratory system needs - Yes/No” drop-down has been chosen for each capstone project in column E in Capstone projects tab</v>
      </c>
      <c r="C605" s="4" t="s">
        <v>1209</v>
      </c>
      <c r="D605" s="4" t="s">
        <v>1210</v>
      </c>
    </row>
    <row r="606" spans="1:4" ht="45">
      <c r="A606" s="4">
        <f t="shared" si="18"/>
        <v>1</v>
      </c>
      <c r="B606" s="4" t="str">
        <f t="shared" si="19"/>
        <v>Inputs into the graphs: Participant six-month follow-up form (Section A, Question 5)</v>
      </c>
      <c r="C606" s="4" t="s">
        <v>1211</v>
      </c>
      <c r="D606" s="4" t="s">
        <v>1212</v>
      </c>
    </row>
    <row r="607" spans="1:4" ht="105">
      <c r="A607" s="4">
        <f t="shared" si="18"/>
        <v>1</v>
      </c>
      <c r="B607" s="4" t="str">
        <f t="shared" si="19"/>
        <v>Final and ready to be used: Final graph is ready when the summaries data from the Participant six-month follow-up form (Section A, Question 5) have been added approximately six months following completion of the programme</v>
      </c>
      <c r="C607" s="4" t="s">
        <v>1213</v>
      </c>
      <c r="D607" s="4" t="s">
        <v>1214</v>
      </c>
    </row>
    <row r="608" spans="1:4" ht="75">
      <c r="A608" s="4">
        <f t="shared" si="18"/>
        <v>1</v>
      </c>
      <c r="B608" s="4" t="str">
        <f t="shared" si="19"/>
        <v>Indicators group 3 graphs - Evaluate the need for and inform GLLP continuous development and improvement (learning package and implementation modalities)</v>
      </c>
      <c r="C608" s="4" t="s">
        <v>1215</v>
      </c>
      <c r="D608" s="4" t="s">
        <v>1216</v>
      </c>
    </row>
    <row r="609" spans="1:5" ht="120">
      <c r="A609" s="4">
        <f t="shared" si="18"/>
        <v>1</v>
      </c>
      <c r="B609" s="4" t="str">
        <f t="shared" si="19"/>
        <v>Spreadsheet description: This spreadsheet provides graphs on a few of the indicators from Group 3 of the indicators table that can be used to visualize implementation but can also be used for any reporting purposes or application for funding, etc.</v>
      </c>
      <c r="C609" s="4" t="s">
        <v>1217</v>
      </c>
      <c r="D609" s="4" t="s">
        <v>1218</v>
      </c>
    </row>
    <row r="610" spans="1:5" ht="240">
      <c r="A610" s="4">
        <f t="shared" si="18"/>
        <v>1</v>
      </c>
      <c r="B610" s="4" t="str">
        <f t="shared" si="19"/>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610" s="4" t="s">
        <v>1137</v>
      </c>
      <c r="D610" s="4" t="s">
        <v>1138</v>
      </c>
    </row>
    <row r="611" spans="1:5" ht="60">
      <c r="A611" s="4">
        <f t="shared" si="18"/>
        <v>1</v>
      </c>
      <c r="B611" s="4" t="str">
        <f t="shared" si="19"/>
        <v>Inputs into the graphs: Participant module evaluation form (Section A, questions 1-9) – data for each module</v>
      </c>
      <c r="C611" s="4" t="s">
        <v>1219</v>
      </c>
      <c r="D611" s="4" t="s">
        <v>1220</v>
      </c>
    </row>
    <row r="612" spans="1:5" ht="105">
      <c r="A612" s="4">
        <f t="shared" si="18"/>
        <v>1</v>
      </c>
      <c r="B612" s="4" t="str">
        <f t="shared" si="19"/>
        <v>Final and ready to be used: Data is updated after adding summaries data to Participant module evaluation form - Section A, questions 1-9 for each module. Final graph is ready when the data for the final module are added</v>
      </c>
      <c r="C612" s="4" t="s">
        <v>1221</v>
      </c>
      <c r="D612" s="4" t="s">
        <v>1222</v>
      </c>
    </row>
    <row r="613" spans="1:5" ht="60">
      <c r="A613" s="4">
        <f t="shared" si="18"/>
        <v>1</v>
      </c>
      <c r="B613" s="4" t="str">
        <f t="shared" si="19"/>
        <v>Inputs into the graphs: Participant module evaluation form (Section B, questions 1-8 - average for each instructor) – data for each module</v>
      </c>
      <c r="C613" s="4" t="s">
        <v>1223</v>
      </c>
      <c r="D613" s="4" t="s">
        <v>1224</v>
      </c>
    </row>
    <row r="614" spans="1:5" ht="105">
      <c r="A614" s="4">
        <f t="shared" si="18"/>
        <v>1</v>
      </c>
      <c r="B614" s="4" t="str">
        <f t="shared" si="19"/>
        <v>Final and ready to be used: Data is updated after adding summaries data to Participant module evaluation form - Section B, questions 1-8 for each module. Final graph is ready when the data for the final module are added</v>
      </c>
      <c r="C614" s="4" t="s">
        <v>1225</v>
      </c>
      <c r="D614" s="4" t="s">
        <v>1226</v>
      </c>
    </row>
    <row r="615" spans="1:5" ht="75">
      <c r="A615" s="4">
        <f t="shared" si="18"/>
        <v>1</v>
      </c>
      <c r="B615" s="4" t="str">
        <f t="shared" si="19"/>
        <v>Inputs into the graphs: Participant session evaluation form (Section A, questions 1-6; Section B, questions 1-4; Section C, questions 1-5) – data for each session</v>
      </c>
      <c r="C615" s="4" t="s">
        <v>1227</v>
      </c>
      <c r="D615" s="4" t="s">
        <v>1228</v>
      </c>
    </row>
    <row r="616" spans="1:5" ht="135">
      <c r="A616" s="4">
        <f t="shared" si="18"/>
        <v>1</v>
      </c>
      <c r="B616" s="4" t="str">
        <f t="shared" si="19"/>
        <v>Final and ready to be used: Data is updated after adding summaries data to Participant session evaluation form (Section A, questions 1-6; Section B, questions 1-4; Section C, questions 1-5) for each session. Final graph is ready when the data for the final session are added</v>
      </c>
      <c r="C616" s="4" t="s">
        <v>1229</v>
      </c>
      <c r="D616" s="4" t="s">
        <v>1230</v>
      </c>
    </row>
    <row r="617" spans="1:5" ht="60">
      <c r="A617" s="4">
        <f t="shared" si="18"/>
        <v>1</v>
      </c>
      <c r="B617" s="4" t="str">
        <f t="shared" si="19"/>
        <v>Inputs into the graphs: Participant final evaluation form - Didactic component (Section A, questions 1-5)</v>
      </c>
      <c r="C617" s="4" t="s">
        <v>1231</v>
      </c>
      <c r="D617" s="4" t="s">
        <v>1232</v>
      </c>
    </row>
    <row r="618" spans="1:5" ht="105">
      <c r="A618" s="4">
        <f t="shared" si="18"/>
        <v>1</v>
      </c>
      <c r="B618" s="4" t="str">
        <f t="shared" si="19"/>
        <v>Final and ready to be used: Final graph is ready when the summaries data from the Participant final evaluation form - Didactic component (Section A, questions 1-5) have been added at the end of the programme</v>
      </c>
      <c r="C618" s="4" t="s">
        <v>1233</v>
      </c>
      <c r="D618" s="4" t="s">
        <v>1234</v>
      </c>
    </row>
    <row r="619" spans="1:5" ht="75">
      <c r="A619" s="4">
        <f t="shared" si="18"/>
        <v>1</v>
      </c>
      <c r="B619" s="4" t="str">
        <f t="shared" si="19"/>
        <v>Inputs into the graphs: Participant final evaluation form - Projects and learning outcomes (Section B, questions 1-3; Section C, questions 1-4)</v>
      </c>
      <c r="C619" s="4" t="s">
        <v>1235</v>
      </c>
      <c r="D619" s="4" t="s">
        <v>1236</v>
      </c>
    </row>
    <row r="620" spans="1:5" ht="120">
      <c r="A620" s="4">
        <f t="shared" si="18"/>
        <v>1</v>
      </c>
      <c r="B620" s="4" t="str">
        <f t="shared" si="19"/>
        <v>Final and ready to be used: Final graph is ready when the summaries data from the Participant final evaluation form - Projects and learning outcomes (Section B, questions 1-3; Section C, questions 1-4) have been added at the end of the programme</v>
      </c>
      <c r="C620" s="4" t="s">
        <v>1237</v>
      </c>
      <c r="D620" s="4" t="s">
        <v>1238</v>
      </c>
    </row>
    <row r="621" spans="1:5" ht="120">
      <c r="A621" s="4">
        <f t="shared" si="18"/>
        <v>1</v>
      </c>
      <c r="B621" s="4" t="str">
        <f t="shared" si="19"/>
        <v>Inputs into the graphs: Mentee midway mentoring evaluation form (Section A, questions 1-5; Section B, questions 1-2) AND Mentee final mentoring evaluation form (Section A, questions 1-5; Section B, questions 1-2; Section C, questions 1-5)</v>
      </c>
      <c r="C621" s="4" t="s">
        <v>1239</v>
      </c>
      <c r="D621" s="4" t="s">
        <v>1240</v>
      </c>
      <c r="E621" s="169"/>
    </row>
    <row r="622" spans="1:5" ht="225">
      <c r="A622" s="4">
        <f t="shared" si="18"/>
        <v>1</v>
      </c>
      <c r="B622" s="4" t="str">
        <f t="shared" si="19"/>
        <v>Final and ready to be used: In the middle of the programme, a graph shows data after summaries data from Mentee midway mentoring evaluation form (Section A, questions 1-5; Section B, questions 1-2) have been added. Final graph is ready when the summaries data from the Mentee final mentoring evaluation form (Section A, questions 1-5; Section B, questions 1-2; Section C, questions 1-5) have been added at the end of the programme, including data for capstone projects.</v>
      </c>
      <c r="C622" s="4" t="s">
        <v>1241</v>
      </c>
      <c r="D622" s="4" t="s">
        <v>1242</v>
      </c>
    </row>
    <row r="623" spans="1:5" ht="60">
      <c r="A623" s="4">
        <f t="shared" si="18"/>
        <v>1</v>
      </c>
      <c r="B623" s="4" t="str">
        <f t="shared" si="19"/>
        <v>Inputs into the graphs: Instructor module evaluation form (section A, Questions 1-9) – data for each module</v>
      </c>
      <c r="C623" s="4" t="s">
        <v>1243</v>
      </c>
      <c r="D623" s="4" t="s">
        <v>1244</v>
      </c>
    </row>
    <row r="624" spans="1:5" ht="105">
      <c r="A624" s="4">
        <f t="shared" si="18"/>
        <v>1</v>
      </c>
      <c r="B624" s="4" t="str">
        <f t="shared" si="19"/>
        <v>Final and ready to be used: Data is updated after adding summaries data to Instructor module evaluation form (section A, Questions 1-9) for each module. Final graph is ready when the data for the final module are added</v>
      </c>
      <c r="C624" s="4" t="s">
        <v>1245</v>
      </c>
      <c r="D624" s="4" t="s">
        <v>1246</v>
      </c>
    </row>
    <row r="625" spans="1:4" ht="75">
      <c r="A625" s="4">
        <f t="shared" si="18"/>
        <v>1</v>
      </c>
      <c r="B625" s="4" t="str">
        <f t="shared" si="19"/>
        <v>Inputs into the graphs: Instructor session evaluation form (Section A, questions 1-6; Section B, questions 1-4; Section C, questions 1-2) – data for each session</v>
      </c>
      <c r="C625" s="4" t="s">
        <v>1247</v>
      </c>
      <c r="D625" s="4" t="s">
        <v>1248</v>
      </c>
    </row>
    <row r="626" spans="1:4" ht="120">
      <c r="A626" s="4">
        <f t="shared" si="18"/>
        <v>1</v>
      </c>
      <c r="B626" s="4" t="str">
        <f t="shared" si="19"/>
        <v>Final and ready to be used: Data is updated after adding summaries data to Instructor session evaluation form (Section A, questions 1-6; Section B, questions 1-4; Section C, questions 1-2) for each session. Final graph is ready when the data for the final session are added</v>
      </c>
      <c r="C626" s="4" t="s">
        <v>1249</v>
      </c>
      <c r="D626" s="4" t="s">
        <v>1250</v>
      </c>
    </row>
    <row r="627" spans="1:4" ht="45">
      <c r="A627" s="4">
        <f t="shared" si="18"/>
        <v>1</v>
      </c>
      <c r="B627" s="4" t="str">
        <f t="shared" si="19"/>
        <v>Inputs into the graphs: Mentor midway mentoring evaluation form (Section E, questions 1-7)</v>
      </c>
      <c r="C627" s="4" t="s">
        <v>1251</v>
      </c>
      <c r="D627" s="4" t="s">
        <v>1252</v>
      </c>
    </row>
    <row r="628" spans="1:4" ht="75">
      <c r="A628" s="4">
        <f t="shared" si="18"/>
        <v>1</v>
      </c>
      <c r="B628" s="4" t="str">
        <f t="shared" si="19"/>
        <v>Final and ready to be used: Final graph is ready after summaries data from Mentor midway mentoring evaluation form (Section E, questions 1-7) have been added.</v>
      </c>
      <c r="C628" s="4" t="s">
        <v>1253</v>
      </c>
      <c r="D628" s="4" t="s">
        <v>1254</v>
      </c>
    </row>
    <row r="629" spans="1:4" ht="120">
      <c r="A629" s="4">
        <f t="shared" si="18"/>
        <v>1</v>
      </c>
      <c r="B629" s="4" t="str">
        <f t="shared" si="19"/>
        <v>Inputs into the graphs: Mentor midway mentoring evaluation form (Section A, questions 1-6; Section B, questions 1-4; Section C, questions 1-3) AND Mentor final mentoring evaluation form (Section A, questions 1-6; Section B, questions 1-4; Section C, questions 1-3)</v>
      </c>
      <c r="C629" s="4" t="s">
        <v>1255</v>
      </c>
      <c r="D629" s="4" t="s">
        <v>1256</v>
      </c>
    </row>
    <row r="630" spans="1:4" ht="210">
      <c r="A630" s="4">
        <f t="shared" si="18"/>
        <v>1</v>
      </c>
      <c r="B630" s="4" t="str">
        <f t="shared" si="19"/>
        <v>Final and ready to be used: In the middle of the programme, a graph shows data after summaries data from Mentor midway mentoring evaluation form (Section A, questions 1-6; Section B, questions 1-4; Section C, questions 1-3) have been added. Final graph is ready when the summaries data from the Mentor final mentoring evaluation form (Section A, questions 1-6; Section B, questions 1-4; Section C, questions 1-3) have been added at the end of the programme.</v>
      </c>
      <c r="C630" s="4" t="s">
        <v>1257</v>
      </c>
      <c r="D630" s="4" t="s">
        <v>1258</v>
      </c>
    </row>
    <row r="631" spans="1:4" ht="30">
      <c r="A631" s="4">
        <f t="shared" si="18"/>
        <v>1</v>
      </c>
      <c r="B631" s="4" t="str">
        <f t="shared" si="19"/>
        <v>Technical working group information</v>
      </c>
      <c r="C631" s="4" t="s">
        <v>1259</v>
      </c>
      <c r="D631" s="4" t="s">
        <v>1260</v>
      </c>
    </row>
    <row r="632" spans="1:4" ht="150">
      <c r="A632" s="4">
        <f t="shared" si="18"/>
        <v>1</v>
      </c>
      <c r="B632" s="4" t="str">
        <f t="shared" si="19"/>
        <v>Spreadsheet description: This spreadsheet collects information on the Technical Working Group (TWG) members and TWG meetings for the iteration. Technical working group refers to the members of the national collaborators that provide strategic support in programme planning, implementation, monitoring and evaluation.</v>
      </c>
      <c r="C632" s="4" t="s">
        <v>1261</v>
      </c>
      <c r="D632" s="4" t="s">
        <v>1262</v>
      </c>
    </row>
    <row r="633" spans="1:4" ht="409.5">
      <c r="A633" s="4">
        <f t="shared" si="18"/>
        <v>1</v>
      </c>
      <c r="B633" s="4" t="str">
        <f t="shared" si="19"/>
        <v xml:space="preserve">When to fill in this tab: 
1) Prior to the start of the programme when TWG is established and members of the TWG are finalized - complete all details of each member (columns A-J). You can refer to color-coding of the cells at the bottom of the spreadsheet.
2) Throughout the programme as needed when there are any changes in the TWG composition or in any of the information (columns A-J).
3) Throughout the programme fill out dates of all TWG meetings (columns K-AD, row 3), whether minutes of meeting for the meeting is available (columns K-AD, row 4), and attendance of each member (columns K-AD, row 5 and down, add more columns if needed) following each meeting. Please, include all the meetings conducted starting preplanning for the current iteration until evaluation post-implementation for the current iteration.
Note: Information needs to be updated if there are any changes at any point as it feeds into reporting forms. </v>
      </c>
      <c r="C633" s="4" t="s">
        <v>1263</v>
      </c>
      <c r="D633" s="4" t="s">
        <v>1264</v>
      </c>
    </row>
    <row r="634" spans="1:4">
      <c r="A634" s="4">
        <f t="shared" si="18"/>
        <v>1</v>
      </c>
      <c r="B634" s="4" t="str">
        <f t="shared" si="19"/>
        <v>First name</v>
      </c>
      <c r="C634" s="4" t="s">
        <v>70</v>
      </c>
      <c r="D634" s="4" t="s">
        <v>1265</v>
      </c>
    </row>
    <row r="635" spans="1:4">
      <c r="A635" s="4">
        <f t="shared" si="18"/>
        <v>1</v>
      </c>
      <c r="B635" s="4" t="str">
        <f t="shared" si="19"/>
        <v>Last name</v>
      </c>
      <c r="C635" s="4" t="s">
        <v>71</v>
      </c>
      <c r="D635" s="4" t="s">
        <v>1266</v>
      </c>
    </row>
    <row r="636" spans="1:4">
      <c r="A636" s="4">
        <f t="shared" si="18"/>
        <v>1</v>
      </c>
      <c r="B636" s="4" t="str">
        <f t="shared" si="19"/>
        <v>Gender</v>
      </c>
      <c r="C636" s="4" t="s">
        <v>73</v>
      </c>
      <c r="D636" s="4" t="s">
        <v>448</v>
      </c>
    </row>
    <row r="637" spans="1:4">
      <c r="A637" s="4">
        <f t="shared" si="18"/>
        <v>1</v>
      </c>
      <c r="B637" s="4" t="str">
        <f t="shared" si="19"/>
        <v>Position</v>
      </c>
      <c r="C637" s="4" t="s">
        <v>74</v>
      </c>
      <c r="D637" s="4" t="s">
        <v>1267</v>
      </c>
    </row>
    <row r="638" spans="1:4">
      <c r="A638" s="4">
        <f t="shared" si="18"/>
        <v>1</v>
      </c>
      <c r="B638" s="4" t="str">
        <f t="shared" si="19"/>
        <v>Organization</v>
      </c>
      <c r="C638" s="4" t="s">
        <v>75</v>
      </c>
      <c r="D638" s="4" t="s">
        <v>1268</v>
      </c>
    </row>
    <row r="639" spans="1:4">
      <c r="A639" s="4">
        <f t="shared" si="18"/>
        <v>1</v>
      </c>
      <c r="B639" s="4" t="str">
        <f t="shared" si="19"/>
        <v>Country</v>
      </c>
      <c r="C639" s="4" t="s">
        <v>76</v>
      </c>
      <c r="D639" s="4" t="s">
        <v>1269</v>
      </c>
    </row>
    <row r="640" spans="1:4">
      <c r="A640" s="4">
        <f t="shared" si="18"/>
        <v>1</v>
      </c>
      <c r="B640" s="4" t="str">
        <f t="shared" si="19"/>
        <v>One Health Sector</v>
      </c>
      <c r="C640" s="4" t="s">
        <v>82</v>
      </c>
      <c r="D640" s="4" t="s">
        <v>1270</v>
      </c>
    </row>
    <row r="641" spans="1:4" ht="30">
      <c r="A641" s="4">
        <f t="shared" si="18"/>
        <v>1</v>
      </c>
      <c r="B641" s="4" t="str">
        <f t="shared" si="19"/>
        <v>Business Sector (public vs. private vs. PPP)</v>
      </c>
      <c r="C641" s="4" t="s">
        <v>83</v>
      </c>
      <c r="D641" s="4" t="s">
        <v>1271</v>
      </c>
    </row>
    <row r="642" spans="1:4">
      <c r="A642" s="4">
        <f t="shared" si="18"/>
        <v>1</v>
      </c>
      <c r="B642" s="4" t="str">
        <f t="shared" si="19"/>
        <v>Email</v>
      </c>
      <c r="C642" s="4" t="s">
        <v>77</v>
      </c>
      <c r="D642" s="4" t="s">
        <v>77</v>
      </c>
    </row>
    <row r="643" spans="1:4">
      <c r="A643" s="4">
        <f t="shared" si="18"/>
        <v>1</v>
      </c>
      <c r="B643" s="4" t="str">
        <f t="shared" si="19"/>
        <v>Phone number</v>
      </c>
      <c r="C643" s="4" t="s">
        <v>78</v>
      </c>
      <c r="D643" s="4" t="s">
        <v>1272</v>
      </c>
    </row>
    <row r="644" spans="1:4">
      <c r="A644" s="4">
        <f t="shared" si="18"/>
        <v>1</v>
      </c>
      <c r="B644" s="4" t="str">
        <f t="shared" si="19"/>
        <v>Overall # meetings attended</v>
      </c>
      <c r="C644" s="4" t="s">
        <v>1273</v>
      </c>
      <c r="D644" s="4" t="s">
        <v>1274</v>
      </c>
    </row>
    <row r="645" spans="1:4" ht="30">
      <c r="A645" s="4">
        <f t="shared" ref="A645:A708" si="20">$B$2</f>
        <v>1</v>
      </c>
      <c r="B645" s="4" t="str">
        <f t="shared" ref="B645:B708" si="21">IF($B$2=1,C645,IF($B$2=2,D645,IF($B$2=3,E645,IF($B$2=4,F645,F646))))</f>
        <v>Number of TWG members per sector</v>
      </c>
      <c r="C645" s="4" t="s">
        <v>1275</v>
      </c>
      <c r="D645" s="4" t="s">
        <v>1276</v>
      </c>
    </row>
    <row r="646" spans="1:4" ht="30">
      <c r="A646" s="4">
        <f t="shared" si="20"/>
        <v>1</v>
      </c>
      <c r="B646" s="4" t="str">
        <f t="shared" si="21"/>
        <v>Percentage of TWG members per sector</v>
      </c>
      <c r="C646" s="4" t="s">
        <v>1277</v>
      </c>
      <c r="D646" s="4" t="s">
        <v>1278</v>
      </c>
    </row>
    <row r="647" spans="1:4" ht="30">
      <c r="A647" s="4">
        <f t="shared" si="20"/>
        <v>1</v>
      </c>
      <c r="B647" s="4" t="str">
        <f t="shared" si="21"/>
        <v>Number of TWG members per gender</v>
      </c>
      <c r="C647" s="4" t="s">
        <v>1279</v>
      </c>
      <c r="D647" s="4" t="s">
        <v>1280</v>
      </c>
    </row>
    <row r="648" spans="1:4" ht="30">
      <c r="A648" s="4">
        <f t="shared" si="20"/>
        <v>1</v>
      </c>
      <c r="B648" s="4" t="str">
        <f t="shared" si="21"/>
        <v>Percentage of TWG members per gender</v>
      </c>
      <c r="C648" s="4" t="s">
        <v>1281</v>
      </c>
      <c r="D648" s="4" t="s">
        <v>1282</v>
      </c>
    </row>
    <row r="649" spans="1:4" ht="30">
      <c r="A649" s="4">
        <f t="shared" si="20"/>
        <v>1</v>
      </c>
      <c r="B649" s="4" t="str">
        <f t="shared" si="21"/>
        <v>Number of TWG members per business sector</v>
      </c>
      <c r="C649" s="4" t="s">
        <v>1283</v>
      </c>
      <c r="D649" s="4" t="s">
        <v>1284</v>
      </c>
    </row>
    <row r="650" spans="1:4" ht="30">
      <c r="A650" s="4">
        <f t="shared" si="20"/>
        <v>1</v>
      </c>
      <c r="B650" s="4" t="str">
        <f t="shared" si="21"/>
        <v>Percentage of TWG members per business sector</v>
      </c>
      <c r="C650" s="4" t="s">
        <v>1285</v>
      </c>
      <c r="D650" s="4" t="s">
        <v>1286</v>
      </c>
    </row>
    <row r="651" spans="1:4">
      <c r="A651" s="4">
        <f t="shared" si="20"/>
        <v>1</v>
      </c>
      <c r="B651" s="4" t="str">
        <f t="shared" si="21"/>
        <v xml:space="preserve">Programme staff information </v>
      </c>
      <c r="C651" s="4" t="s">
        <v>1287</v>
      </c>
      <c r="D651" s="4" t="s">
        <v>1288</v>
      </c>
    </row>
    <row r="652" spans="1:4" ht="195">
      <c r="A652" s="4">
        <f t="shared" si="20"/>
        <v>1</v>
      </c>
      <c r="B652" s="4" t="str">
        <f t="shared" si="21"/>
        <v>Spreadsheet description: This spreadsheet collects information on the programme staff that is managing, coordinating and supporting implementation of the iteration of the programme.
Programme staff is here categorized into: programme planning and implementation (e.g., programme coordinator), monitoring and evaluation (e.g., M&amp;E focal point), administrative and logistical needs (e.g., programme assistant).</v>
      </c>
      <c r="C652" s="4" t="s">
        <v>1289</v>
      </c>
      <c r="D652" s="4" t="s">
        <v>1290</v>
      </c>
    </row>
    <row r="653" spans="1:4" ht="409.5">
      <c r="A653" s="4">
        <f t="shared" si="20"/>
        <v>1</v>
      </c>
      <c r="B653" s="4" t="str">
        <f t="shared" si="21"/>
        <v xml:space="preserve">When to fill in this tab: 
1) Prior to the start of the programme when the programme management structure is established - complete all details of each staff member (columns A-J). You can refer to color-coding of the cells at the bottom of the spreadsheet.
2) Throughout the programme as needed if information changes (especially, the number of full time equivalents) or when staff are added or removed from the programme management structure (columns A-J).
Note 1: Full time equivalent is a unit of measurement that refers to the workload of a staff member dedicating to the programme out of the full workload. 1 FTE is comparable to a full-time worker (e.g., 8 hours/day, full working week). If, for instance, a staff members works only 30% of their working schedule on the programme, FTE would be 0.3 (e.g., 2.5 hours/day, full working week).
Note 2: Information needs to be updated if there are any changes at any point as it feeds into reporting forms. </v>
      </c>
      <c r="C653" s="4" t="s">
        <v>1291</v>
      </c>
      <c r="D653" s="4" t="s">
        <v>1292</v>
      </c>
    </row>
    <row r="654" spans="1:4">
      <c r="A654" s="4">
        <f t="shared" si="20"/>
        <v>1</v>
      </c>
      <c r="B654" s="4" t="str">
        <f t="shared" si="21"/>
        <v>Total FTEs per role</v>
      </c>
      <c r="C654" s="4" t="s">
        <v>1293</v>
      </c>
      <c r="D654" s="4" t="s">
        <v>1294</v>
      </c>
    </row>
    <row r="655" spans="1:4">
      <c r="A655" s="4">
        <f t="shared" si="20"/>
        <v>1</v>
      </c>
      <c r="B655" s="4" t="str">
        <f t="shared" si="21"/>
        <v>Percentage FTEs per role</v>
      </c>
      <c r="C655" s="4" t="s">
        <v>1295</v>
      </c>
      <c r="D655" s="4" t="s">
        <v>1296</v>
      </c>
    </row>
    <row r="656" spans="1:4">
      <c r="A656" s="4">
        <f t="shared" si="20"/>
        <v>1</v>
      </c>
      <c r="B656" s="4" t="str">
        <f t="shared" si="21"/>
        <v>Total # of personnel per gender</v>
      </c>
      <c r="C656" s="4" t="s">
        <v>1297</v>
      </c>
      <c r="D656" s="4" t="s">
        <v>1298</v>
      </c>
    </row>
    <row r="657" spans="1:4">
      <c r="A657" s="4">
        <f t="shared" si="20"/>
        <v>1</v>
      </c>
      <c r="B657" s="4" t="str">
        <f t="shared" si="21"/>
        <v>Percentage of personnel per gender</v>
      </c>
      <c r="C657" s="4" t="s">
        <v>1299</v>
      </c>
      <c r="D657" s="4" t="s">
        <v>1300</v>
      </c>
    </row>
    <row r="658" spans="1:4">
      <c r="A658" s="4">
        <f t="shared" si="20"/>
        <v>1</v>
      </c>
      <c r="B658" s="4" t="str">
        <f t="shared" si="21"/>
        <v xml:space="preserve">Selection committee information </v>
      </c>
      <c r="C658" s="4" t="s">
        <v>1301</v>
      </c>
      <c r="D658" s="4" t="s">
        <v>1302</v>
      </c>
    </row>
    <row r="659" spans="1:4" ht="150">
      <c r="A659" s="4">
        <f t="shared" si="20"/>
        <v>1</v>
      </c>
      <c r="B659" s="4" t="str">
        <f t="shared" si="21"/>
        <v>Spreadsheet description: This spreadsheet collects information on the selection committee that selected participants for the iteration. If participants were not selected by a selection committee (or similar function) (e.g., nominated/appointed without selection committee), then leave this sheet blank.</v>
      </c>
      <c r="C659" s="4" t="s">
        <v>1303</v>
      </c>
      <c r="D659" s="4" t="s">
        <v>1304</v>
      </c>
    </row>
    <row r="660" spans="1:4" ht="105">
      <c r="A660" s="4">
        <f t="shared" si="20"/>
        <v>1</v>
      </c>
      <c r="B660" s="4" t="str">
        <f t="shared" si="21"/>
        <v>When to fill in this tab: 
Prior to the start of the programme when the selection committee is established - complete all details of each member (columns A-J). You can refer to color-coding of the cells at the bottom of the spreadsheet.</v>
      </c>
      <c r="C660" s="4" t="s">
        <v>1305</v>
      </c>
      <c r="D660" s="4" t="s">
        <v>1306</v>
      </c>
    </row>
    <row r="661" spans="1:4" ht="30">
      <c r="A661" s="4">
        <f t="shared" si="20"/>
        <v>1</v>
      </c>
      <c r="B661" s="4" t="str">
        <f t="shared" si="21"/>
        <v>Number of the selection committee members per sector</v>
      </c>
      <c r="C661" s="4" t="s">
        <v>1307</v>
      </c>
      <c r="D661" s="4" t="s">
        <v>1308</v>
      </c>
    </row>
    <row r="662" spans="1:4" ht="30">
      <c r="A662" s="4">
        <f t="shared" si="20"/>
        <v>1</v>
      </c>
      <c r="B662" s="4" t="str">
        <f t="shared" si="21"/>
        <v>Percentage of the selection committee members per sector</v>
      </c>
      <c r="C662" s="4" t="s">
        <v>1309</v>
      </c>
      <c r="D662" s="4" t="s">
        <v>1310</v>
      </c>
    </row>
    <row r="663" spans="1:4" ht="30">
      <c r="A663" s="4">
        <f t="shared" si="20"/>
        <v>1</v>
      </c>
      <c r="B663" s="4" t="str">
        <f t="shared" si="21"/>
        <v>Number of the selection committee members per gender</v>
      </c>
      <c r="C663" s="4" t="s">
        <v>1311</v>
      </c>
      <c r="D663" s="4" t="s">
        <v>1312</v>
      </c>
    </row>
    <row r="664" spans="1:4" ht="30">
      <c r="A664" s="4">
        <f t="shared" si="20"/>
        <v>1</v>
      </c>
      <c r="B664" s="4" t="str">
        <f t="shared" si="21"/>
        <v>Percentage of the selection committee members per gender</v>
      </c>
      <c r="C664" s="4" t="s">
        <v>1313</v>
      </c>
      <c r="D664" s="4" t="s">
        <v>1314</v>
      </c>
    </row>
    <row r="665" spans="1:4" ht="30">
      <c r="A665" s="4">
        <f t="shared" si="20"/>
        <v>1</v>
      </c>
      <c r="B665" s="4" t="str">
        <f t="shared" si="21"/>
        <v>Number of the selection committee members per business sector</v>
      </c>
      <c r="C665" s="4" t="s">
        <v>1315</v>
      </c>
      <c r="D665" s="4" t="s">
        <v>1316</v>
      </c>
    </row>
    <row r="666" spans="1:4" ht="45">
      <c r="A666" s="4">
        <f t="shared" si="20"/>
        <v>1</v>
      </c>
      <c r="B666" s="4" t="str">
        <f t="shared" si="21"/>
        <v>Percentage of the selection committee members per business sector</v>
      </c>
      <c r="C666" s="4" t="s">
        <v>1317</v>
      </c>
      <c r="D666" s="4" t="s">
        <v>1318</v>
      </c>
    </row>
    <row r="667" spans="1:4">
      <c r="A667" s="4">
        <f t="shared" si="20"/>
        <v>1</v>
      </c>
      <c r="B667" s="4" t="str">
        <f t="shared" si="21"/>
        <v xml:space="preserve">Instructors' information </v>
      </c>
      <c r="C667" s="4" t="s">
        <v>1319</v>
      </c>
      <c r="D667" s="4" t="s">
        <v>1320</v>
      </c>
    </row>
    <row r="668" spans="1:4" ht="60">
      <c r="A668" s="4">
        <f t="shared" si="20"/>
        <v>1</v>
      </c>
      <c r="B668" s="4" t="str">
        <f t="shared" si="21"/>
        <v>Spreadsheet description: This spreadsheet collects information on the instructors that deliver the didactic component of the iteration.</v>
      </c>
      <c r="C668" s="4" t="s">
        <v>1321</v>
      </c>
      <c r="D668" s="4" t="s">
        <v>1322</v>
      </c>
    </row>
    <row r="669" spans="1:4" ht="255">
      <c r="A669" s="4">
        <f t="shared" si="20"/>
        <v>1</v>
      </c>
      <c r="B669" s="4" t="str">
        <f t="shared" si="21"/>
        <v xml:space="preserve">When to fill in this tab: 
1) Prior to the start of the programme when the instructors have been selected/nominated - complete all details for each instructor (columns A-N). You can refer to color-coding of the cells at the bottom of the spreadsheet.
2) Throughout the programme as needed if information changes or if an instructor leaves the programme or a new instructor is recruited (columns A-N).
Note: Information needs to be updated if there are any changes at any point as it feeds into reporting forms. </v>
      </c>
      <c r="C669" s="4" t="s">
        <v>1323</v>
      </c>
      <c r="D669" s="4" t="s">
        <v>1324</v>
      </c>
    </row>
    <row r="670" spans="1:4">
      <c r="A670" s="4">
        <f t="shared" si="20"/>
        <v>1</v>
      </c>
      <c r="B670" s="4" t="str">
        <f t="shared" si="21"/>
        <v>Number of instructors per sector</v>
      </c>
      <c r="C670" s="4" t="s">
        <v>1325</v>
      </c>
      <c r="D670" s="4" t="s">
        <v>1326</v>
      </c>
    </row>
    <row r="671" spans="1:4">
      <c r="A671" s="4">
        <f t="shared" si="20"/>
        <v>1</v>
      </c>
      <c r="B671" s="4" t="str">
        <f t="shared" si="21"/>
        <v>Percentage of instructors per sector</v>
      </c>
      <c r="C671" s="4" t="s">
        <v>1327</v>
      </c>
      <c r="D671" s="4" t="s">
        <v>1328</v>
      </c>
    </row>
    <row r="672" spans="1:4" ht="30">
      <c r="A672" s="4">
        <f t="shared" si="20"/>
        <v>1</v>
      </c>
      <c r="B672" s="4" t="str">
        <f t="shared" si="21"/>
        <v>Number of instructors trained per sector</v>
      </c>
      <c r="C672" s="4" t="s">
        <v>1329</v>
      </c>
      <c r="D672" s="4" t="s">
        <v>1330</v>
      </c>
    </row>
    <row r="673" spans="1:4" ht="30">
      <c r="A673" s="4">
        <f t="shared" si="20"/>
        <v>1</v>
      </c>
      <c r="B673" s="4" t="str">
        <f t="shared" si="21"/>
        <v>Percentage of instructors trained per sector</v>
      </c>
      <c r="C673" s="4" t="s">
        <v>1331</v>
      </c>
      <c r="D673" s="4" t="s">
        <v>1332</v>
      </c>
    </row>
    <row r="674" spans="1:4" ht="30">
      <c r="A674" s="4">
        <f t="shared" si="20"/>
        <v>1</v>
      </c>
      <c r="B674" s="4" t="str">
        <f t="shared" si="21"/>
        <v>Number of graduates among instructors per sector</v>
      </c>
      <c r="C674" s="4" t="s">
        <v>1333</v>
      </c>
      <c r="D674" s="4" t="s">
        <v>1334</v>
      </c>
    </row>
    <row r="675" spans="1:4" ht="30">
      <c r="A675" s="4">
        <f t="shared" si="20"/>
        <v>1</v>
      </c>
      <c r="B675" s="4" t="str">
        <f t="shared" si="21"/>
        <v>Percentage of graduates among instructors per sector</v>
      </c>
      <c r="C675" s="4" t="s">
        <v>1335</v>
      </c>
      <c r="D675" s="4" t="s">
        <v>1336</v>
      </c>
    </row>
    <row r="676" spans="1:4">
      <c r="A676" s="4">
        <f t="shared" si="20"/>
        <v>1</v>
      </c>
      <c r="B676" s="4" t="str">
        <f t="shared" si="21"/>
        <v>Number of instructors per gender</v>
      </c>
      <c r="C676" s="4" t="s">
        <v>1337</v>
      </c>
      <c r="D676" s="4" t="s">
        <v>1338</v>
      </c>
    </row>
    <row r="677" spans="1:4" ht="30">
      <c r="A677" s="4">
        <f t="shared" si="20"/>
        <v>1</v>
      </c>
      <c r="B677" s="4" t="str">
        <f t="shared" si="21"/>
        <v>Percentage of instructors per gender</v>
      </c>
      <c r="C677" s="4" t="s">
        <v>1339</v>
      </c>
      <c r="D677" s="4" t="s">
        <v>1340</v>
      </c>
    </row>
    <row r="678" spans="1:4" ht="30">
      <c r="A678" s="4">
        <f t="shared" si="20"/>
        <v>1</v>
      </c>
      <c r="B678" s="4" t="str">
        <f t="shared" si="21"/>
        <v>Number of instructors trained per gender</v>
      </c>
      <c r="C678" s="4" t="s">
        <v>1341</v>
      </c>
      <c r="D678" s="4" t="s">
        <v>1342</v>
      </c>
    </row>
    <row r="679" spans="1:4" ht="30">
      <c r="A679" s="4">
        <f t="shared" si="20"/>
        <v>1</v>
      </c>
      <c r="B679" s="4" t="str">
        <f t="shared" si="21"/>
        <v>Percentage of instructors trained per gender</v>
      </c>
      <c r="C679" s="4" t="s">
        <v>1343</v>
      </c>
      <c r="D679" s="4" t="s">
        <v>1344</v>
      </c>
    </row>
    <row r="680" spans="1:4" ht="30">
      <c r="A680" s="4">
        <f t="shared" si="20"/>
        <v>1</v>
      </c>
      <c r="B680" s="4" t="str">
        <f t="shared" si="21"/>
        <v>Number of graduates among instructors per gender</v>
      </c>
      <c r="C680" s="4" t="s">
        <v>1345</v>
      </c>
      <c r="D680" s="4" t="s">
        <v>1346</v>
      </c>
    </row>
    <row r="681" spans="1:4" ht="30">
      <c r="A681" s="4">
        <f t="shared" si="20"/>
        <v>1</v>
      </c>
      <c r="B681" s="4" t="str">
        <f t="shared" si="21"/>
        <v>Percentage of graduates among instructors per gender</v>
      </c>
      <c r="C681" s="4" t="s">
        <v>1347</v>
      </c>
      <c r="D681" s="4" t="s">
        <v>1348</v>
      </c>
    </row>
    <row r="682" spans="1:4" ht="30">
      <c r="A682" s="4">
        <f t="shared" si="20"/>
        <v>1</v>
      </c>
      <c r="B682" s="4" t="str">
        <f t="shared" si="21"/>
        <v>Number of instructors per business sector</v>
      </c>
      <c r="C682" s="4" t="s">
        <v>1349</v>
      </c>
      <c r="D682" s="4" t="s">
        <v>1350</v>
      </c>
    </row>
    <row r="683" spans="1:4" ht="30">
      <c r="A683" s="4">
        <f t="shared" si="20"/>
        <v>1</v>
      </c>
      <c r="B683" s="4" t="str">
        <f t="shared" si="21"/>
        <v>Percentage of instructors per business sector</v>
      </c>
      <c r="C683" s="4" t="s">
        <v>1351</v>
      </c>
      <c r="D683" s="4" t="s">
        <v>1352</v>
      </c>
    </row>
    <row r="684" spans="1:4" ht="30">
      <c r="A684" s="4">
        <f t="shared" si="20"/>
        <v>1</v>
      </c>
      <c r="B684" s="4" t="str">
        <f t="shared" si="21"/>
        <v>Number of instructors trained per business sector</v>
      </c>
      <c r="C684" s="4" t="s">
        <v>1353</v>
      </c>
      <c r="D684" s="4" t="s">
        <v>1354</v>
      </c>
    </row>
    <row r="685" spans="1:4" ht="30">
      <c r="A685" s="4">
        <f t="shared" si="20"/>
        <v>1</v>
      </c>
      <c r="B685" s="4" t="str">
        <f t="shared" si="21"/>
        <v>Percentage of instructors trained per business sector</v>
      </c>
      <c r="C685" s="4" t="s">
        <v>1355</v>
      </c>
      <c r="D685" s="4" t="s">
        <v>1356</v>
      </c>
    </row>
    <row r="686" spans="1:4" ht="30">
      <c r="A686" s="4">
        <f t="shared" si="20"/>
        <v>1</v>
      </c>
      <c r="B686" s="4" t="str">
        <f t="shared" si="21"/>
        <v>Number of graduates among instructors per business sector</v>
      </c>
      <c r="C686" s="4" t="s">
        <v>1357</v>
      </c>
      <c r="D686" s="4" t="s">
        <v>1358</v>
      </c>
    </row>
    <row r="687" spans="1:4" ht="30">
      <c r="A687" s="4">
        <f t="shared" si="20"/>
        <v>1</v>
      </c>
      <c r="B687" s="4" t="str">
        <f t="shared" si="21"/>
        <v>Percentage of graduates among instructors per business sector</v>
      </c>
      <c r="C687" s="4" t="s">
        <v>1359</v>
      </c>
      <c r="D687" s="4" t="s">
        <v>1360</v>
      </c>
    </row>
    <row r="688" spans="1:4">
      <c r="A688" s="4">
        <f t="shared" si="20"/>
        <v>1</v>
      </c>
      <c r="B688" s="4" t="str">
        <f t="shared" si="21"/>
        <v xml:space="preserve">Mentors' information </v>
      </c>
      <c r="C688" s="4" t="s">
        <v>1361</v>
      </c>
      <c r="D688" s="4" t="s">
        <v>1362</v>
      </c>
    </row>
    <row r="689" spans="1:4" ht="180">
      <c r="A689" s="4">
        <f t="shared" si="20"/>
        <v>1</v>
      </c>
      <c r="B689" s="4" t="str">
        <f t="shared" si="21"/>
        <v>Spreadsheet description: This spreadsheet collects information on the mentors that support mentoring and project components (small and capstone projects) of the iteration. If the same experts serve as both instructors and mentors, please still complete the section as if they were separate individuals. This is necessary to ensure accurate statistical representation in the indicators table and graphs.</v>
      </c>
      <c r="C689" s="4" t="s">
        <v>1363</v>
      </c>
      <c r="D689" s="4" t="s">
        <v>1364</v>
      </c>
    </row>
    <row r="690" spans="1:4" ht="255">
      <c r="A690" s="4">
        <f t="shared" si="20"/>
        <v>1</v>
      </c>
      <c r="B690" s="4" t="str">
        <f t="shared" si="21"/>
        <v xml:space="preserve">When to fill in this tab: 
1) Prior to the start of the programme when the mentors have been selected/nominated - complete all details for each mentor (columns A-O). You can refer to color-coding of the cells at the bottom of the spreadsheet.
2) Throughout the programme as needed if information changes or if a mentor leaves the programme or a new mentor is recruited (columns A-O).
Note: Information needs to be updated if there are any changes at any point as it feeds into reporting forms. </v>
      </c>
      <c r="C690" s="4" t="s">
        <v>1365</v>
      </c>
      <c r="D690" s="4" t="s">
        <v>1366</v>
      </c>
    </row>
    <row r="691" spans="1:4">
      <c r="A691" s="4">
        <f t="shared" si="20"/>
        <v>1</v>
      </c>
      <c r="B691" s="4" t="str">
        <f t="shared" si="21"/>
        <v>Number of mentors per sector</v>
      </c>
      <c r="C691" s="4" t="s">
        <v>1367</v>
      </c>
      <c r="D691" s="4" t="s">
        <v>1368</v>
      </c>
    </row>
    <row r="692" spans="1:4">
      <c r="A692" s="4">
        <f t="shared" si="20"/>
        <v>1</v>
      </c>
      <c r="B692" s="4" t="str">
        <f t="shared" si="21"/>
        <v>Percentage of mentors per sector</v>
      </c>
      <c r="C692" s="4" t="s">
        <v>1369</v>
      </c>
      <c r="D692" s="4" t="s">
        <v>1370</v>
      </c>
    </row>
    <row r="693" spans="1:4" ht="30">
      <c r="A693" s="4">
        <f t="shared" si="20"/>
        <v>1</v>
      </c>
      <c r="B693" s="4" t="str">
        <f t="shared" si="21"/>
        <v>Number of mentors trained per sector</v>
      </c>
      <c r="C693" s="4" t="s">
        <v>1371</v>
      </c>
      <c r="D693" s="4" t="s">
        <v>1372</v>
      </c>
    </row>
    <row r="694" spans="1:4" ht="30">
      <c r="A694" s="4">
        <f t="shared" si="20"/>
        <v>1</v>
      </c>
      <c r="B694" s="4" t="str">
        <f t="shared" si="21"/>
        <v>Percentage of mentors trained per sector</v>
      </c>
      <c r="C694" s="4" t="s">
        <v>1373</v>
      </c>
      <c r="D694" s="4" t="s">
        <v>1374</v>
      </c>
    </row>
    <row r="695" spans="1:4" ht="30">
      <c r="A695" s="4">
        <f t="shared" si="20"/>
        <v>1</v>
      </c>
      <c r="B695" s="4" t="str">
        <f t="shared" si="21"/>
        <v>Number of graduates among mentors per sector</v>
      </c>
      <c r="C695" s="4" t="s">
        <v>1375</v>
      </c>
      <c r="D695" s="4" t="s">
        <v>1376</v>
      </c>
    </row>
    <row r="696" spans="1:4" ht="30">
      <c r="A696" s="4">
        <f t="shared" si="20"/>
        <v>1</v>
      </c>
      <c r="B696" s="4" t="str">
        <f t="shared" si="21"/>
        <v>Percentage of graduates among mentors per sector</v>
      </c>
      <c r="C696" s="4" t="s">
        <v>1377</v>
      </c>
      <c r="D696" s="4" t="s">
        <v>1378</v>
      </c>
    </row>
    <row r="697" spans="1:4">
      <c r="A697" s="4">
        <f t="shared" si="20"/>
        <v>1</v>
      </c>
      <c r="B697" s="4" t="str">
        <f t="shared" si="21"/>
        <v>Number of mentors per gender</v>
      </c>
      <c r="C697" s="4" t="s">
        <v>1379</v>
      </c>
      <c r="D697" s="4" t="s">
        <v>1380</v>
      </c>
    </row>
    <row r="698" spans="1:4">
      <c r="A698" s="4">
        <f t="shared" si="20"/>
        <v>1</v>
      </c>
      <c r="B698" s="4" t="str">
        <f t="shared" si="21"/>
        <v>Percentage of mentors per gender</v>
      </c>
      <c r="C698" s="4" t="s">
        <v>1381</v>
      </c>
      <c r="D698" s="4" t="s">
        <v>1382</v>
      </c>
    </row>
    <row r="699" spans="1:4" ht="30">
      <c r="A699" s="4">
        <f t="shared" si="20"/>
        <v>1</v>
      </c>
      <c r="B699" s="4" t="str">
        <f t="shared" si="21"/>
        <v>Number of mentors trained per gender</v>
      </c>
      <c r="C699" s="4" t="s">
        <v>1383</v>
      </c>
      <c r="D699" s="4" t="s">
        <v>1384</v>
      </c>
    </row>
    <row r="700" spans="1:4" ht="30">
      <c r="A700" s="4">
        <f t="shared" si="20"/>
        <v>1</v>
      </c>
      <c r="B700" s="4" t="str">
        <f t="shared" si="21"/>
        <v>Percentage of mentors trained per gender</v>
      </c>
      <c r="C700" s="4" t="s">
        <v>1385</v>
      </c>
      <c r="D700" s="4" t="s">
        <v>1386</v>
      </c>
    </row>
    <row r="701" spans="1:4" ht="30">
      <c r="A701" s="4">
        <f t="shared" si="20"/>
        <v>1</v>
      </c>
      <c r="B701" s="4" t="str">
        <f t="shared" si="21"/>
        <v>Number of graduates among mentors per gender</v>
      </c>
      <c r="C701" s="4" t="s">
        <v>1387</v>
      </c>
      <c r="D701" s="4" t="s">
        <v>1388</v>
      </c>
    </row>
    <row r="702" spans="1:4" ht="30">
      <c r="A702" s="4">
        <f t="shared" si="20"/>
        <v>1</v>
      </c>
      <c r="B702" s="4" t="str">
        <f t="shared" si="21"/>
        <v>Percentage of graduates among mentors per gender</v>
      </c>
      <c r="C702" s="4" t="s">
        <v>1389</v>
      </c>
      <c r="D702" s="4" t="s">
        <v>1390</v>
      </c>
    </row>
    <row r="703" spans="1:4" ht="30">
      <c r="A703" s="4">
        <f t="shared" si="20"/>
        <v>1</v>
      </c>
      <c r="B703" s="4" t="str">
        <f t="shared" si="21"/>
        <v>Number of mentors per business sector</v>
      </c>
      <c r="C703" s="4" t="s">
        <v>1391</v>
      </c>
      <c r="D703" s="4" t="s">
        <v>1392</v>
      </c>
    </row>
    <row r="704" spans="1:4" ht="30">
      <c r="A704" s="4">
        <f t="shared" si="20"/>
        <v>1</v>
      </c>
      <c r="B704" s="4" t="str">
        <f t="shared" si="21"/>
        <v>Percentage of mentors per business sector</v>
      </c>
      <c r="C704" s="4" t="s">
        <v>1393</v>
      </c>
      <c r="D704" s="4" t="s">
        <v>1394</v>
      </c>
    </row>
    <row r="705" spans="1:4" ht="30">
      <c r="A705" s="4">
        <f t="shared" si="20"/>
        <v>1</v>
      </c>
      <c r="B705" s="4" t="str">
        <f t="shared" si="21"/>
        <v>Number of mentors trained per business sector</v>
      </c>
      <c r="C705" s="4" t="s">
        <v>1395</v>
      </c>
      <c r="D705" s="4" t="s">
        <v>1396</v>
      </c>
    </row>
    <row r="706" spans="1:4" ht="30">
      <c r="A706" s="4">
        <f t="shared" si="20"/>
        <v>1</v>
      </c>
      <c r="B706" s="4" t="str">
        <f t="shared" si="21"/>
        <v>Percentage of mentors trained per business sector</v>
      </c>
      <c r="C706" s="4" t="s">
        <v>1397</v>
      </c>
      <c r="D706" s="4" t="s">
        <v>1398</v>
      </c>
    </row>
    <row r="707" spans="1:4" ht="30">
      <c r="A707" s="4">
        <f t="shared" si="20"/>
        <v>1</v>
      </c>
      <c r="B707" s="4" t="str">
        <f t="shared" si="21"/>
        <v>Number of graduates among mentors per business sector</v>
      </c>
      <c r="C707" s="4" t="s">
        <v>1399</v>
      </c>
      <c r="D707" s="4" t="s">
        <v>1400</v>
      </c>
    </row>
    <row r="708" spans="1:4" ht="30">
      <c r="A708" s="4">
        <f t="shared" si="20"/>
        <v>1</v>
      </c>
      <c r="B708" s="4" t="str">
        <f t="shared" si="21"/>
        <v>Percentage of graduates among mentors per business sector</v>
      </c>
      <c r="C708" s="4" t="s">
        <v>1401</v>
      </c>
      <c r="D708" s="4" t="s">
        <v>1402</v>
      </c>
    </row>
    <row r="709" spans="1:4" ht="60">
      <c r="A709" s="4">
        <f t="shared" ref="A709:A772" si="22">$B$2</f>
        <v>1</v>
      </c>
      <c r="B709" s="4" t="str">
        <f t="shared" ref="B709:B772" si="23">IF($B$2=1,C709,IF($B$2=2,D709,IF($B$2=3,E709,IF($B$2=4,F709,F710))))</f>
        <v>Maximum number of mentees per mentor (the number of the mentees of the mentor that has most mentees)</v>
      </c>
      <c r="C709" s="4" t="s">
        <v>1403</v>
      </c>
      <c r="D709" s="4" t="s">
        <v>1404</v>
      </c>
    </row>
    <row r="710" spans="1:4" ht="30">
      <c r="A710" s="4">
        <f t="shared" si="22"/>
        <v>1</v>
      </c>
      <c r="B710" s="4" t="str">
        <f t="shared" si="23"/>
        <v>Number of mentors by type (national/international)</v>
      </c>
      <c r="C710" s="4" t="s">
        <v>1405</v>
      </c>
      <c r="D710" s="4" t="s">
        <v>1406</v>
      </c>
    </row>
    <row r="711" spans="1:4" ht="30">
      <c r="A711" s="4">
        <f t="shared" si="22"/>
        <v>1</v>
      </c>
      <c r="B711" s="4" t="str">
        <f t="shared" si="23"/>
        <v>Percentage of mentors by level (national/international)</v>
      </c>
      <c r="C711" s="4" t="s">
        <v>1407</v>
      </c>
      <c r="D711" s="4" t="s">
        <v>1408</v>
      </c>
    </row>
    <row r="712" spans="1:4">
      <c r="A712" s="4">
        <f t="shared" si="22"/>
        <v>1</v>
      </c>
      <c r="B712" s="4" t="str">
        <f t="shared" si="23"/>
        <v>National</v>
      </c>
      <c r="C712" s="4" t="s">
        <v>88</v>
      </c>
      <c r="D712" s="4" t="s">
        <v>1409</v>
      </c>
    </row>
    <row r="713" spans="1:4">
      <c r="A713" s="4">
        <f t="shared" si="22"/>
        <v>1</v>
      </c>
      <c r="B713" s="4" t="str">
        <f t="shared" si="23"/>
        <v>International</v>
      </c>
      <c r="C713" s="4" t="s">
        <v>89</v>
      </c>
      <c r="D713" s="4" t="s">
        <v>1410</v>
      </c>
    </row>
    <row r="714" spans="1:4">
      <c r="A714" s="4">
        <f t="shared" si="22"/>
        <v>1</v>
      </c>
      <c r="B714" s="4" t="str">
        <f t="shared" si="23"/>
        <v xml:space="preserve">Applicants' information </v>
      </c>
      <c r="C714" s="4" t="s">
        <v>1411</v>
      </c>
      <c r="D714" s="4" t="s">
        <v>1412</v>
      </c>
    </row>
    <row r="715" spans="1:4" ht="105">
      <c r="A715" s="4">
        <f t="shared" si="22"/>
        <v>1</v>
      </c>
      <c r="B715" s="4" t="str">
        <f t="shared" si="23"/>
        <v>Spreadsheet description: This spreadsheet collects information on all the applicants for the iteration of the programme. If participants were not selected or there were no applications, fill in the information for participants only.</v>
      </c>
      <c r="C715" s="4" t="s">
        <v>1413</v>
      </c>
      <c r="D715" s="4" t="s">
        <v>1414</v>
      </c>
    </row>
    <row r="716" spans="1:4" ht="345">
      <c r="A716" s="4">
        <f t="shared" si="22"/>
        <v>1</v>
      </c>
      <c r="B716" s="4" t="str">
        <f t="shared" si="23"/>
        <v xml:space="preserve">When to fill in this tab: 
1) Prior to the start of the programme when applications have been processed (for all applicants in case there were applications/candidates) or when participants have been nominated (for all participants in case there were no other candidates/selection) - complete all details of each (columns A-K). You can refer to color-coding of the cells at the bottom of the spreadsheet.
2) Throughout the programme as needed if information changes for any of the selected/nominated participants (columns A-K). This information is fed into the Participants' info tab.
Note: Information needs to be updated if there are any changes at any point as it feeds into reporting forms. </v>
      </c>
      <c r="C716" s="4" t="s">
        <v>1415</v>
      </c>
      <c r="D716" s="4" t="s">
        <v>1416</v>
      </c>
    </row>
    <row r="717" spans="1:4">
      <c r="A717" s="4">
        <f t="shared" si="22"/>
        <v>1</v>
      </c>
      <c r="B717" s="4" t="str">
        <f t="shared" si="23"/>
        <v>Number of applicants per sector</v>
      </c>
      <c r="C717" s="4" t="s">
        <v>1417</v>
      </c>
      <c r="D717" s="4" t="s">
        <v>1418</v>
      </c>
    </row>
    <row r="718" spans="1:4">
      <c r="A718" s="4">
        <f t="shared" si="22"/>
        <v>1</v>
      </c>
      <c r="B718" s="4" t="str">
        <f t="shared" si="23"/>
        <v>Percentage of applicants per sector</v>
      </c>
      <c r="C718" s="4" t="s">
        <v>1419</v>
      </c>
      <c r="D718" s="163" t="s">
        <v>1420</v>
      </c>
    </row>
    <row r="719" spans="1:4">
      <c r="A719" s="4">
        <f t="shared" si="22"/>
        <v>1</v>
      </c>
      <c r="B719" s="4" t="str">
        <f t="shared" si="23"/>
        <v>Number of applicants per gender</v>
      </c>
      <c r="C719" s="4" t="s">
        <v>1421</v>
      </c>
      <c r="D719" s="4" t="s">
        <v>1422</v>
      </c>
    </row>
    <row r="720" spans="1:4">
      <c r="A720" s="4">
        <f t="shared" si="22"/>
        <v>1</v>
      </c>
      <c r="B720" s="4" t="str">
        <f t="shared" si="23"/>
        <v>Percentage of applicants per gender</v>
      </c>
      <c r="C720" s="4" t="s">
        <v>1423</v>
      </c>
      <c r="D720" s="4" t="s">
        <v>1424</v>
      </c>
    </row>
    <row r="721" spans="1:4" ht="30">
      <c r="A721" s="4">
        <f t="shared" si="22"/>
        <v>1</v>
      </c>
      <c r="B721" s="4" t="str">
        <f t="shared" si="23"/>
        <v>Number of applicants per business sector</v>
      </c>
      <c r="C721" s="4" t="s">
        <v>1425</v>
      </c>
      <c r="D721" s="4" t="s">
        <v>1426</v>
      </c>
    </row>
    <row r="722" spans="1:4" ht="30">
      <c r="A722" s="4">
        <f t="shared" si="22"/>
        <v>1</v>
      </c>
      <c r="B722" s="4" t="str">
        <f t="shared" si="23"/>
        <v>Percentage of applicants per business sector</v>
      </c>
      <c r="C722" s="4" t="s">
        <v>1427</v>
      </c>
      <c r="D722" s="4" t="s">
        <v>1428</v>
      </c>
    </row>
    <row r="723" spans="1:4">
      <c r="A723" s="4">
        <f t="shared" si="22"/>
        <v>1</v>
      </c>
      <c r="B723" s="4" t="str">
        <f t="shared" si="23"/>
        <v xml:space="preserve">Participants' information </v>
      </c>
      <c r="C723" s="4" t="s">
        <v>1429</v>
      </c>
      <c r="D723" s="4" t="s">
        <v>1430</v>
      </c>
    </row>
    <row r="724" spans="1:4" ht="135">
      <c r="A724" s="4">
        <f t="shared" si="22"/>
        <v>1</v>
      </c>
      <c r="B724" s="4" t="str">
        <f t="shared" si="23"/>
        <v>Spreadsheet description: This spreadsheet collects information on all the participants of the iteration of the programme, including their mentors' names, availability of organizational release forms for participation in the programme, and their subsequent completion or drop-out from the programme.</v>
      </c>
      <c r="C724" s="4" t="s">
        <v>1431</v>
      </c>
      <c r="D724" s="4" t="s">
        <v>1432</v>
      </c>
    </row>
    <row r="725" spans="1:4" ht="409.5">
      <c r="A725" s="4">
        <f t="shared" si="22"/>
        <v>1</v>
      </c>
      <c r="B725" s="4" t="str">
        <f t="shared" si="23"/>
        <v xml:space="preserve">When to fill in this tab:
1) Prior to the start of the programme when participants have been selected/nominated - select the name of the participant from the drop-down (column A) that is fed from the Applicants' info tab. Columns B-I get automatically prefilled once the name is selected. If there are any changes in the participants' information for columns B-I, please, go to Applicants' info tab and change the relevant information there. You can refer to color-coding of the cells at the bottom of the spreadsheet.
2) In the beginning of the programme - select whether you have evidence of participants’ orientation on the programme and expectations (induction session; e.g, agenda and signed list of participants) (column K). It is highly recommended to have an inducation session for all participants to introduce them to the programme, its expectations, time committment, expected outcomes, etc. In addition, select whether a written organizational release form is available for each of the participant (column L). Please, note that it's highly recommended to receive a written organizational release form to facilitate participants' ability to fully engage in the programme.
3) When mentors have been assigned - select the name of the mentor for each of the participants (column J)
4) If any participant drops out select "Yes" in the "Dropped out" column and select a reason for drop out. If you select "Other", then specify the reason in the next column. For participants who complete the programme, select "No" (columns N-P).
5) Upon programme completion - for each participant that completes all programme requirements for graduation, select "Yes" in the "Completed all programme requirements for graduation (Y/N)" column, for those that do not, select "No" (column M)
6) Following programme completion - for each graduate mark whether you track their career path following graduation (column Q)
7) Throughout the programme as needed if information changes.
Note: Information needs to be updated if there are any changes at any point as it feeds into reporting forms. </v>
      </c>
      <c r="C725" s="205" t="s">
        <v>1433</v>
      </c>
      <c r="D725" s="205" t="s">
        <v>1434</v>
      </c>
    </row>
    <row r="726" spans="1:4">
      <c r="A726" s="4">
        <f t="shared" si="22"/>
        <v>1</v>
      </c>
      <c r="B726" s="4" t="str">
        <f t="shared" si="23"/>
        <v>Number of participants per sector</v>
      </c>
      <c r="C726" s="4" t="s">
        <v>1435</v>
      </c>
      <c r="D726" s="4" t="s">
        <v>1436</v>
      </c>
    </row>
    <row r="727" spans="1:4" ht="30">
      <c r="A727" s="4">
        <f t="shared" si="22"/>
        <v>1</v>
      </c>
      <c r="B727" s="4" t="str">
        <f t="shared" si="23"/>
        <v>Percentage of participants per sector</v>
      </c>
      <c r="C727" s="4" t="s">
        <v>1437</v>
      </c>
      <c r="D727" s="4" t="s">
        <v>1438</v>
      </c>
    </row>
    <row r="728" spans="1:4" ht="45">
      <c r="A728" s="4">
        <f t="shared" si="22"/>
        <v>1</v>
      </c>
      <c r="B728" s="4" t="str">
        <f t="shared" si="23"/>
        <v>Number of participants per sector that completed all programme requirements for graduation</v>
      </c>
      <c r="C728" s="4" t="s">
        <v>1439</v>
      </c>
      <c r="D728" s="4" t="s">
        <v>1440</v>
      </c>
    </row>
    <row r="729" spans="1:4" ht="60">
      <c r="A729" s="4">
        <f t="shared" si="22"/>
        <v>1</v>
      </c>
      <c r="B729" s="4" t="str">
        <f t="shared" si="23"/>
        <v>Percentage  of participants per sector that completed all programme requirements for graduation</v>
      </c>
      <c r="C729" s="4" t="s">
        <v>1441</v>
      </c>
      <c r="D729" s="4" t="s">
        <v>1442</v>
      </c>
    </row>
    <row r="730" spans="1:4" ht="30">
      <c r="A730" s="4">
        <f t="shared" si="22"/>
        <v>1</v>
      </c>
      <c r="B730" s="4" t="str">
        <f t="shared" si="23"/>
        <v>Number  of participants per sector dropped out</v>
      </c>
      <c r="C730" s="4" t="s">
        <v>1443</v>
      </c>
      <c r="D730" s="4" t="s">
        <v>1444</v>
      </c>
    </row>
    <row r="731" spans="1:4" ht="30">
      <c r="A731" s="4">
        <f t="shared" si="22"/>
        <v>1</v>
      </c>
      <c r="B731" s="4" t="str">
        <f t="shared" si="23"/>
        <v>Percentage  of participants per sector dropped out</v>
      </c>
      <c r="C731" s="4" t="s">
        <v>1445</v>
      </c>
      <c r="D731" s="4" t="s">
        <v>1446</v>
      </c>
    </row>
    <row r="732" spans="1:4">
      <c r="A732" s="4">
        <f t="shared" si="22"/>
        <v>1</v>
      </c>
      <c r="B732" s="4" t="str">
        <f t="shared" si="23"/>
        <v>Number of participants per gender</v>
      </c>
      <c r="C732" s="4" t="s">
        <v>1447</v>
      </c>
      <c r="D732" s="4" t="s">
        <v>1448</v>
      </c>
    </row>
    <row r="733" spans="1:4" ht="30">
      <c r="A733" s="4">
        <f t="shared" si="22"/>
        <v>1</v>
      </c>
      <c r="B733" s="4" t="str">
        <f t="shared" si="23"/>
        <v>Percentage of participants per gender</v>
      </c>
      <c r="C733" s="4" t="s">
        <v>1449</v>
      </c>
      <c r="D733" s="4" t="s">
        <v>1450</v>
      </c>
    </row>
    <row r="734" spans="1:4" ht="45">
      <c r="A734" s="4">
        <f t="shared" si="22"/>
        <v>1</v>
      </c>
      <c r="B734" s="4" t="str">
        <f t="shared" si="23"/>
        <v>Number of participants per gender that completed all programme requirements for graduation</v>
      </c>
      <c r="C734" s="4" t="s">
        <v>1451</v>
      </c>
      <c r="D734" s="4" t="s">
        <v>1452</v>
      </c>
    </row>
    <row r="735" spans="1:4" ht="60">
      <c r="A735" s="4">
        <f t="shared" si="22"/>
        <v>1</v>
      </c>
      <c r="B735" s="4" t="str">
        <f t="shared" si="23"/>
        <v>Percentage  of participants per gender that completed all programme requirements for graduation</v>
      </c>
      <c r="C735" s="4" t="s">
        <v>1453</v>
      </c>
      <c r="D735" s="4" t="s">
        <v>1454</v>
      </c>
    </row>
    <row r="736" spans="1:4" ht="30">
      <c r="A736" s="4">
        <f t="shared" si="22"/>
        <v>1</v>
      </c>
      <c r="B736" s="4" t="str">
        <f t="shared" si="23"/>
        <v>Number  of participants per gender dropped out</v>
      </c>
      <c r="C736" s="4" t="s">
        <v>1455</v>
      </c>
      <c r="D736" s="4" t="s">
        <v>1456</v>
      </c>
    </row>
    <row r="737" spans="1:4" ht="30">
      <c r="A737" s="4">
        <f t="shared" si="22"/>
        <v>1</v>
      </c>
      <c r="B737" s="4" t="str">
        <f t="shared" si="23"/>
        <v>Percentage  of participants per gender dropped out</v>
      </c>
      <c r="C737" s="4" t="s">
        <v>1457</v>
      </c>
      <c r="D737" s="4" t="s">
        <v>1458</v>
      </c>
    </row>
    <row r="738" spans="1:4" ht="30">
      <c r="A738" s="4">
        <f t="shared" si="22"/>
        <v>1</v>
      </c>
      <c r="B738" s="4" t="str">
        <f t="shared" si="23"/>
        <v>Number of participants per business sector</v>
      </c>
      <c r="C738" s="4" t="s">
        <v>1459</v>
      </c>
      <c r="D738" s="4" t="s">
        <v>1460</v>
      </c>
    </row>
    <row r="739" spans="1:4" ht="30">
      <c r="A739" s="4">
        <f t="shared" si="22"/>
        <v>1</v>
      </c>
      <c r="B739" s="4" t="str">
        <f t="shared" si="23"/>
        <v>Percentage of participants per business sector</v>
      </c>
      <c r="C739" s="4" t="s">
        <v>1461</v>
      </c>
      <c r="D739" s="4" t="s">
        <v>1462</v>
      </c>
    </row>
    <row r="740" spans="1:4" ht="60">
      <c r="A740" s="4">
        <f t="shared" si="22"/>
        <v>1</v>
      </c>
      <c r="B740" s="4" t="str">
        <f t="shared" si="23"/>
        <v>Number of participants per business sector that completed all programme requirements for graduation</v>
      </c>
      <c r="C740" s="4" t="s">
        <v>1463</v>
      </c>
      <c r="D740" s="4" t="s">
        <v>1464</v>
      </c>
    </row>
    <row r="741" spans="1:4" ht="60">
      <c r="A741" s="4">
        <f t="shared" si="22"/>
        <v>1</v>
      </c>
      <c r="B741" s="4" t="str">
        <f t="shared" si="23"/>
        <v>Percentage  of participants per business sector that completed all programme requirements for graduation</v>
      </c>
      <c r="C741" s="4" t="s">
        <v>1465</v>
      </c>
      <c r="D741" s="4" t="s">
        <v>1466</v>
      </c>
    </row>
    <row r="742" spans="1:4" ht="30">
      <c r="A742" s="4">
        <f t="shared" si="22"/>
        <v>1</v>
      </c>
      <c r="B742" s="4" t="str">
        <f t="shared" si="23"/>
        <v>Number  of participants per business sector dropped out</v>
      </c>
      <c r="C742" s="4" t="s">
        <v>1467</v>
      </c>
      <c r="D742" s="4" t="s">
        <v>1468</v>
      </c>
    </row>
    <row r="743" spans="1:4" ht="30">
      <c r="A743" s="4">
        <f t="shared" si="22"/>
        <v>1</v>
      </c>
      <c r="B743" s="4" t="str">
        <f t="shared" si="23"/>
        <v>Percentage  of participants per business sector dropped out</v>
      </c>
      <c r="C743" s="4" t="s">
        <v>1469</v>
      </c>
      <c r="D743" s="4" t="s">
        <v>1470</v>
      </c>
    </row>
    <row r="744" spans="1:4">
      <c r="A744" s="4">
        <f t="shared" si="22"/>
        <v>1</v>
      </c>
      <c r="B744" s="4" t="str">
        <f t="shared" si="23"/>
        <v xml:space="preserve">Modules' information </v>
      </c>
      <c r="C744" s="4" t="s">
        <v>1471</v>
      </c>
      <c r="D744" s="4" t="s">
        <v>1472</v>
      </c>
    </row>
    <row r="745" spans="1:4" ht="90">
      <c r="A745" s="4">
        <f t="shared" si="22"/>
        <v>1</v>
      </c>
      <c r="B745" s="4" t="str">
        <f t="shared" si="23"/>
        <v>Spreadsheet description: This spreadsheet collects information on the covered modules in the iteration, including mode of delivery and instructors that delivered each of the modules.</v>
      </c>
      <c r="C745" s="4" t="s">
        <v>1473</v>
      </c>
      <c r="D745" s="4" t="s">
        <v>1474</v>
      </c>
    </row>
    <row r="746" spans="1:4" ht="300">
      <c r="A746" s="4">
        <f t="shared" si="22"/>
        <v>1</v>
      </c>
      <c r="B746" s="4" t="str">
        <f t="shared" si="23"/>
        <v xml:space="preserve">When to fill in this tab: 
Throughout the programme following each module (can also be filled out following each session* provided that information for each module is collected) - complete details for each of the module (columns C to L).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feeds into reporting forms. </v>
      </c>
      <c r="C746" s="4" t="s">
        <v>1475</v>
      </c>
      <c r="D746" s="4" t="s">
        <v>1476</v>
      </c>
    </row>
    <row r="747" spans="1:4">
      <c r="A747" s="4">
        <f t="shared" si="22"/>
        <v>1</v>
      </c>
      <c r="B747" s="4" t="str">
        <f t="shared" si="23"/>
        <v>Introduction</v>
      </c>
      <c r="C747" s="4" t="s">
        <v>1477</v>
      </c>
      <c r="D747" s="4" t="s">
        <v>1478</v>
      </c>
    </row>
    <row r="748" spans="1:4">
      <c r="A748" s="4">
        <f t="shared" si="22"/>
        <v>1</v>
      </c>
      <c r="B748" s="4" t="str">
        <f t="shared" si="23"/>
        <v>Laboratory management</v>
      </c>
      <c r="C748" s="4" t="s">
        <v>1479</v>
      </c>
      <c r="D748" s="4" t="s">
        <v>1480</v>
      </c>
    </row>
    <row r="749" spans="1:4">
      <c r="A749" s="4">
        <f t="shared" si="22"/>
        <v>1</v>
      </c>
      <c r="B749" s="4" t="str">
        <f t="shared" si="23"/>
        <v>Laboratory leadership</v>
      </c>
      <c r="C749" s="4" t="s">
        <v>1481</v>
      </c>
      <c r="D749" s="4" t="s">
        <v>1482</v>
      </c>
    </row>
    <row r="750" spans="1:4">
      <c r="A750" s="4">
        <f t="shared" si="22"/>
        <v>1</v>
      </c>
      <c r="B750" s="4" t="str">
        <f t="shared" si="23"/>
        <v>Laboratory system</v>
      </c>
      <c r="C750" s="4" t="s">
        <v>483</v>
      </c>
      <c r="D750" s="4" t="s">
        <v>484</v>
      </c>
    </row>
    <row r="751" spans="1:4" ht="30">
      <c r="A751" s="4">
        <f t="shared" si="22"/>
        <v>1</v>
      </c>
      <c r="B751" s="4" t="str">
        <f t="shared" si="23"/>
        <v> 1.A.1 An Introduction to the Global Laboratory Leadership Programme</v>
      </c>
      <c r="C751" s="4" t="s">
        <v>1483</v>
      </c>
      <c r="D751" s="4" t="s">
        <v>1484</v>
      </c>
    </row>
    <row r="752" spans="1:4" ht="30">
      <c r="A752" s="4">
        <f t="shared" si="22"/>
        <v>1</v>
      </c>
      <c r="B752" s="4" t="str">
        <f t="shared" si="23"/>
        <v> 1.A.2 An Introduction to Laboratory Systems</v>
      </c>
      <c r="C752" s="4" t="s">
        <v>1485</v>
      </c>
      <c r="D752" s="4" t="s">
        <v>1486</v>
      </c>
    </row>
    <row r="753" spans="1:4">
      <c r="A753" s="4">
        <f t="shared" si="22"/>
        <v>1</v>
      </c>
      <c r="B753" s="4" t="str">
        <f t="shared" si="23"/>
        <v> 2.A.1 General Management</v>
      </c>
      <c r="C753" s="4" t="s">
        <v>1487</v>
      </c>
      <c r="D753" s="4" t="s">
        <v>1488</v>
      </c>
    </row>
    <row r="754" spans="1:4">
      <c r="A754" s="4">
        <f t="shared" si="22"/>
        <v>1</v>
      </c>
      <c r="B754" s="4" t="str">
        <f t="shared" si="23"/>
        <v> 2.A.2 Financial Management</v>
      </c>
      <c r="C754" s="4" t="s">
        <v>1489</v>
      </c>
      <c r="D754" s="4" t="s">
        <v>1490</v>
      </c>
    </row>
    <row r="755" spans="1:4">
      <c r="A755" s="4">
        <f t="shared" si="22"/>
        <v>1</v>
      </c>
      <c r="B755" s="4" t="str">
        <f t="shared" si="23"/>
        <v> 2.A.3 People Management</v>
      </c>
      <c r="C755" s="4" t="s">
        <v>1491</v>
      </c>
      <c r="D755" s="4" t="s">
        <v>1492</v>
      </c>
    </row>
    <row r="756" spans="1:4" ht="30">
      <c r="A756" s="4">
        <f t="shared" si="22"/>
        <v>1</v>
      </c>
      <c r="B756" s="4" t="str">
        <f t="shared" si="23"/>
        <v> 2.A.4 Laboratory Information Systems</v>
      </c>
      <c r="C756" s="4" t="s">
        <v>1493</v>
      </c>
      <c r="D756" s="4" t="s">
        <v>1494</v>
      </c>
    </row>
    <row r="757" spans="1:4" ht="30">
      <c r="A757" s="4">
        <f t="shared" si="22"/>
        <v>1</v>
      </c>
      <c r="B757" s="4" t="str">
        <f t="shared" si="23"/>
        <v> 2.B.1 Introduction to Quality Management System</v>
      </c>
      <c r="C757" s="4" t="s">
        <v>1495</v>
      </c>
      <c r="D757" s="4" t="s">
        <v>1496</v>
      </c>
    </row>
    <row r="758" spans="1:4">
      <c r="A758" s="4">
        <f t="shared" si="22"/>
        <v>1</v>
      </c>
      <c r="B758" s="4" t="str">
        <f t="shared" si="23"/>
        <v> 2.B.2 Process Management</v>
      </c>
      <c r="C758" s="4" t="s">
        <v>1497</v>
      </c>
      <c r="D758" s="4" t="s">
        <v>1498</v>
      </c>
    </row>
    <row r="759" spans="1:4" ht="30">
      <c r="A759" s="4">
        <f t="shared" si="22"/>
        <v>1</v>
      </c>
      <c r="B759" s="4" t="str">
        <f t="shared" si="23"/>
        <v> 2.B.3 Documents and Records Management</v>
      </c>
      <c r="C759" s="4" t="s">
        <v>1499</v>
      </c>
      <c r="D759" s="4" t="s">
        <v>1500</v>
      </c>
    </row>
    <row r="760" spans="1:4">
      <c r="A760" s="4">
        <f t="shared" si="22"/>
        <v>1</v>
      </c>
      <c r="B760" s="4" t="str">
        <f t="shared" si="23"/>
        <v> 2.B.4 Equipment and Consumables</v>
      </c>
      <c r="C760" s="4" t="s">
        <v>1501</v>
      </c>
      <c r="D760" s="4" t="s">
        <v>1502</v>
      </c>
    </row>
    <row r="761" spans="1:4" ht="30">
      <c r="A761" s="4">
        <f t="shared" si="22"/>
        <v>1</v>
      </c>
      <c r="B761" s="4" t="str">
        <f t="shared" si="23"/>
        <v> 2.B.5 Nonconforming Events Management</v>
      </c>
      <c r="C761" s="4" t="s">
        <v>1503</v>
      </c>
      <c r="D761" s="4" t="s">
        <v>1504</v>
      </c>
    </row>
    <row r="762" spans="1:4">
      <c r="A762" s="4">
        <f t="shared" si="22"/>
        <v>1</v>
      </c>
      <c r="B762" s="4" t="str">
        <f t="shared" si="23"/>
        <v> 2.B.6 Assessments</v>
      </c>
      <c r="C762" s="4" t="s">
        <v>1505</v>
      </c>
      <c r="D762" s="4" t="s">
        <v>1506</v>
      </c>
    </row>
    <row r="763" spans="1:4">
      <c r="A763" s="4">
        <f t="shared" si="22"/>
        <v>1</v>
      </c>
      <c r="B763" s="4" t="str">
        <f t="shared" si="23"/>
        <v> 2.B.7 Continual Improvement</v>
      </c>
      <c r="C763" s="4" t="s">
        <v>1507</v>
      </c>
      <c r="D763" s="4" t="s">
        <v>1508</v>
      </c>
    </row>
    <row r="764" spans="1:4">
      <c r="A764" s="4">
        <f t="shared" si="22"/>
        <v>1</v>
      </c>
      <c r="B764" s="4" t="str">
        <f t="shared" si="23"/>
        <v> 2.B.8 Customer Relations</v>
      </c>
      <c r="C764" s="4" t="s">
        <v>1509</v>
      </c>
      <c r="D764" s="4" t="s">
        <v>1510</v>
      </c>
    </row>
    <row r="765" spans="1:4">
      <c r="A765" s="4">
        <f t="shared" si="22"/>
        <v>1</v>
      </c>
      <c r="B765" s="4" t="str">
        <f t="shared" si="23"/>
        <v> 2.C.1 Biosafety</v>
      </c>
      <c r="C765" s="4" t="s">
        <v>1511</v>
      </c>
      <c r="D765" s="4" t="s">
        <v>1512</v>
      </c>
    </row>
    <row r="766" spans="1:4">
      <c r="A766" s="4">
        <f t="shared" si="22"/>
        <v>1</v>
      </c>
      <c r="B766" s="4" t="str">
        <f t="shared" si="23"/>
        <v> 2.C.2 Biosecurity</v>
      </c>
      <c r="C766" s="4" t="s">
        <v>1513</v>
      </c>
      <c r="D766" s="4" t="s">
        <v>1514</v>
      </c>
    </row>
    <row r="767" spans="1:4">
      <c r="A767" s="4">
        <f t="shared" si="22"/>
        <v>1</v>
      </c>
      <c r="B767" s="4" t="str">
        <f t="shared" si="23"/>
        <v> 2.C.3.Shipment of Dangerous Goods</v>
      </c>
      <c r="C767" s="4" t="s">
        <v>1515</v>
      </c>
      <c r="D767" s="4" t="s">
        <v>1516</v>
      </c>
    </row>
    <row r="768" spans="1:4">
      <c r="A768" s="4">
        <f t="shared" si="22"/>
        <v>1</v>
      </c>
      <c r="B768" s="4" t="str">
        <f t="shared" si="23"/>
        <v xml:space="preserve">2.D.1 Principles of Surveillance </v>
      </c>
      <c r="C768" s="4" t="s">
        <v>1517</v>
      </c>
      <c r="D768" s="4" t="s">
        <v>1518</v>
      </c>
    </row>
    <row r="769" spans="1:4">
      <c r="A769" s="4">
        <f t="shared" si="22"/>
        <v>1</v>
      </c>
      <c r="B769" s="4" t="str">
        <f t="shared" si="23"/>
        <v>2.D.2 Outbreak Investigation</v>
      </c>
      <c r="C769" s="4" t="s">
        <v>1519</v>
      </c>
      <c r="D769" s="4" t="s">
        <v>1520</v>
      </c>
    </row>
    <row r="770" spans="1:4">
      <c r="A770" s="4">
        <f t="shared" si="22"/>
        <v>1</v>
      </c>
      <c r="B770" s="4" t="str">
        <f t="shared" si="23"/>
        <v> 2.E.1 Emergency Preparedness</v>
      </c>
      <c r="C770" s="4" t="s">
        <v>1521</v>
      </c>
      <c r="D770" s="4" t="s">
        <v>1522</v>
      </c>
    </row>
    <row r="771" spans="1:4">
      <c r="A771" s="4">
        <f t="shared" si="22"/>
        <v>1</v>
      </c>
      <c r="B771" s="4" t="str">
        <f t="shared" si="23"/>
        <v> 2.E.2 Emergency Response</v>
      </c>
      <c r="C771" s="4" t="s">
        <v>1523</v>
      </c>
      <c r="D771" s="4" t="s">
        <v>1524</v>
      </c>
    </row>
    <row r="772" spans="1:4">
      <c r="A772" s="4">
        <f t="shared" si="22"/>
        <v>1</v>
      </c>
      <c r="B772" s="4" t="str">
        <f t="shared" si="23"/>
        <v xml:space="preserve">2.E.3 Emergency Recovery </v>
      </c>
      <c r="C772" s="4" t="s">
        <v>1525</v>
      </c>
      <c r="D772" s="4" t="s">
        <v>1526</v>
      </c>
    </row>
    <row r="773" spans="1:4">
      <c r="A773" s="4">
        <f t="shared" ref="A773:A836" si="24">$B$2</f>
        <v>1</v>
      </c>
      <c r="B773" s="4" t="str">
        <f t="shared" ref="B773:B836" si="25">IF($B$2=1,C773,IF($B$2=2,D773,IF($B$2=3,E773,IF($B$2=4,F773,F774))))</f>
        <v>3.A.1 General Leadership Skills</v>
      </c>
      <c r="C773" s="4" t="s">
        <v>1527</v>
      </c>
      <c r="D773" s="4" t="s">
        <v>1528</v>
      </c>
    </row>
    <row r="774" spans="1:4">
      <c r="A774" s="4">
        <f t="shared" si="24"/>
        <v>1</v>
      </c>
      <c r="B774" s="4" t="str">
        <f t="shared" si="25"/>
        <v xml:space="preserve">3.A.2 Strategic Planning </v>
      </c>
      <c r="C774" s="4" t="s">
        <v>1529</v>
      </c>
      <c r="D774" s="4" t="s">
        <v>1530</v>
      </c>
    </row>
    <row r="775" spans="1:4">
      <c r="A775" s="4">
        <f t="shared" si="24"/>
        <v>1</v>
      </c>
      <c r="B775" s="4" t="str">
        <f t="shared" si="25"/>
        <v> 3.A.3 Organizational Leadership</v>
      </c>
      <c r="C775" s="4" t="s">
        <v>1531</v>
      </c>
      <c r="D775" s="4" t="s">
        <v>1532</v>
      </c>
    </row>
    <row r="776" spans="1:4">
      <c r="A776" s="4">
        <f t="shared" si="24"/>
        <v>1</v>
      </c>
      <c r="B776" s="4" t="str">
        <f t="shared" si="25"/>
        <v> 3.A.4 Critical Thinking</v>
      </c>
      <c r="C776" s="4" t="s">
        <v>1533</v>
      </c>
      <c r="D776" s="4" t="s">
        <v>1534</v>
      </c>
    </row>
    <row r="777" spans="1:4" ht="30">
      <c r="A777" s="4">
        <f t="shared" si="24"/>
        <v>1</v>
      </c>
      <c r="B777" s="4" t="str">
        <f t="shared" si="25"/>
        <v> 3.A.5 Partnerships and Coalition Building</v>
      </c>
      <c r="C777" s="4" t="s">
        <v>1535</v>
      </c>
      <c r="D777" s="4" t="s">
        <v>1536</v>
      </c>
    </row>
    <row r="778" spans="1:4">
      <c r="A778" s="4">
        <f t="shared" si="24"/>
        <v>1</v>
      </c>
      <c r="B778" s="4" t="str">
        <f t="shared" si="25"/>
        <v> 3.A.6 Ethics in the Laboratory</v>
      </c>
      <c r="C778" s="4" t="s">
        <v>1537</v>
      </c>
      <c r="D778" s="4" t="s">
        <v>1538</v>
      </c>
    </row>
    <row r="779" spans="1:4">
      <c r="A779" s="4">
        <f t="shared" si="24"/>
        <v>1</v>
      </c>
      <c r="B779" s="4" t="str">
        <f t="shared" si="25"/>
        <v> 3.B.1 General Communication Skills</v>
      </c>
      <c r="C779" s="4" t="s">
        <v>1539</v>
      </c>
      <c r="D779" s="4" t="s">
        <v>1540</v>
      </c>
    </row>
    <row r="780" spans="1:4">
      <c r="A780" s="4">
        <f t="shared" si="24"/>
        <v>1</v>
      </c>
      <c r="B780" s="4" t="str">
        <f t="shared" si="25"/>
        <v> 3.B.2 Proposal Writing</v>
      </c>
      <c r="C780" s="4" t="s">
        <v>1541</v>
      </c>
      <c r="D780" s="4" t="s">
        <v>1542</v>
      </c>
    </row>
    <row r="781" spans="1:4">
      <c r="A781" s="4">
        <f t="shared" si="24"/>
        <v>1</v>
      </c>
      <c r="B781" s="4" t="str">
        <f t="shared" si="25"/>
        <v> 3.B.3 Media Relations</v>
      </c>
      <c r="C781" s="4" t="s">
        <v>1543</v>
      </c>
      <c r="D781" s="4" t="s">
        <v>1544</v>
      </c>
    </row>
    <row r="782" spans="1:4">
      <c r="A782" s="4">
        <f t="shared" si="24"/>
        <v>1</v>
      </c>
      <c r="B782" s="4" t="str">
        <f t="shared" si="25"/>
        <v> 3.B.4 Risk Communication</v>
      </c>
      <c r="C782" s="4" t="s">
        <v>1545</v>
      </c>
      <c r="D782" s="4" t="s">
        <v>1546</v>
      </c>
    </row>
    <row r="783" spans="1:4">
      <c r="A783" s="4">
        <f t="shared" si="24"/>
        <v>1</v>
      </c>
      <c r="B783" s="4" t="str">
        <f t="shared" si="25"/>
        <v> 3.B.5 Scientific Communication</v>
      </c>
      <c r="C783" s="4" t="s">
        <v>1547</v>
      </c>
      <c r="D783" s="4" t="s">
        <v>1548</v>
      </c>
    </row>
    <row r="784" spans="1:4">
      <c r="A784" s="4">
        <f t="shared" si="24"/>
        <v>1</v>
      </c>
      <c r="B784" s="4" t="str">
        <f t="shared" si="25"/>
        <v> 3.C.1 Research and Innovation</v>
      </c>
      <c r="C784" s="4" t="s">
        <v>1549</v>
      </c>
      <c r="D784" s="4" t="s">
        <v>1550</v>
      </c>
    </row>
    <row r="785" spans="1:4" ht="30">
      <c r="A785" s="4">
        <f t="shared" si="24"/>
        <v>1</v>
      </c>
      <c r="B785" s="4" t="str">
        <f t="shared" si="25"/>
        <v> 4.A.1 Model Laboratory System Overview</v>
      </c>
      <c r="C785" s="4" t="s">
        <v>1551</v>
      </c>
      <c r="D785" s="4" t="s">
        <v>1552</v>
      </c>
    </row>
    <row r="786" spans="1:4">
      <c r="A786" s="4">
        <f t="shared" si="24"/>
        <v>1</v>
      </c>
      <c r="B786" s="4" t="str">
        <f t="shared" si="25"/>
        <v>4.B.1 Policy and Legal Framework</v>
      </c>
      <c r="C786" s="4" t="s">
        <v>1553</v>
      </c>
      <c r="D786" s="4" t="s">
        <v>1554</v>
      </c>
    </row>
    <row r="787" spans="1:4">
      <c r="A787" s="4">
        <f t="shared" si="24"/>
        <v>1</v>
      </c>
      <c r="B787" s="4" t="str">
        <f t="shared" si="25"/>
        <v>4.B.2 Infrastructure</v>
      </c>
      <c r="C787" s="4" t="s">
        <v>1555</v>
      </c>
      <c r="D787" s="4" t="s">
        <v>1556</v>
      </c>
    </row>
    <row r="788" spans="1:4">
      <c r="A788" s="4">
        <f t="shared" si="24"/>
        <v>1</v>
      </c>
      <c r="B788" s="4" t="str">
        <f t="shared" si="25"/>
        <v>4.B.3 Workforce</v>
      </c>
      <c r="C788" s="4" t="s">
        <v>1557</v>
      </c>
      <c r="D788" s="4" t="s">
        <v>1558</v>
      </c>
    </row>
    <row r="789" spans="1:4">
      <c r="A789" s="4">
        <f t="shared" si="24"/>
        <v>1</v>
      </c>
      <c r="B789" s="4" t="str">
        <f t="shared" si="25"/>
        <v>4.B.4 Information Systems</v>
      </c>
      <c r="C789" s="4" t="s">
        <v>1559</v>
      </c>
      <c r="D789" s="4" t="s">
        <v>1560</v>
      </c>
    </row>
    <row r="790" spans="1:4">
      <c r="A790" s="4">
        <f t="shared" si="24"/>
        <v>1</v>
      </c>
      <c r="B790" s="4" t="str">
        <f t="shared" si="25"/>
        <v>4.B.5 Quality Management System</v>
      </c>
      <c r="C790" s="4" t="s">
        <v>1561</v>
      </c>
      <c r="D790" s="4" t="s">
        <v>1562</v>
      </c>
    </row>
    <row r="791" spans="1:4">
      <c r="A791" s="4">
        <f t="shared" si="24"/>
        <v>1</v>
      </c>
      <c r="B791" s="4" t="str">
        <f t="shared" si="25"/>
        <v>4.B.6 Biosafety and Biosecurity</v>
      </c>
      <c r="C791" s="4" t="s">
        <v>1563</v>
      </c>
      <c r="D791" s="4" t="s">
        <v>1564</v>
      </c>
    </row>
    <row r="792" spans="1:4">
      <c r="A792" s="4">
        <f t="shared" si="24"/>
        <v>1</v>
      </c>
      <c r="B792" s="4" t="str">
        <f t="shared" si="25"/>
        <v> 4.C.1 Infectious Disease Case Study</v>
      </c>
      <c r="C792" s="4" t="s">
        <v>1565</v>
      </c>
      <c r="D792" s="4" t="s">
        <v>1566</v>
      </c>
    </row>
    <row r="793" spans="1:4" ht="30">
      <c r="A793" s="4">
        <f t="shared" si="24"/>
        <v>1</v>
      </c>
      <c r="B793" s="4" t="str">
        <f t="shared" si="25"/>
        <v> 4.D.1 Laboratory System Development: Moving Forward</v>
      </c>
      <c r="C793" s="4" t="s">
        <v>1567</v>
      </c>
      <c r="D793" s="4" t="s">
        <v>1568</v>
      </c>
    </row>
    <row r="794" spans="1:4" ht="30">
      <c r="A794" s="4">
        <f t="shared" si="24"/>
        <v>1</v>
      </c>
      <c r="B794" s="4" t="str">
        <f t="shared" si="25"/>
        <v>Number of modules covered (out of 43)</v>
      </c>
      <c r="C794" s="4" t="s">
        <v>1569</v>
      </c>
      <c r="D794" s="4" t="s">
        <v>1570</v>
      </c>
    </row>
    <row r="795" spans="1:4" ht="30">
      <c r="A795" s="4">
        <f t="shared" si="24"/>
        <v>1</v>
      </c>
      <c r="B795" s="4" t="str">
        <f t="shared" si="25"/>
        <v>Percentage of modules covered (out of 43)</v>
      </c>
      <c r="C795" s="4" t="s">
        <v>1571</v>
      </c>
      <c r="D795" s="163" t="s">
        <v>1572</v>
      </c>
    </row>
    <row r="796" spans="1:4" ht="30">
      <c r="A796" s="4">
        <f t="shared" si="24"/>
        <v>1</v>
      </c>
      <c r="B796" s="4" t="str">
        <f t="shared" si="25"/>
        <v>Number of modules per mode of delivery</v>
      </c>
      <c r="C796" s="4" t="s">
        <v>1573</v>
      </c>
      <c r="D796" s="4" t="s">
        <v>1574</v>
      </c>
    </row>
    <row r="797" spans="1:4" ht="30">
      <c r="A797" s="4">
        <f t="shared" si="24"/>
        <v>1</v>
      </c>
      <c r="B797" s="4" t="str">
        <f t="shared" si="25"/>
        <v>Percentage of modules per mode (out of delivered)</v>
      </c>
      <c r="C797" s="4" t="s">
        <v>1575</v>
      </c>
      <c r="D797" s="4" t="s">
        <v>1576</v>
      </c>
    </row>
    <row r="798" spans="1:4">
      <c r="A798" s="4">
        <f t="shared" si="24"/>
        <v>1</v>
      </c>
      <c r="B798" s="4" t="str">
        <f t="shared" si="25"/>
        <v>Mode of delivery of modules</v>
      </c>
      <c r="C798" s="4" t="s">
        <v>1577</v>
      </c>
      <c r="D798" s="4" t="s">
        <v>1578</v>
      </c>
    </row>
    <row r="799" spans="1:4">
      <c r="A799" s="4">
        <f t="shared" si="24"/>
        <v>1</v>
      </c>
      <c r="B799" s="4" t="str">
        <f t="shared" si="25"/>
        <v>Didactic sessions</v>
      </c>
      <c r="C799" s="4" t="s">
        <v>292</v>
      </c>
      <c r="D799" s="4" t="s">
        <v>1579</v>
      </c>
    </row>
    <row r="800" spans="1:4" ht="90">
      <c r="A800" s="4">
        <f t="shared" si="24"/>
        <v>1</v>
      </c>
      <c r="B800" s="4" t="str">
        <f t="shared" si="25"/>
        <v>Spreadsheet description: This spreadsheet collects information on the didactic sessions of the iteration, including participants' attendance, and pre- and post-test scores for all the covered modules.</v>
      </c>
      <c r="C800" s="4" t="s">
        <v>1580</v>
      </c>
      <c r="D800" s="4" t="s">
        <v>1581</v>
      </c>
    </row>
    <row r="801" spans="1:4" ht="409.5">
      <c r="A801" s="4">
        <f t="shared" si="24"/>
        <v>1</v>
      </c>
      <c r="B801" s="4" t="str">
        <f t="shared" si="25"/>
        <v xml:space="preserve">When to fill in this tab: 
Throughout the programme following each module (can also be filled out following each session* provided that information for each module is collected)
- select module name for each of the modules in order in row 6
- complete maximum scores for pre-test and post-test for each module in row 7. Note that it's highly recommended to have pre- and post-tests per module (it is also possible to have a test per session but containing questions for each module, so that each module is assessed. Breakdown by modules should be done to ensure calculation of scores for each module).
- complete attendance, pre-test score and post-test score for each participant for each module 
Information in columns A-B is automatically prepopulated from Participants' info tab.
You can refer to color-coding of the cells at the bottom of the spreadsheet.
*A session is defined as a scheduled block of didactic time within the programme duration designed to deliver one or more modules (e.g., one week to deliver 4 modules at once is one session; in one month from then another 3 days at once would be another session, etc.)
Note: Information needs to be updated if there are any changes at any point as it feeds into reporting forms. </v>
      </c>
      <c r="C801" s="4" t="s">
        <v>1582</v>
      </c>
      <c r="D801" s="4" t="s">
        <v>1583</v>
      </c>
    </row>
    <row r="802" spans="1:4" ht="30">
      <c r="A802" s="4">
        <f t="shared" si="24"/>
        <v>1</v>
      </c>
      <c r="B802" s="4" t="str">
        <f t="shared" si="25"/>
        <v>Choose module name for each of the modules --&gt;</v>
      </c>
      <c r="C802" s="4" t="s">
        <v>1584</v>
      </c>
      <c r="D802" s="4" t="s">
        <v>1585</v>
      </c>
    </row>
    <row r="803" spans="1:4">
      <c r="A803" s="4">
        <f t="shared" si="24"/>
        <v>1</v>
      </c>
      <c r="B803" s="4" t="str">
        <f t="shared" si="25"/>
        <v>Module 1</v>
      </c>
      <c r="C803" s="4" t="s">
        <v>1586</v>
      </c>
      <c r="D803" s="4" t="s">
        <v>1587</v>
      </c>
    </row>
    <row r="804" spans="1:4">
      <c r="A804" s="4">
        <f t="shared" si="24"/>
        <v>1</v>
      </c>
      <c r="B804" s="4" t="str">
        <f t="shared" si="25"/>
        <v>Module 2</v>
      </c>
      <c r="C804" s="4" t="s">
        <v>1588</v>
      </c>
      <c r="D804" s="4" t="s">
        <v>1589</v>
      </c>
    </row>
    <row r="805" spans="1:4">
      <c r="A805" s="4">
        <f t="shared" si="24"/>
        <v>1</v>
      </c>
      <c r="B805" s="4" t="str">
        <f t="shared" si="25"/>
        <v>Module 3</v>
      </c>
      <c r="C805" s="4" t="s">
        <v>1590</v>
      </c>
      <c r="D805" s="4" t="s">
        <v>1591</v>
      </c>
    </row>
    <row r="806" spans="1:4">
      <c r="A806" s="4">
        <f t="shared" si="24"/>
        <v>1</v>
      </c>
      <c r="B806" s="4" t="str">
        <f t="shared" si="25"/>
        <v>Module 4</v>
      </c>
      <c r="C806" s="4" t="s">
        <v>1592</v>
      </c>
      <c r="D806" s="4" t="s">
        <v>1593</v>
      </c>
    </row>
    <row r="807" spans="1:4">
      <c r="A807" s="4">
        <f t="shared" si="24"/>
        <v>1</v>
      </c>
      <c r="B807" s="4" t="str">
        <f t="shared" si="25"/>
        <v>Module 5</v>
      </c>
      <c r="C807" s="4" t="s">
        <v>1594</v>
      </c>
      <c r="D807" s="4" t="s">
        <v>1595</v>
      </c>
    </row>
    <row r="808" spans="1:4">
      <c r="A808" s="4">
        <f t="shared" si="24"/>
        <v>1</v>
      </c>
      <c r="B808" s="4" t="str">
        <f t="shared" si="25"/>
        <v>Module 6</v>
      </c>
      <c r="C808" s="4" t="s">
        <v>1596</v>
      </c>
      <c r="D808" s="4" t="s">
        <v>1597</v>
      </c>
    </row>
    <row r="809" spans="1:4">
      <c r="A809" s="4">
        <f t="shared" si="24"/>
        <v>1</v>
      </c>
      <c r="B809" s="4" t="str">
        <f t="shared" si="25"/>
        <v>Module 7</v>
      </c>
      <c r="C809" s="4" t="s">
        <v>1598</v>
      </c>
      <c r="D809" s="4" t="s">
        <v>1599</v>
      </c>
    </row>
    <row r="810" spans="1:4">
      <c r="A810" s="4">
        <f t="shared" si="24"/>
        <v>1</v>
      </c>
      <c r="B810" s="4" t="str">
        <f t="shared" si="25"/>
        <v>Module 8</v>
      </c>
      <c r="C810" s="4" t="s">
        <v>1600</v>
      </c>
      <c r="D810" s="4" t="s">
        <v>1601</v>
      </c>
    </row>
    <row r="811" spans="1:4">
      <c r="A811" s="4">
        <f t="shared" si="24"/>
        <v>1</v>
      </c>
      <c r="B811" s="4" t="str">
        <f t="shared" si="25"/>
        <v>Module 9</v>
      </c>
      <c r="C811" s="4" t="s">
        <v>1602</v>
      </c>
      <c r="D811" s="4" t="s">
        <v>1603</v>
      </c>
    </row>
    <row r="812" spans="1:4">
      <c r="A812" s="4">
        <f t="shared" si="24"/>
        <v>1</v>
      </c>
      <c r="B812" s="4" t="str">
        <f t="shared" si="25"/>
        <v>Module 10</v>
      </c>
      <c r="C812" s="4" t="s">
        <v>1604</v>
      </c>
      <c r="D812" s="4" t="s">
        <v>1605</v>
      </c>
    </row>
    <row r="813" spans="1:4">
      <c r="A813" s="4">
        <f t="shared" si="24"/>
        <v>1</v>
      </c>
      <c r="B813" s="4" t="str">
        <f t="shared" si="25"/>
        <v>Module 11</v>
      </c>
      <c r="C813" s="4" t="s">
        <v>1606</v>
      </c>
      <c r="D813" s="4" t="s">
        <v>1607</v>
      </c>
    </row>
    <row r="814" spans="1:4">
      <c r="A814" s="4">
        <f t="shared" si="24"/>
        <v>1</v>
      </c>
      <c r="B814" s="4" t="str">
        <f t="shared" si="25"/>
        <v>Module 12</v>
      </c>
      <c r="C814" s="4" t="s">
        <v>1608</v>
      </c>
      <c r="D814" s="4" t="s">
        <v>1609</v>
      </c>
    </row>
    <row r="815" spans="1:4">
      <c r="A815" s="4">
        <f t="shared" si="24"/>
        <v>1</v>
      </c>
      <c r="B815" s="4" t="str">
        <f t="shared" si="25"/>
        <v>Module 13</v>
      </c>
      <c r="C815" s="4" t="s">
        <v>1610</v>
      </c>
      <c r="D815" s="4" t="s">
        <v>1611</v>
      </c>
    </row>
    <row r="816" spans="1:4">
      <c r="A816" s="4">
        <f t="shared" si="24"/>
        <v>1</v>
      </c>
      <c r="B816" s="4" t="str">
        <f t="shared" si="25"/>
        <v>Module 14</v>
      </c>
      <c r="C816" s="4" t="s">
        <v>1612</v>
      </c>
      <c r="D816" s="4" t="s">
        <v>1613</v>
      </c>
    </row>
    <row r="817" spans="1:4">
      <c r="A817" s="4">
        <f t="shared" si="24"/>
        <v>1</v>
      </c>
      <c r="B817" s="4" t="str">
        <f t="shared" si="25"/>
        <v>Module 15</v>
      </c>
      <c r="C817" s="4" t="s">
        <v>1614</v>
      </c>
      <c r="D817" s="4" t="s">
        <v>1615</v>
      </c>
    </row>
    <row r="818" spans="1:4">
      <c r="A818" s="4">
        <f t="shared" si="24"/>
        <v>1</v>
      </c>
      <c r="B818" s="4" t="str">
        <f t="shared" si="25"/>
        <v>Module 16</v>
      </c>
      <c r="C818" s="4" t="s">
        <v>1616</v>
      </c>
      <c r="D818" s="4" t="s">
        <v>1617</v>
      </c>
    </row>
    <row r="819" spans="1:4">
      <c r="A819" s="4">
        <f t="shared" si="24"/>
        <v>1</v>
      </c>
      <c r="B819" s="4" t="str">
        <f t="shared" si="25"/>
        <v>Module 17</v>
      </c>
      <c r="C819" s="4" t="s">
        <v>1618</v>
      </c>
      <c r="D819" s="4" t="s">
        <v>1619</v>
      </c>
    </row>
    <row r="820" spans="1:4">
      <c r="A820" s="4">
        <f t="shared" si="24"/>
        <v>1</v>
      </c>
      <c r="B820" s="4" t="str">
        <f t="shared" si="25"/>
        <v>Module 18</v>
      </c>
      <c r="C820" s="4" t="s">
        <v>1620</v>
      </c>
      <c r="D820" s="4" t="s">
        <v>1621</v>
      </c>
    </row>
    <row r="821" spans="1:4">
      <c r="A821" s="4">
        <f t="shared" si="24"/>
        <v>1</v>
      </c>
      <c r="B821" s="4" t="str">
        <f t="shared" si="25"/>
        <v>Module 19</v>
      </c>
      <c r="C821" s="4" t="s">
        <v>1622</v>
      </c>
      <c r="D821" s="4" t="s">
        <v>1623</v>
      </c>
    </row>
    <row r="822" spans="1:4">
      <c r="A822" s="4">
        <f t="shared" si="24"/>
        <v>1</v>
      </c>
      <c r="B822" s="4" t="str">
        <f t="shared" si="25"/>
        <v>Module 20</v>
      </c>
      <c r="C822" s="4" t="s">
        <v>1624</v>
      </c>
      <c r="D822" s="4" t="s">
        <v>1625</v>
      </c>
    </row>
    <row r="823" spans="1:4">
      <c r="A823" s="4">
        <f t="shared" si="24"/>
        <v>1</v>
      </c>
      <c r="B823" s="4" t="str">
        <f t="shared" si="25"/>
        <v>Module 21</v>
      </c>
      <c r="C823" s="4" t="s">
        <v>1626</v>
      </c>
      <c r="D823" s="4" t="s">
        <v>1627</v>
      </c>
    </row>
    <row r="824" spans="1:4">
      <c r="A824" s="4">
        <f t="shared" si="24"/>
        <v>1</v>
      </c>
      <c r="B824" s="4" t="str">
        <f t="shared" si="25"/>
        <v>Module 22</v>
      </c>
      <c r="C824" s="4" t="s">
        <v>1628</v>
      </c>
      <c r="D824" s="4" t="s">
        <v>1629</v>
      </c>
    </row>
    <row r="825" spans="1:4">
      <c r="A825" s="4">
        <f t="shared" si="24"/>
        <v>1</v>
      </c>
      <c r="B825" s="4" t="str">
        <f t="shared" si="25"/>
        <v>Module 23</v>
      </c>
      <c r="C825" s="4" t="s">
        <v>1630</v>
      </c>
      <c r="D825" s="4" t="s">
        <v>1631</v>
      </c>
    </row>
    <row r="826" spans="1:4">
      <c r="A826" s="4">
        <f t="shared" si="24"/>
        <v>1</v>
      </c>
      <c r="B826" s="4" t="str">
        <f t="shared" si="25"/>
        <v>Module 24</v>
      </c>
      <c r="C826" s="4" t="s">
        <v>1632</v>
      </c>
      <c r="D826" s="4" t="s">
        <v>1633</v>
      </c>
    </row>
    <row r="827" spans="1:4">
      <c r="A827" s="4">
        <f t="shared" si="24"/>
        <v>1</v>
      </c>
      <c r="B827" s="4" t="str">
        <f t="shared" si="25"/>
        <v>Module 25</v>
      </c>
      <c r="C827" s="4" t="s">
        <v>1634</v>
      </c>
      <c r="D827" s="4" t="s">
        <v>1635</v>
      </c>
    </row>
    <row r="828" spans="1:4">
      <c r="A828" s="4">
        <f t="shared" si="24"/>
        <v>1</v>
      </c>
      <c r="B828" s="4" t="str">
        <f t="shared" si="25"/>
        <v>Module 26</v>
      </c>
      <c r="C828" s="4" t="s">
        <v>1636</v>
      </c>
      <c r="D828" s="4" t="s">
        <v>1637</v>
      </c>
    </row>
    <row r="829" spans="1:4">
      <c r="A829" s="4">
        <f t="shared" si="24"/>
        <v>1</v>
      </c>
      <c r="B829" s="4" t="str">
        <f t="shared" si="25"/>
        <v>Module 27</v>
      </c>
      <c r="C829" s="4" t="s">
        <v>1638</v>
      </c>
      <c r="D829" s="4" t="s">
        <v>1639</v>
      </c>
    </row>
    <row r="830" spans="1:4">
      <c r="A830" s="4">
        <f t="shared" si="24"/>
        <v>1</v>
      </c>
      <c r="B830" s="4" t="str">
        <f t="shared" si="25"/>
        <v>Module 28</v>
      </c>
      <c r="C830" s="4" t="s">
        <v>1640</v>
      </c>
      <c r="D830" s="4" t="s">
        <v>1641</v>
      </c>
    </row>
    <row r="831" spans="1:4">
      <c r="A831" s="4">
        <f t="shared" si="24"/>
        <v>1</v>
      </c>
      <c r="B831" s="4" t="str">
        <f t="shared" si="25"/>
        <v>Module 29</v>
      </c>
      <c r="C831" s="4" t="s">
        <v>1642</v>
      </c>
      <c r="D831" s="4" t="s">
        <v>1643</v>
      </c>
    </row>
    <row r="832" spans="1:4">
      <c r="A832" s="4">
        <f t="shared" si="24"/>
        <v>1</v>
      </c>
      <c r="B832" s="4" t="str">
        <f t="shared" si="25"/>
        <v>Module 30</v>
      </c>
      <c r="C832" s="4" t="s">
        <v>1644</v>
      </c>
      <c r="D832" s="4" t="s">
        <v>1645</v>
      </c>
    </row>
    <row r="833" spans="1:4">
      <c r="A833" s="4">
        <f t="shared" si="24"/>
        <v>1</v>
      </c>
      <c r="B833" s="4" t="str">
        <f t="shared" si="25"/>
        <v>Module 31</v>
      </c>
      <c r="C833" s="4" t="s">
        <v>1646</v>
      </c>
      <c r="D833" s="4" t="s">
        <v>1647</v>
      </c>
    </row>
    <row r="834" spans="1:4">
      <c r="A834" s="4">
        <f t="shared" si="24"/>
        <v>1</v>
      </c>
      <c r="B834" s="4" t="str">
        <f t="shared" si="25"/>
        <v>Module 32</v>
      </c>
      <c r="C834" s="4" t="s">
        <v>1648</v>
      </c>
      <c r="D834" s="4" t="s">
        <v>1649</v>
      </c>
    </row>
    <row r="835" spans="1:4">
      <c r="A835" s="4">
        <f t="shared" si="24"/>
        <v>1</v>
      </c>
      <c r="B835" s="4" t="str">
        <f t="shared" si="25"/>
        <v>Module 33</v>
      </c>
      <c r="C835" s="4" t="s">
        <v>1650</v>
      </c>
      <c r="D835" s="4" t="s">
        <v>1651</v>
      </c>
    </row>
    <row r="836" spans="1:4">
      <c r="A836" s="4">
        <f t="shared" si="24"/>
        <v>1</v>
      </c>
      <c r="B836" s="4" t="str">
        <f t="shared" si="25"/>
        <v>Module 34</v>
      </c>
      <c r="C836" s="4" t="s">
        <v>1652</v>
      </c>
      <c r="D836" s="4" t="s">
        <v>1653</v>
      </c>
    </row>
    <row r="837" spans="1:4">
      <c r="A837" s="4">
        <f t="shared" ref="A837:A900" si="26">$B$2</f>
        <v>1</v>
      </c>
      <c r="B837" s="4" t="str">
        <f t="shared" ref="B837:B900" si="27">IF($B$2=1,C837,IF($B$2=2,D837,IF($B$2=3,E837,IF($B$2=4,F837,F838))))</f>
        <v>Module 35</v>
      </c>
      <c r="C837" s="4" t="s">
        <v>1654</v>
      </c>
      <c r="D837" s="4" t="s">
        <v>1655</v>
      </c>
    </row>
    <row r="838" spans="1:4">
      <c r="A838" s="4">
        <f t="shared" si="26"/>
        <v>1</v>
      </c>
      <c r="B838" s="4" t="str">
        <f t="shared" si="27"/>
        <v>Module 36</v>
      </c>
      <c r="C838" s="4" t="s">
        <v>1656</v>
      </c>
      <c r="D838" s="4" t="s">
        <v>1657</v>
      </c>
    </row>
    <row r="839" spans="1:4">
      <c r="A839" s="4">
        <f t="shared" si="26"/>
        <v>1</v>
      </c>
      <c r="B839" s="4" t="str">
        <f t="shared" si="27"/>
        <v>Module 37</v>
      </c>
      <c r="C839" s="4" t="s">
        <v>1658</v>
      </c>
      <c r="D839" s="4" t="s">
        <v>1659</v>
      </c>
    </row>
    <row r="840" spans="1:4">
      <c r="A840" s="4">
        <f t="shared" si="26"/>
        <v>1</v>
      </c>
      <c r="B840" s="4" t="str">
        <f t="shared" si="27"/>
        <v>Module 38</v>
      </c>
      <c r="C840" s="4" t="s">
        <v>1660</v>
      </c>
      <c r="D840" s="4" t="s">
        <v>1661</v>
      </c>
    </row>
    <row r="841" spans="1:4">
      <c r="A841" s="4">
        <f t="shared" si="26"/>
        <v>1</v>
      </c>
      <c r="B841" s="4" t="str">
        <f t="shared" si="27"/>
        <v>Module 39</v>
      </c>
      <c r="C841" s="4" t="s">
        <v>1662</v>
      </c>
      <c r="D841" s="4" t="s">
        <v>1663</v>
      </c>
    </row>
    <row r="842" spans="1:4">
      <c r="A842" s="4">
        <f t="shared" si="26"/>
        <v>1</v>
      </c>
      <c r="B842" s="4" t="str">
        <f t="shared" si="27"/>
        <v>Module 40</v>
      </c>
      <c r="C842" s="4" t="s">
        <v>1664</v>
      </c>
      <c r="D842" s="4" t="s">
        <v>1665</v>
      </c>
    </row>
    <row r="843" spans="1:4">
      <c r="A843" s="4">
        <f t="shared" si="26"/>
        <v>1</v>
      </c>
      <c r="B843" s="4" t="str">
        <f t="shared" si="27"/>
        <v>Module 41</v>
      </c>
      <c r="C843" s="4" t="s">
        <v>1666</v>
      </c>
      <c r="D843" s="4" t="s">
        <v>1667</v>
      </c>
    </row>
    <row r="844" spans="1:4">
      <c r="A844" s="4">
        <f t="shared" si="26"/>
        <v>1</v>
      </c>
      <c r="B844" s="4" t="str">
        <f t="shared" si="27"/>
        <v>Module 42</v>
      </c>
      <c r="C844" s="4" t="s">
        <v>1668</v>
      </c>
      <c r="D844" s="4" t="s">
        <v>1669</v>
      </c>
    </row>
    <row r="845" spans="1:4">
      <c r="A845" s="4">
        <f t="shared" si="26"/>
        <v>1</v>
      </c>
      <c r="B845" s="4" t="str">
        <f t="shared" si="27"/>
        <v>Module 43</v>
      </c>
      <c r="C845" s="4" t="s">
        <v>1670</v>
      </c>
      <c r="D845" s="4" t="s">
        <v>1671</v>
      </c>
    </row>
    <row r="846" spans="1:4">
      <c r="A846" s="4">
        <f t="shared" si="26"/>
        <v>1</v>
      </c>
      <c r="B846" s="4" t="str">
        <f t="shared" si="27"/>
        <v>Maximum pre-test score</v>
      </c>
      <c r="C846" s="4" t="s">
        <v>1672</v>
      </c>
      <c r="D846" s="4" t="s">
        <v>1673</v>
      </c>
    </row>
    <row r="847" spans="1:4">
      <c r="A847" s="4">
        <f t="shared" si="26"/>
        <v>1</v>
      </c>
      <c r="B847" s="4" t="str">
        <f t="shared" si="27"/>
        <v>Maximum post-test score</v>
      </c>
      <c r="C847" s="4" t="s">
        <v>1674</v>
      </c>
      <c r="D847" s="4" t="s">
        <v>1675</v>
      </c>
    </row>
    <row r="848" spans="1:4">
      <c r="A848" s="4">
        <f t="shared" si="26"/>
        <v>1</v>
      </c>
      <c r="B848" s="4" t="str">
        <f t="shared" si="27"/>
        <v>Participant first and last name</v>
      </c>
      <c r="C848" s="4" t="s">
        <v>1676</v>
      </c>
      <c r="D848" s="4" t="s">
        <v>1677</v>
      </c>
    </row>
    <row r="849" spans="1:4">
      <c r="A849" s="4">
        <f t="shared" si="26"/>
        <v>1</v>
      </c>
      <c r="B849" s="4" t="str">
        <f t="shared" si="27"/>
        <v>Sector</v>
      </c>
      <c r="C849" s="4" t="s">
        <v>438</v>
      </c>
      <c r="D849" s="4" t="s">
        <v>439</v>
      </c>
    </row>
    <row r="850" spans="1:4" ht="30">
      <c r="A850" s="4">
        <f t="shared" si="26"/>
        <v>1</v>
      </c>
      <c r="B850" s="4" t="str">
        <f t="shared" si="27"/>
        <v>Overall attendance for all modules %</v>
      </c>
      <c r="C850" s="4" t="s">
        <v>1678</v>
      </c>
      <c r="D850" s="4" t="s">
        <v>1679</v>
      </c>
    </row>
    <row r="851" spans="1:4" ht="30">
      <c r="A851" s="4">
        <f t="shared" si="26"/>
        <v>1</v>
      </c>
      <c r="B851" s="4" t="str">
        <f t="shared" si="27"/>
        <v>Mean pre-test percentage for all modules</v>
      </c>
      <c r="C851" s="4" t="s">
        <v>1680</v>
      </c>
      <c r="D851" s="4" t="s">
        <v>1681</v>
      </c>
    </row>
    <row r="852" spans="1:4" ht="30">
      <c r="A852" s="4">
        <f t="shared" si="26"/>
        <v>1</v>
      </c>
      <c r="B852" s="4" t="str">
        <f t="shared" si="27"/>
        <v>Mean post-test percentage for all modules</v>
      </c>
      <c r="C852" s="4" t="s">
        <v>1682</v>
      </c>
      <c r="D852" s="4" t="s">
        <v>1683</v>
      </c>
    </row>
    <row r="853" spans="1:4" ht="45">
      <c r="A853" s="4">
        <f t="shared" si="26"/>
        <v>1</v>
      </c>
      <c r="B853" s="4" t="str">
        <f t="shared" si="27"/>
        <v>Overall difference between post-test and pre-test percentages for all modules</v>
      </c>
      <c r="C853" s="4" t="s">
        <v>1684</v>
      </c>
      <c r="D853" s="4" t="s">
        <v>1685</v>
      </c>
    </row>
    <row r="854" spans="1:4">
      <c r="A854" s="4">
        <f t="shared" si="26"/>
        <v>1</v>
      </c>
      <c r="B854" s="4" t="str">
        <f t="shared" si="27"/>
        <v>Attendance Y/N</v>
      </c>
      <c r="C854" s="4" t="s">
        <v>1686</v>
      </c>
      <c r="D854" s="4" t="s">
        <v>1687</v>
      </c>
    </row>
    <row r="855" spans="1:4">
      <c r="A855" s="4">
        <f t="shared" si="26"/>
        <v>1</v>
      </c>
      <c r="B855" s="4" t="str">
        <f t="shared" si="27"/>
        <v>Pre-test score</v>
      </c>
      <c r="C855" s="4" t="s">
        <v>1688</v>
      </c>
      <c r="D855" s="4" t="s">
        <v>1689</v>
      </c>
    </row>
    <row r="856" spans="1:4">
      <c r="A856" s="4">
        <f t="shared" si="26"/>
        <v>1</v>
      </c>
      <c r="B856" s="4" t="str">
        <f t="shared" si="27"/>
        <v>Pre-test percentage</v>
      </c>
      <c r="C856" s="4" t="s">
        <v>1690</v>
      </c>
      <c r="D856" s="4" t="s">
        <v>1691</v>
      </c>
    </row>
    <row r="857" spans="1:4">
      <c r="A857" s="4">
        <f t="shared" si="26"/>
        <v>1</v>
      </c>
      <c r="B857" s="4" t="str">
        <f t="shared" si="27"/>
        <v>Post-test score</v>
      </c>
      <c r="C857" s="4" t="s">
        <v>1692</v>
      </c>
      <c r="D857" s="4" t="s">
        <v>1693</v>
      </c>
    </row>
    <row r="858" spans="1:4">
      <c r="A858" s="4">
        <f t="shared" si="26"/>
        <v>1</v>
      </c>
      <c r="B858" s="4" t="str">
        <f t="shared" si="27"/>
        <v>Post-test percentage</v>
      </c>
      <c r="C858" s="4" t="s">
        <v>1694</v>
      </c>
      <c r="D858" s="4" t="s">
        <v>1695</v>
      </c>
    </row>
    <row r="859" spans="1:4" ht="30">
      <c r="A859" s="4">
        <f t="shared" si="26"/>
        <v>1</v>
      </c>
      <c r="B859" s="4" t="str">
        <f t="shared" si="27"/>
        <v>Difference in percentage between post-test and pre-test</v>
      </c>
      <c r="C859" s="4" t="s">
        <v>1696</v>
      </c>
      <c r="D859" s="4" t="s">
        <v>1697</v>
      </c>
    </row>
    <row r="860" spans="1:4">
      <c r="A860" s="4">
        <f t="shared" si="26"/>
        <v>1</v>
      </c>
      <c r="B860" s="4" t="str">
        <f t="shared" si="27"/>
        <v>Mean</v>
      </c>
      <c r="C860" s="4" t="s">
        <v>1698</v>
      </c>
      <c r="D860" s="4" t="s">
        <v>1699</v>
      </c>
    </row>
    <row r="861" spans="1:4">
      <c r="A861" s="4">
        <f t="shared" si="26"/>
        <v>1</v>
      </c>
      <c r="B861" s="4" t="str">
        <f t="shared" si="27"/>
        <v>Module number</v>
      </c>
      <c r="C861" s="4" t="s">
        <v>1700</v>
      </c>
      <c r="D861" s="4" t="s">
        <v>1701</v>
      </c>
    </row>
    <row r="862" spans="1:4">
      <c r="A862" s="4">
        <f t="shared" si="26"/>
        <v>1</v>
      </c>
      <c r="B862" s="4" t="str">
        <f t="shared" si="27"/>
        <v>Module name</v>
      </c>
      <c r="C862" s="4" t="s">
        <v>1702</v>
      </c>
      <c r="D862" s="4" t="s">
        <v>1703</v>
      </c>
    </row>
    <row r="863" spans="1:4">
      <c r="A863" s="4">
        <f t="shared" si="26"/>
        <v>1</v>
      </c>
      <c r="B863" s="4" t="str">
        <f t="shared" si="27"/>
        <v>Mode of delivery</v>
      </c>
      <c r="C863" s="4" t="s">
        <v>106</v>
      </c>
      <c r="D863" s="4" t="s">
        <v>465</v>
      </c>
    </row>
    <row r="864" spans="1:4">
      <c r="A864" s="4">
        <f t="shared" si="26"/>
        <v>1</v>
      </c>
      <c r="B864" s="4" t="str">
        <f t="shared" si="27"/>
        <v>Mean pre-test percentage</v>
      </c>
      <c r="C864" s="4" t="s">
        <v>1704</v>
      </c>
      <c r="D864" s="4" t="s">
        <v>1705</v>
      </c>
    </row>
    <row r="865" spans="1:4">
      <c r="A865" s="4">
        <f t="shared" si="26"/>
        <v>1</v>
      </c>
      <c r="B865" s="4" t="str">
        <f t="shared" si="27"/>
        <v>Mean post-test percentage</v>
      </c>
      <c r="C865" s="4" t="s">
        <v>1706</v>
      </c>
      <c r="D865" s="4" t="s">
        <v>1707</v>
      </c>
    </row>
    <row r="866" spans="1:4">
      <c r="A866" s="4">
        <f t="shared" si="26"/>
        <v>1</v>
      </c>
      <c r="B866" s="4" t="str">
        <f t="shared" si="27"/>
        <v>Mean difference</v>
      </c>
      <c r="C866" s="4" t="s">
        <v>1708</v>
      </c>
      <c r="D866" s="4" t="s">
        <v>1709</v>
      </c>
    </row>
    <row r="867" spans="1:4">
      <c r="A867" s="4">
        <f t="shared" si="26"/>
        <v>1</v>
      </c>
      <c r="B867" s="4" t="str">
        <f t="shared" si="27"/>
        <v>Attendance (number participants)</v>
      </c>
      <c r="C867" s="4" t="s">
        <v>1710</v>
      </c>
      <c r="D867" s="4" t="s">
        <v>1711</v>
      </c>
    </row>
    <row r="868" spans="1:4" ht="30">
      <c r="A868" s="4">
        <f t="shared" si="26"/>
        <v>1</v>
      </c>
      <c r="B868" s="4" t="str">
        <f t="shared" si="27"/>
        <v>Attendance (percentage participants)</v>
      </c>
      <c r="C868" s="4" t="s">
        <v>1712</v>
      </c>
      <c r="D868" s="4" t="s">
        <v>1713</v>
      </c>
    </row>
    <row r="869" spans="1:4">
      <c r="A869" s="4">
        <f t="shared" si="26"/>
        <v>1</v>
      </c>
      <c r="B869" s="4" t="str">
        <f t="shared" si="27"/>
        <v>Mentoring</v>
      </c>
      <c r="C869" s="4" t="s">
        <v>294</v>
      </c>
      <c r="D869" s="4" t="s">
        <v>1714</v>
      </c>
    </row>
    <row r="870" spans="1:4" ht="60">
      <c r="A870" s="4">
        <f t="shared" si="26"/>
        <v>1</v>
      </c>
      <c r="B870" s="4" t="str">
        <f t="shared" si="27"/>
        <v>Spreadsheet description: This spreadsheet collects information on the mentoring component of the iteration.</v>
      </c>
      <c r="C870" s="4" t="s">
        <v>1715</v>
      </c>
      <c r="D870" s="4" t="s">
        <v>1716</v>
      </c>
    </row>
    <row r="871" spans="1:4" ht="409.5">
      <c r="A871" s="4">
        <f t="shared" si="26"/>
        <v>1</v>
      </c>
      <c r="B871" s="4" t="str">
        <f t="shared" si="27"/>
        <v xml:space="preserve">When to fill in this tab: 
1) Before mentoring commences - select from the drop-down whether a signed mentoring agreement is in place for each mentee. You can refer to color-coding of the cells at the bottom of the spreadsheet. 
Please, note that it is highly recommended to have a signed mentoring agreement for each mentee. It should be signed between each mentee and their mentor and include learning and professional development of the mentees, self-assessment questionnaire, identification of skills for improvement and learning goals, provision of support and guidance on programme assignments and projects. You can refer to mentoring guide for reference.  
2) Throughout the programme on a regular basis - update the number of mentoring sessions for each mentee. You can coordinate with mentors to receive this information. Please, note that it's highly recommended to have at least 1 mentoring session per month of the programme for each mentee. Mentors should keep minutes of meeting for each mentoring session.
Information in columns A-B is automatically prepopulated from Participants' info and Mentors' info tabs.
Note: Information needs to be updated if there are any changes at any point as it feeds into reporting forms. </v>
      </c>
      <c r="C871" s="4" t="s">
        <v>1717</v>
      </c>
      <c r="D871" s="4" t="s">
        <v>1718</v>
      </c>
    </row>
    <row r="872" spans="1:4">
      <c r="A872" s="4">
        <f t="shared" si="26"/>
        <v>1</v>
      </c>
      <c r="B872" s="4" t="str">
        <f t="shared" si="27"/>
        <v>Participant first and last name</v>
      </c>
      <c r="C872" s="4" t="s">
        <v>1676</v>
      </c>
      <c r="D872" s="4" t="s">
        <v>1677</v>
      </c>
    </row>
    <row r="873" spans="1:4">
      <c r="A873" s="4">
        <f t="shared" si="26"/>
        <v>1</v>
      </c>
      <c r="B873" s="4" t="str">
        <f t="shared" si="27"/>
        <v>Mentor first name and last name</v>
      </c>
      <c r="C873" s="4" t="s">
        <v>94</v>
      </c>
      <c r="D873" s="4" t="s">
        <v>1719</v>
      </c>
    </row>
    <row r="874" spans="1:4" ht="30">
      <c r="A874" s="4">
        <f t="shared" si="26"/>
        <v>1</v>
      </c>
      <c r="B874" s="4" t="str">
        <f t="shared" si="27"/>
        <v>Signed mentoring agreement in place (refer to mentorship guide)</v>
      </c>
      <c r="C874" s="4" t="s">
        <v>1720</v>
      </c>
      <c r="D874" s="4" t="s">
        <v>1721</v>
      </c>
    </row>
    <row r="875" spans="1:4" ht="30">
      <c r="A875" s="4">
        <f t="shared" si="26"/>
        <v>1</v>
      </c>
      <c r="B875" s="4" t="str">
        <f>IF($B$2=1,C875,IF($B$2=2,D875,IF($B$2=3,E875,IF($B$2=4,F875,#REF!))))</f>
        <v># of mentoring sessions held/completed</v>
      </c>
      <c r="C875" s="4" t="s">
        <v>1722</v>
      </c>
      <c r="D875" s="4" t="s">
        <v>1723</v>
      </c>
    </row>
    <row r="876" spans="1:4" ht="75">
      <c r="A876" s="4">
        <f t="shared" si="26"/>
        <v>1</v>
      </c>
      <c r="B876" s="4" t="str">
        <f>IF($B$2=1,C876,IF($B$2=2,D876,IF($B$2=3,#REF!,IF($B$2=4,#REF!,F877))))</f>
        <v>Average number of sessions per month (available at the end of the programme after the start and end date of the programme in "General progr info" are fillled out)</v>
      </c>
      <c r="C876" s="4" t="s">
        <v>1724</v>
      </c>
      <c r="D876" s="4" t="s">
        <v>1725</v>
      </c>
    </row>
    <row r="877" spans="1:4" ht="30">
      <c r="A877" s="4">
        <f t="shared" si="26"/>
        <v>1</v>
      </c>
      <c r="B877" s="4" t="str">
        <f t="shared" si="27"/>
        <v>Number of months of the programme</v>
      </c>
      <c r="C877" s="4" t="s">
        <v>1726</v>
      </c>
      <c r="D877" s="4" t="s">
        <v>1727</v>
      </c>
    </row>
    <row r="878" spans="1:4" ht="120">
      <c r="A878" s="4">
        <f t="shared" si="26"/>
        <v>1</v>
      </c>
      <c r="B878" s="4" t="str">
        <f t="shared" si="27"/>
        <v>Note: The number of months is used to calculate the average number of sessions per month. If the number seems incorrect, please check the General programme information tab and adjust the dates of the start and the end of the programme accordingly</v>
      </c>
      <c r="C878" s="4" t="s">
        <v>1728</v>
      </c>
      <c r="D878" s="4" t="s">
        <v>1729</v>
      </c>
    </row>
    <row r="879" spans="1:4">
      <c r="A879" s="4">
        <f t="shared" si="26"/>
        <v>1</v>
      </c>
      <c r="B879" s="4" t="str">
        <f t="shared" si="27"/>
        <v>Small projects</v>
      </c>
      <c r="C879" s="4" t="s">
        <v>296</v>
      </c>
      <c r="D879" s="4" t="s">
        <v>1075</v>
      </c>
    </row>
    <row r="880" spans="1:4" ht="409.5">
      <c r="A880" s="4">
        <f t="shared" si="26"/>
        <v>1</v>
      </c>
      <c r="B880" s="4" t="str">
        <f t="shared" si="27"/>
        <v>Spreadsheet description: This spreadsheet collects information on the small projects undertaken by participants in the iteration to support learning of didactic sessions, including the number of small projects and addressed competencies of each small project per participant.
Small projects are on-the job activities that provide an opportunity to apply the knowledge/competencies acquired in didactic sessions and are aimed at reinforcing the concepts learned during those sessions. Ideally, they should be targeting weaker competencies of each participant, so the task and competency can be different for each participant. The task can be individual or done in groups. Each small project should focus on a different competency. At least 2 small projects are recommended to be completed by each participant. Estimated time for completion of a small project is 2-5 hrs.</v>
      </c>
      <c r="C880" s="4" t="s">
        <v>1730</v>
      </c>
      <c r="D880" s="4" t="s">
        <v>1731</v>
      </c>
    </row>
    <row r="881" spans="1:4" ht="195">
      <c r="A881" s="4">
        <f t="shared" si="26"/>
        <v>1</v>
      </c>
      <c r="B881" s="4" t="str">
        <f t="shared" si="27"/>
        <v xml:space="preserve">When to fill in this tab: 
Following completion of each small project - complete details on each small project for each participant (title of each small project, competency)
Information in column A is automatically prepopulated from Participants' info tab.
Note: Information needs to be updated if there are any changes at any point as it feeds into reporting forms. </v>
      </c>
      <c r="C881" s="4" t="s">
        <v>1732</v>
      </c>
      <c r="D881" s="4" t="s">
        <v>1733</v>
      </c>
    </row>
    <row r="882" spans="1:4">
      <c r="A882" s="4">
        <f t="shared" si="26"/>
        <v>1</v>
      </c>
      <c r="B882" s="4" t="str">
        <f t="shared" si="27"/>
        <v>Small project 1</v>
      </c>
      <c r="C882" s="4" t="s">
        <v>1734</v>
      </c>
      <c r="D882" s="4" t="s">
        <v>1735</v>
      </c>
    </row>
    <row r="883" spans="1:4">
      <c r="A883" s="4">
        <f t="shared" si="26"/>
        <v>1</v>
      </c>
      <c r="B883" s="4" t="str">
        <f t="shared" si="27"/>
        <v>Small project 2</v>
      </c>
      <c r="C883" s="4" t="s">
        <v>1736</v>
      </c>
      <c r="D883" s="4" t="s">
        <v>1737</v>
      </c>
    </row>
    <row r="884" spans="1:4">
      <c r="A884" s="4">
        <f t="shared" si="26"/>
        <v>1</v>
      </c>
      <c r="B884" s="4" t="str">
        <f t="shared" si="27"/>
        <v>Small project 3</v>
      </c>
      <c r="C884" s="4" t="s">
        <v>1738</v>
      </c>
      <c r="D884" s="4" t="s">
        <v>1739</v>
      </c>
    </row>
    <row r="885" spans="1:4">
      <c r="A885" s="4">
        <f t="shared" si="26"/>
        <v>1</v>
      </c>
      <c r="B885" s="4" t="str">
        <f t="shared" si="27"/>
        <v>Small project 4</v>
      </c>
      <c r="C885" s="4" t="s">
        <v>1740</v>
      </c>
      <c r="D885" s="4" t="s">
        <v>1741</v>
      </c>
    </row>
    <row r="886" spans="1:4">
      <c r="A886" s="4">
        <f t="shared" si="26"/>
        <v>1</v>
      </c>
      <c r="B886" s="4" t="str">
        <f t="shared" si="27"/>
        <v>Small project 5</v>
      </c>
      <c r="C886" s="4" t="s">
        <v>1742</v>
      </c>
      <c r="D886" s="4" t="s">
        <v>1743</v>
      </c>
    </row>
    <row r="887" spans="1:4">
      <c r="A887" s="4">
        <f t="shared" si="26"/>
        <v>1</v>
      </c>
      <c r="B887" s="4" t="str">
        <f t="shared" si="27"/>
        <v>Small project 6</v>
      </c>
      <c r="C887" s="4" t="s">
        <v>1744</v>
      </c>
      <c r="D887" s="4" t="s">
        <v>1745</v>
      </c>
    </row>
    <row r="888" spans="1:4">
      <c r="A888" s="4">
        <f t="shared" si="26"/>
        <v>1</v>
      </c>
      <c r="B888" s="4" t="str">
        <f t="shared" si="27"/>
        <v>Small project 7</v>
      </c>
      <c r="C888" s="4" t="s">
        <v>1746</v>
      </c>
      <c r="D888" s="4" t="s">
        <v>1747</v>
      </c>
    </row>
    <row r="889" spans="1:4">
      <c r="A889" s="4">
        <f t="shared" si="26"/>
        <v>1</v>
      </c>
      <c r="B889" s="4" t="str">
        <f t="shared" si="27"/>
        <v>Small project 8</v>
      </c>
      <c r="C889" s="4" t="s">
        <v>1748</v>
      </c>
      <c r="D889" s="4" t="s">
        <v>1749</v>
      </c>
    </row>
    <row r="890" spans="1:4">
      <c r="A890" s="4">
        <f t="shared" si="26"/>
        <v>1</v>
      </c>
      <c r="B890" s="4" t="str">
        <f t="shared" si="27"/>
        <v>Small project 9</v>
      </c>
      <c r="C890" s="4" t="s">
        <v>1750</v>
      </c>
      <c r="D890" s="4" t="s">
        <v>1751</v>
      </c>
    </row>
    <row r="891" spans="1:4">
      <c r="A891" s="4">
        <f t="shared" si="26"/>
        <v>1</v>
      </c>
      <c r="B891" s="4" t="str">
        <f t="shared" si="27"/>
        <v>Small project 10</v>
      </c>
      <c r="C891" s="4" t="s">
        <v>1752</v>
      </c>
      <c r="D891" s="4" t="s">
        <v>1753</v>
      </c>
    </row>
    <row r="892" spans="1:4" ht="45">
      <c r="A892" s="4">
        <f t="shared" si="26"/>
        <v>1</v>
      </c>
      <c r="B892" s="4" t="str">
        <f t="shared" si="27"/>
        <v>Total number of small projects completed at the end of the programme</v>
      </c>
      <c r="C892" s="4" t="s">
        <v>1754</v>
      </c>
      <c r="D892" s="4" t="s">
        <v>1755</v>
      </c>
    </row>
    <row r="893" spans="1:4">
      <c r="A893" s="4">
        <f t="shared" si="26"/>
        <v>1</v>
      </c>
      <c r="B893" s="4" t="str">
        <f t="shared" si="27"/>
        <v>Small project title</v>
      </c>
      <c r="C893" s="4" t="s">
        <v>1756</v>
      </c>
      <c r="D893" s="4" t="s">
        <v>1757</v>
      </c>
    </row>
    <row r="894" spans="1:4">
      <c r="A894" s="4">
        <f t="shared" si="26"/>
        <v>1</v>
      </c>
      <c r="B894" s="4" t="str">
        <f t="shared" si="27"/>
        <v>Competency addressed (primary)</v>
      </c>
      <c r="C894" s="4" t="s">
        <v>1758</v>
      </c>
      <c r="D894" s="4" t="s">
        <v>1759</v>
      </c>
    </row>
    <row r="895" spans="1:4" ht="30">
      <c r="A895" s="4">
        <f t="shared" si="26"/>
        <v>1</v>
      </c>
      <c r="B895" s="4" t="str">
        <f t="shared" si="27"/>
        <v>Number of small projects per competency</v>
      </c>
      <c r="C895" s="4" t="s">
        <v>1760</v>
      </c>
      <c r="D895" s="4" t="s">
        <v>1761</v>
      </c>
    </row>
    <row r="896" spans="1:4" ht="30">
      <c r="A896" s="4">
        <f t="shared" si="26"/>
        <v>1</v>
      </c>
      <c r="B896" s="4" t="str">
        <f t="shared" si="27"/>
        <v>Percentage of small projects per competency</v>
      </c>
      <c r="C896" s="4" t="s">
        <v>1762</v>
      </c>
      <c r="D896" s="4" t="s">
        <v>1763</v>
      </c>
    </row>
    <row r="897" spans="1:4">
      <c r="A897" s="4">
        <f t="shared" si="26"/>
        <v>1</v>
      </c>
      <c r="B897" s="4" t="str">
        <f t="shared" si="27"/>
        <v>Competency</v>
      </c>
      <c r="C897" s="4" t="s">
        <v>1764</v>
      </c>
      <c r="D897" s="4" t="s">
        <v>1765</v>
      </c>
    </row>
    <row r="898" spans="1:4">
      <c r="A898" s="4">
        <f t="shared" si="26"/>
        <v>1</v>
      </c>
      <c r="B898" s="4" t="str">
        <f t="shared" si="27"/>
        <v>Capstone projects</v>
      </c>
      <c r="C898" s="4" t="s">
        <v>298</v>
      </c>
      <c r="D898" s="4" t="s">
        <v>1076</v>
      </c>
    </row>
    <row r="899" spans="1:4" ht="105">
      <c r="A899" s="4">
        <f t="shared" si="26"/>
        <v>1</v>
      </c>
      <c r="B899" s="4" t="str">
        <f t="shared" si="27"/>
        <v>Spreadsheet description: This spreadsheet collects information on the capstone projects undertaken by participants in the iteration to support strengthening of the national laboratory system and apply learnt knowledge and skills.</v>
      </c>
      <c r="C899" s="4" t="s">
        <v>1766</v>
      </c>
      <c r="D899" s="4" t="s">
        <v>1767</v>
      </c>
    </row>
    <row r="900" spans="1:4" ht="409.5">
      <c r="A900" s="4">
        <f t="shared" si="26"/>
        <v>1</v>
      </c>
      <c r="B900" s="4" t="str">
        <f t="shared" si="27"/>
        <v xml:space="preserve">When to fill in this tab: 
1) When capstone projects have been formulated - input capstone project title, select from drop-downs whether a capstone project has been selected based on national needs, whether a project is multisectoral (involving more than one sector - e.g, human and animal sectors), indicate primary competency (and up to two additional competencies if applicable), as well as project objectives for each participant (columns D-J). If a capstone project is conducted by several people, it should still be included for each participant. You can refer to color-coding of the cells at the bottom of the spreadsheet.
It is highly recommended to base all capstone projects on national needs with the aim of strengthening national laboratory systems. This can be done based on gap analysis, national laboratory policy and strategic plans, situational analysis or other documents identifying country needs in laboratory sector.
2) After capstone project defense - input capstone project outcomes, score for report, score for defense, select from drop-down whether both oral presentation and written reports have been produced by each participant, and whether participant passed/failed capstone project (columns K-O).
3) Throughout the programme as needed if information changes.
Information in columns A-C is automatically prepopulated from Participants' info and Mentors' info tabs.
Note: Information needs to be updated if there are any changes at any point as it feeds into reporting forms. </v>
      </c>
      <c r="C900" s="4" t="s">
        <v>1768</v>
      </c>
      <c r="D900" s="4" t="s">
        <v>1769</v>
      </c>
    </row>
    <row r="901" spans="1:4">
      <c r="A901" s="4">
        <f t="shared" ref="A901:A964" si="28">$B$2</f>
        <v>1</v>
      </c>
      <c r="B901" s="4" t="str">
        <f t="shared" ref="B901:B964" si="29">IF($B$2=1,C901,IF($B$2=2,D901,IF($B$2=3,E901,IF($B$2=4,F901,F902))))</f>
        <v>Participant's One Health Sector</v>
      </c>
      <c r="C901" s="4" t="s">
        <v>1770</v>
      </c>
      <c r="D901" s="4" t="s">
        <v>1771</v>
      </c>
    </row>
    <row r="902" spans="1:4">
      <c r="A902" s="4">
        <f t="shared" si="28"/>
        <v>1</v>
      </c>
      <c r="B902" s="4" t="str">
        <f t="shared" si="29"/>
        <v>Mentor first name and last name</v>
      </c>
      <c r="C902" s="4" t="s">
        <v>94</v>
      </c>
      <c r="D902" s="4" t="s">
        <v>1719</v>
      </c>
    </row>
    <row r="903" spans="1:4">
      <c r="A903" s="4">
        <f t="shared" si="28"/>
        <v>1</v>
      </c>
      <c r="B903" s="4" t="str">
        <f t="shared" si="29"/>
        <v>Capstone project title</v>
      </c>
      <c r="C903" s="4" t="s">
        <v>1772</v>
      </c>
      <c r="D903" s="4" t="s">
        <v>1773</v>
      </c>
    </row>
    <row r="904" spans="1:4" ht="45">
      <c r="A904" s="4">
        <f t="shared" si="28"/>
        <v>1</v>
      </c>
      <c r="B904" s="4" t="str">
        <f t="shared" si="29"/>
        <v>Capstone project selected based on national laboratory system needs - Yes/No</v>
      </c>
      <c r="C904" s="4" t="s">
        <v>1774</v>
      </c>
      <c r="D904" s="4" t="s">
        <v>1775</v>
      </c>
    </row>
    <row r="905" spans="1:4" ht="75">
      <c r="A905" s="4">
        <f t="shared" si="28"/>
        <v>1</v>
      </c>
      <c r="B905" s="4" t="str">
        <f t="shared" si="29"/>
        <v>Multisectoral capstone project? (involving participants from at least two sectors (human health, animal health, environmental health, other))</v>
      </c>
      <c r="C905" s="4" t="s">
        <v>1776</v>
      </c>
      <c r="D905" s="163" t="s">
        <v>1777</v>
      </c>
    </row>
    <row r="906" spans="1:4">
      <c r="A906" s="4">
        <f t="shared" si="28"/>
        <v>1</v>
      </c>
      <c r="B906" s="4" t="str">
        <f t="shared" si="29"/>
        <v>Competency addressed (primary)</v>
      </c>
      <c r="C906" s="4" t="s">
        <v>1758</v>
      </c>
      <c r="D906" s="4" t="s">
        <v>1759</v>
      </c>
    </row>
    <row r="907" spans="1:4" ht="30">
      <c r="A907" s="4">
        <f t="shared" si="28"/>
        <v>1</v>
      </c>
      <c r="B907" s="4" t="str">
        <f t="shared" si="29"/>
        <v>Competency addressed (secondary, if applicable)</v>
      </c>
      <c r="C907" s="4" t="s">
        <v>1778</v>
      </c>
      <c r="D907" s="4" t="s">
        <v>1779</v>
      </c>
    </row>
    <row r="908" spans="1:4" ht="30">
      <c r="A908" s="4">
        <f t="shared" si="28"/>
        <v>1</v>
      </c>
      <c r="B908" s="4" t="str">
        <f t="shared" si="29"/>
        <v>Competency addressed (tertiary, if applicable)</v>
      </c>
      <c r="C908" s="4" t="s">
        <v>1780</v>
      </c>
      <c r="D908" s="4" t="s">
        <v>1781</v>
      </c>
    </row>
    <row r="909" spans="1:4">
      <c r="A909" s="4">
        <f t="shared" si="28"/>
        <v>1</v>
      </c>
      <c r="B909" s="4" t="str">
        <f t="shared" si="29"/>
        <v>Capstone project objectives</v>
      </c>
      <c r="C909" s="4" t="s">
        <v>1782</v>
      </c>
      <c r="D909" s="4" t="s">
        <v>1783</v>
      </c>
    </row>
    <row r="910" spans="1:4" ht="30">
      <c r="A910" s="4">
        <f t="shared" si="28"/>
        <v>1</v>
      </c>
      <c r="B910" s="4" t="str">
        <f t="shared" si="29"/>
        <v>Capstone project outcomes (main achievements)</v>
      </c>
      <c r="C910" s="4" t="s">
        <v>1784</v>
      </c>
      <c r="D910" s="4" t="s">
        <v>1785</v>
      </c>
    </row>
    <row r="911" spans="1:4" ht="30">
      <c r="A911" s="4">
        <f t="shared" si="28"/>
        <v>1</v>
      </c>
      <c r="B911" s="4" t="str">
        <f t="shared" si="29"/>
        <v>Capstone project report score in % (if applicable)</v>
      </c>
      <c r="C911" s="4" t="s">
        <v>1786</v>
      </c>
      <c r="D911" s="4" t="s">
        <v>1787</v>
      </c>
    </row>
    <row r="912" spans="1:4" ht="30">
      <c r="A912" s="4">
        <f t="shared" si="28"/>
        <v>1</v>
      </c>
      <c r="B912" s="4" t="str">
        <f t="shared" si="29"/>
        <v>Capstone project defense score in %  (if applicable)</v>
      </c>
      <c r="C912" s="4" t="s">
        <v>1788</v>
      </c>
      <c r="D912" s="4" t="s">
        <v>1789</v>
      </c>
    </row>
    <row r="913" spans="1:4" ht="45">
      <c r="A913" s="4">
        <f t="shared" si="28"/>
        <v>1</v>
      </c>
      <c r="B913" s="4" t="str">
        <f t="shared" si="29"/>
        <v>Both produced a written report and delivered an oral presentation for the capstone project</v>
      </c>
      <c r="C913" s="4" t="s">
        <v>1790</v>
      </c>
      <c r="D913" s="4" t="s">
        <v>1791</v>
      </c>
    </row>
    <row r="914" spans="1:4">
      <c r="A914" s="4">
        <f t="shared" si="28"/>
        <v>1</v>
      </c>
      <c r="B914" s="4" t="str">
        <f t="shared" si="29"/>
        <v>Capstone projects - Overall Pass/Fail</v>
      </c>
      <c r="C914" s="4" t="s">
        <v>1792</v>
      </c>
      <c r="D914" s="4" t="s">
        <v>1793</v>
      </c>
    </row>
    <row r="915" spans="1:4">
      <c r="A915" s="4">
        <f t="shared" si="28"/>
        <v>1</v>
      </c>
      <c r="B915" s="4" t="str">
        <f t="shared" si="29"/>
        <v>Competencies covered</v>
      </c>
      <c r="C915" s="4" t="s">
        <v>1794</v>
      </c>
      <c r="D915" s="4" t="s">
        <v>1795</v>
      </c>
    </row>
    <row r="916" spans="1:4" ht="30">
      <c r="A916" s="4">
        <f t="shared" si="28"/>
        <v>1</v>
      </c>
      <c r="B916" s="4" t="str">
        <f t="shared" si="29"/>
        <v>Number of projects with primary competency</v>
      </c>
      <c r="C916" s="4" t="s">
        <v>1796</v>
      </c>
      <c r="D916" s="4" t="s">
        <v>1797</v>
      </c>
    </row>
    <row r="917" spans="1:4" ht="30">
      <c r="A917" s="4">
        <f t="shared" si="28"/>
        <v>1</v>
      </c>
      <c r="B917" s="4" t="str">
        <f t="shared" si="29"/>
        <v>Percentage of projects with primary competency</v>
      </c>
      <c r="C917" s="4" t="s">
        <v>1798</v>
      </c>
      <c r="D917" s="4" t="s">
        <v>1799</v>
      </c>
    </row>
    <row r="918" spans="1:4" ht="30">
      <c r="A918" s="4">
        <f t="shared" si="28"/>
        <v>1</v>
      </c>
      <c r="B918" s="4" t="str">
        <f t="shared" si="29"/>
        <v>Number of projects with secondary competency (if applicable)</v>
      </c>
      <c r="C918" s="4" t="s">
        <v>1800</v>
      </c>
      <c r="D918" s="4" t="s">
        <v>1801</v>
      </c>
    </row>
    <row r="919" spans="1:4" ht="30">
      <c r="A919" s="4">
        <f t="shared" si="28"/>
        <v>1</v>
      </c>
      <c r="B919" s="4" t="str">
        <f t="shared" si="29"/>
        <v>Percentage of projects with secondary competency</v>
      </c>
      <c r="C919" s="4" t="s">
        <v>1802</v>
      </c>
      <c r="D919" s="4" t="s">
        <v>1803</v>
      </c>
    </row>
    <row r="920" spans="1:4" ht="30">
      <c r="A920" s="4">
        <f t="shared" si="28"/>
        <v>1</v>
      </c>
      <c r="B920" s="4" t="str">
        <f t="shared" si="29"/>
        <v>Number of projects with tertiary competency (if applicable)</v>
      </c>
      <c r="C920" s="4" t="s">
        <v>1804</v>
      </c>
      <c r="D920" s="4" t="s">
        <v>1805</v>
      </c>
    </row>
    <row r="921" spans="1:4" ht="30">
      <c r="A921" s="4">
        <f t="shared" si="28"/>
        <v>1</v>
      </c>
      <c r="B921" s="4" t="str">
        <f t="shared" si="29"/>
        <v>Percentage of projects with tertiary competency</v>
      </c>
      <c r="C921" s="4" t="s">
        <v>1806</v>
      </c>
      <c r="D921" s="4" t="s">
        <v>1807</v>
      </c>
    </row>
    <row r="922" spans="1:4" ht="30">
      <c r="A922" s="4">
        <f t="shared" si="28"/>
        <v>1</v>
      </c>
      <c r="B922" s="4" t="str">
        <f t="shared" si="29"/>
        <v>Number of participants that took on capstone project</v>
      </c>
      <c r="C922" s="4" t="s">
        <v>1808</v>
      </c>
      <c r="D922" s="4" t="s">
        <v>1809</v>
      </c>
    </row>
    <row r="923" spans="1:4" ht="45">
      <c r="A923" s="4">
        <f t="shared" si="28"/>
        <v>1</v>
      </c>
      <c r="B923" s="4" t="str">
        <f t="shared" si="29"/>
        <v>Number of participants that completed capstone project with an oral presentation and written report</v>
      </c>
      <c r="C923" s="4" t="s">
        <v>1810</v>
      </c>
      <c r="D923" s="4" t="s">
        <v>1811</v>
      </c>
    </row>
    <row r="924" spans="1:4" ht="30">
      <c r="A924" s="4">
        <f t="shared" si="28"/>
        <v>1</v>
      </c>
      <c r="B924" s="4" t="str">
        <f t="shared" si="29"/>
        <v>Average percentage for capstone project report per sector</v>
      </c>
      <c r="C924" s="4" t="s">
        <v>1812</v>
      </c>
      <c r="D924" s="4" t="s">
        <v>1813</v>
      </c>
    </row>
    <row r="925" spans="1:4" ht="30">
      <c r="A925" s="4">
        <f t="shared" si="28"/>
        <v>1</v>
      </c>
      <c r="B925" s="4" t="str">
        <f t="shared" si="29"/>
        <v>Average percentage for capstone project defense per sector</v>
      </c>
      <c r="C925" s="4" t="s">
        <v>1814</v>
      </c>
      <c r="D925" s="4" t="s">
        <v>1815</v>
      </c>
    </row>
    <row r="926" spans="1:4" ht="45">
      <c r="A926" s="4">
        <f t="shared" si="28"/>
        <v>1</v>
      </c>
      <c r="B926" s="4" t="str">
        <f t="shared" si="29"/>
        <v>Number of capstone projects selected based on national needs per sector</v>
      </c>
      <c r="C926" s="4" t="s">
        <v>1816</v>
      </c>
      <c r="D926" s="4" t="s">
        <v>1817</v>
      </c>
    </row>
    <row r="927" spans="1:4" ht="45">
      <c r="A927" s="4">
        <f t="shared" si="28"/>
        <v>1</v>
      </c>
      <c r="B927" s="4" t="str">
        <f t="shared" si="29"/>
        <v>Percentage of capstone projects selected based on national needs per sector</v>
      </c>
      <c r="C927" s="4" t="s">
        <v>1818</v>
      </c>
      <c r="D927" s="4" t="s">
        <v>1819</v>
      </c>
    </row>
    <row r="928" spans="1:4" ht="75">
      <c r="A928" s="4">
        <f t="shared" si="28"/>
        <v>1</v>
      </c>
      <c r="B928" s="4" t="str">
        <f t="shared" si="29"/>
        <v>Multisectoral capstone project (involving participants from at least two sectors (human health, animal health, environmental health, other))</v>
      </c>
      <c r="C928" s="4" t="s">
        <v>1820</v>
      </c>
      <c r="D928" s="4" t="s">
        <v>1821</v>
      </c>
    </row>
    <row r="929" spans="1:4">
      <c r="A929" s="4">
        <f t="shared" si="28"/>
        <v>1</v>
      </c>
      <c r="B929" s="4" t="str">
        <f t="shared" si="29"/>
        <v>Sectors</v>
      </c>
      <c r="C929" s="4" t="s">
        <v>1822</v>
      </c>
      <c r="D929" s="4" t="s">
        <v>1823</v>
      </c>
    </row>
    <row r="930" spans="1:4">
      <c r="A930" s="4">
        <f t="shared" si="28"/>
        <v>1</v>
      </c>
      <c r="B930" s="4" t="str">
        <f t="shared" si="29"/>
        <v>Number of multisectoral projects</v>
      </c>
      <c r="C930" s="4" t="s">
        <v>1824</v>
      </c>
      <c r="D930" s="4" t="s">
        <v>1825</v>
      </c>
    </row>
    <row r="931" spans="1:4" ht="30">
      <c r="A931" s="4">
        <f t="shared" si="28"/>
        <v>1</v>
      </c>
      <c r="B931" s="4" t="str">
        <f t="shared" si="29"/>
        <v>Participant module evaluation forms</v>
      </c>
      <c r="C931" s="4" t="s">
        <v>1826</v>
      </c>
      <c r="D931" s="4" t="s">
        <v>1827</v>
      </c>
    </row>
    <row r="932" spans="1:4" ht="405">
      <c r="A932" s="4">
        <f t="shared" si="28"/>
        <v>1</v>
      </c>
      <c r="B932" s="4" t="str">
        <f t="shared" si="29"/>
        <v>Spreadsheet description: Participant module evaluation forms should be collected by you from each participant following each module. This spreadsheet is intended for entering summaries of all responses from the participant module evaluation forms and provides totals and feeds into the indicators table and graphs in the Indicators view group 1-3 spreadsheets. Participant module evaluation forms gather information on satisfaction with module content and learning materials, satisfaction with teaching of each of the instructors, and satisfaction with One health considerations per module. Since the tool requires data with specific breakdowns (e.g. by One Health sector), an additional step of data processing is required prior to copy-pasting data into the tool. If support is needed for this process, programmes may contact the GLLP Secretariat at gllp@who.int.</v>
      </c>
      <c r="C932" s="4" t="s">
        <v>1828</v>
      </c>
      <c r="D932" s="4" t="s">
        <v>1829</v>
      </c>
    </row>
    <row r="933" spans="1:4" ht="409.5">
      <c r="A933" s="4">
        <f t="shared" si="28"/>
        <v>1</v>
      </c>
      <c r="B933" s="4" t="str">
        <f t="shared" si="29"/>
        <v>When to fill in this tab: 
Following each module:
- In row 8, input the number of respondents per sector out of all participants that responded to the evaluation form. For instance, if 3 participants from human health responded to the evaluation form for module X, then you would enter 3 for human health for that module.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 and the mode of delivery from the Modules info tab. Note that mode of delivery is repeated for each sector.</v>
      </c>
      <c r="C933" s="4" t="s">
        <v>1830</v>
      </c>
      <c r="D933" s="4" t="s">
        <v>1831</v>
      </c>
    </row>
    <row r="934" spans="1:4">
      <c r="A934" s="4">
        <f t="shared" si="28"/>
        <v>1</v>
      </c>
      <c r="B934" s="4" t="str">
        <f t="shared" si="29"/>
        <v>Number of respondents per sector</v>
      </c>
      <c r="C934" s="4" t="s">
        <v>1832</v>
      </c>
      <c r="D934" s="4" t="s">
        <v>1833</v>
      </c>
    </row>
    <row r="935" spans="1:4" ht="30">
      <c r="A935" s="4">
        <f t="shared" si="28"/>
        <v>1</v>
      </c>
      <c r="B935" s="4" t="str">
        <f t="shared" si="29"/>
        <v>A. Module content and learning materials</v>
      </c>
      <c r="C935" s="4" t="s">
        <v>1834</v>
      </c>
      <c r="D935" s="4" t="s">
        <v>1835</v>
      </c>
    </row>
    <row r="936" spans="1:4" ht="45">
      <c r="A936" s="4">
        <f t="shared" si="28"/>
        <v>1</v>
      </c>
      <c r="B936" s="4" t="str">
        <f t="shared" si="29"/>
        <v>The learning objectives for this module were clearly stated and understandable</v>
      </c>
      <c r="C936" s="4" t="s">
        <v>1836</v>
      </c>
      <c r="D936" s="4" t="s">
        <v>1837</v>
      </c>
    </row>
    <row r="937" spans="1:4" ht="30">
      <c r="A937" s="4">
        <f t="shared" si="28"/>
        <v>1</v>
      </c>
      <c r="B937" s="4" t="str">
        <f t="shared" si="29"/>
        <v>The learning objectives of this module were met </v>
      </c>
      <c r="C937" s="4" t="s">
        <v>1838</v>
      </c>
      <c r="D937" s="4" t="s">
        <v>1839</v>
      </c>
    </row>
    <row r="938" spans="1:4" ht="30">
      <c r="A938" s="4">
        <f t="shared" si="28"/>
        <v>1</v>
      </c>
      <c r="B938" s="4" t="str">
        <f t="shared" si="29"/>
        <v>All relevant content related to the module topic was included</v>
      </c>
      <c r="C938" s="4" t="s">
        <v>1840</v>
      </c>
      <c r="D938" s="4" t="s">
        <v>1841</v>
      </c>
    </row>
    <row r="939" spans="1:4" ht="30">
      <c r="A939" s="4">
        <f t="shared" si="28"/>
        <v>1</v>
      </c>
      <c r="B939" s="4" t="str">
        <f t="shared" si="29"/>
        <v>The content of this module will be useful to me on the job</v>
      </c>
      <c r="C939" s="4" t="s">
        <v>1842</v>
      </c>
      <c r="D939" s="4" t="s">
        <v>1843</v>
      </c>
    </row>
    <row r="940" spans="1:4" ht="45">
      <c r="A940" s="4">
        <f t="shared" si="28"/>
        <v>1</v>
      </c>
      <c r="B940" s="4" t="str">
        <f t="shared" si="29"/>
        <v>The content was well-balanced between theoretical information and practical examples</v>
      </c>
      <c r="C940" s="4" t="s">
        <v>1844</v>
      </c>
      <c r="D940" s="4" t="s">
        <v>1845</v>
      </c>
    </row>
    <row r="941" spans="1:4" ht="30">
      <c r="A941" s="4">
        <f t="shared" si="28"/>
        <v>1</v>
      </c>
      <c r="B941" s="4" t="str">
        <f t="shared" si="29"/>
        <v>The content included sufficient activities</v>
      </c>
      <c r="C941" s="4" t="s">
        <v>1846</v>
      </c>
      <c r="D941" s="4" t="s">
        <v>1847</v>
      </c>
    </row>
    <row r="942" spans="1:4" ht="30">
      <c r="A942" s="4">
        <f t="shared" si="28"/>
        <v>1</v>
      </c>
      <c r="B942" s="4" t="str">
        <f t="shared" si="29"/>
        <v>Examples and activities helped me learn the content</v>
      </c>
      <c r="C942" s="4" t="s">
        <v>1848</v>
      </c>
      <c r="D942" s="4" t="s">
        <v>1849</v>
      </c>
    </row>
    <row r="943" spans="1:4" ht="45">
      <c r="A943" s="4">
        <f t="shared" si="28"/>
        <v>1</v>
      </c>
      <c r="B943" s="4" t="str">
        <f t="shared" si="29"/>
        <v>The quality of the learning materials (slides, handouts, online materials, etc.) was adequate</v>
      </c>
      <c r="C943" s="4" t="s">
        <v>1850</v>
      </c>
      <c r="D943" s="4" t="s">
        <v>1851</v>
      </c>
    </row>
    <row r="944" spans="1:4" ht="30">
      <c r="A944" s="4">
        <f t="shared" si="28"/>
        <v>1</v>
      </c>
      <c r="B944" s="4" t="str">
        <f t="shared" si="29"/>
        <v>The duration for this module was appropriate</v>
      </c>
      <c r="C944" s="4" t="s">
        <v>1852</v>
      </c>
      <c r="D944" s="4" t="s">
        <v>1853</v>
      </c>
    </row>
    <row r="945" spans="1:4">
      <c r="A945" s="4">
        <f t="shared" si="28"/>
        <v>1</v>
      </c>
      <c r="B945" s="4" t="str">
        <f t="shared" si="29"/>
        <v>Average by sector by module</v>
      </c>
      <c r="C945" s="4" t="s">
        <v>1854</v>
      </c>
      <c r="D945" s="4" t="s">
        <v>1855</v>
      </c>
    </row>
    <row r="946" spans="1:4" ht="30">
      <c r="A946" s="4">
        <f t="shared" si="28"/>
        <v>1</v>
      </c>
      <c r="B946" s="4" t="str">
        <f t="shared" si="29"/>
        <v>Total average by sector for all modules</v>
      </c>
      <c r="C946" s="4" t="s">
        <v>1856</v>
      </c>
      <c r="D946" s="4" t="s">
        <v>1857</v>
      </c>
    </row>
    <row r="947" spans="1:4" ht="30">
      <c r="A947" s="4">
        <f t="shared" si="28"/>
        <v>1</v>
      </c>
      <c r="B947" s="4" t="str">
        <f t="shared" si="29"/>
        <v>Total average by mode for all modules</v>
      </c>
      <c r="C947" s="4" t="s">
        <v>1858</v>
      </c>
      <c r="D947" s="4" t="s">
        <v>1859</v>
      </c>
    </row>
    <row r="948" spans="1:4">
      <c r="A948" s="4">
        <f t="shared" si="28"/>
        <v>1</v>
      </c>
      <c r="B948" s="4" t="str">
        <f t="shared" si="29"/>
        <v>Average by module</v>
      </c>
      <c r="C948" s="4" t="s">
        <v>1860</v>
      </c>
      <c r="D948" s="4" t="s">
        <v>1861</v>
      </c>
    </row>
    <row r="949" spans="1:4">
      <c r="A949" s="4">
        <f t="shared" si="28"/>
        <v>1</v>
      </c>
      <c r="B949" s="4" t="str">
        <f t="shared" si="29"/>
        <v>Total average for all modules</v>
      </c>
      <c r="C949" s="4" t="s">
        <v>1862</v>
      </c>
      <c r="D949" s="4" t="s">
        <v>1863</v>
      </c>
    </row>
    <row r="950" spans="1:4" ht="30">
      <c r="A950" s="4">
        <f t="shared" si="28"/>
        <v>1</v>
      </c>
      <c r="B950" s="4" t="str">
        <f t="shared" si="29"/>
        <v>B. Instructor and delivery methods - INSTRUCTOR 1</v>
      </c>
      <c r="C950" s="4" t="s">
        <v>1864</v>
      </c>
      <c r="D950" s="4" t="s">
        <v>1865</v>
      </c>
    </row>
    <row r="951" spans="1:4" ht="30">
      <c r="A951" s="4">
        <f t="shared" si="28"/>
        <v>1</v>
      </c>
      <c r="B951" s="4" t="str">
        <f t="shared" si="29"/>
        <v>The instructor was knowledgeable about the subject matter</v>
      </c>
      <c r="C951" s="4" t="s">
        <v>1866</v>
      </c>
      <c r="D951" s="4" t="s">
        <v>1867</v>
      </c>
    </row>
    <row r="952" spans="1:4" ht="30">
      <c r="A952" s="4">
        <f t="shared" si="28"/>
        <v>1</v>
      </c>
      <c r="B952" s="4" t="str">
        <f t="shared" si="29"/>
        <v>The instructor was prepared and well organized</v>
      </c>
      <c r="C952" s="4" t="s">
        <v>1868</v>
      </c>
      <c r="D952" s="4" t="s">
        <v>1869</v>
      </c>
    </row>
    <row r="953" spans="1:4" ht="30">
      <c r="A953" s="4">
        <f t="shared" si="28"/>
        <v>1</v>
      </c>
      <c r="B953" s="4" t="str">
        <f t="shared" si="29"/>
        <v>The instructor presented the information clearly</v>
      </c>
      <c r="C953" s="4" t="s">
        <v>1870</v>
      </c>
      <c r="D953" s="4" t="s">
        <v>1871</v>
      </c>
    </row>
    <row r="954" spans="1:4" ht="30">
      <c r="A954" s="4">
        <f t="shared" si="28"/>
        <v>1</v>
      </c>
      <c r="B954" s="4" t="str">
        <f t="shared" si="29"/>
        <v>The instructor was responsive and encouraged class participation</v>
      </c>
      <c r="C954" s="4" t="s">
        <v>1872</v>
      </c>
      <c r="D954" s="4" t="s">
        <v>1873</v>
      </c>
    </row>
    <row r="955" spans="1:4" ht="30">
      <c r="A955" s="4">
        <f t="shared" si="28"/>
        <v>1</v>
      </c>
      <c r="B955" s="4" t="str">
        <f t="shared" si="29"/>
        <v>The materials were adapted to national context, when relevant.</v>
      </c>
      <c r="C955" s="4" t="s">
        <v>1874</v>
      </c>
      <c r="D955" s="4" t="s">
        <v>1875</v>
      </c>
    </row>
    <row r="956" spans="1:4" ht="45">
      <c r="A956" s="4">
        <f t="shared" si="28"/>
        <v>1</v>
      </c>
      <c r="B956" s="4" t="str">
        <f t="shared" si="29"/>
        <v>The delivery methods used by the instructor were effective in facilitating learning</v>
      </c>
      <c r="C956" s="4" t="s">
        <v>1876</v>
      </c>
      <c r="D956" s="4" t="s">
        <v>1877</v>
      </c>
    </row>
    <row r="957" spans="1:4" ht="45">
      <c r="A957" s="4">
        <f t="shared" si="28"/>
        <v>1</v>
      </c>
      <c r="B957" s="4" t="str">
        <f t="shared" si="29"/>
        <v>The feedback provided by the instructor was constructive and helpful</v>
      </c>
      <c r="C957" s="4" t="s">
        <v>1878</v>
      </c>
      <c r="D957" s="4" t="s">
        <v>1879</v>
      </c>
    </row>
    <row r="958" spans="1:4" ht="45">
      <c r="A958" s="4">
        <f t="shared" si="28"/>
        <v>1</v>
      </c>
      <c r="B958" s="4" t="str">
        <f t="shared" si="29"/>
        <v>The instructor created an environment conducive to learning and professional growth</v>
      </c>
      <c r="C958" s="4" t="s">
        <v>1880</v>
      </c>
      <c r="D958" s="4" t="s">
        <v>1881</v>
      </c>
    </row>
    <row r="959" spans="1:4">
      <c r="A959" s="4">
        <f t="shared" si="28"/>
        <v>1</v>
      </c>
      <c r="B959" s="4" t="str">
        <f t="shared" si="29"/>
        <v>Average by sector by module</v>
      </c>
      <c r="C959" s="4" t="s">
        <v>1854</v>
      </c>
      <c r="D959" s="4" t="s">
        <v>1855</v>
      </c>
    </row>
    <row r="960" spans="1:4" ht="30">
      <c r="A960" s="4">
        <f t="shared" si="28"/>
        <v>1</v>
      </c>
      <c r="B960" s="4" t="str">
        <f t="shared" si="29"/>
        <v>Total average by sector for all modules</v>
      </c>
      <c r="C960" s="4" t="s">
        <v>1856</v>
      </c>
      <c r="D960" s="4" t="s">
        <v>1857</v>
      </c>
    </row>
    <row r="961" spans="1:4" ht="30">
      <c r="A961" s="4">
        <f t="shared" si="28"/>
        <v>1</v>
      </c>
      <c r="B961" s="4" t="str">
        <f t="shared" si="29"/>
        <v>Total average by mode for all modules</v>
      </c>
      <c r="C961" s="4" t="s">
        <v>1858</v>
      </c>
      <c r="D961" s="4" t="s">
        <v>1859</v>
      </c>
    </row>
    <row r="962" spans="1:4">
      <c r="A962" s="4">
        <f t="shared" si="28"/>
        <v>1</v>
      </c>
      <c r="B962" s="4" t="str">
        <f t="shared" si="29"/>
        <v>Average by module</v>
      </c>
      <c r="C962" s="4" t="s">
        <v>1860</v>
      </c>
      <c r="D962" s="4" t="s">
        <v>1861</v>
      </c>
    </row>
    <row r="963" spans="1:4" ht="30">
      <c r="A963" s="4">
        <f t="shared" si="28"/>
        <v>1</v>
      </c>
      <c r="B963" s="4" t="str">
        <f t="shared" si="29"/>
        <v>B. Instructor and delivery methods - INSTRUCTOR 2</v>
      </c>
      <c r="C963" s="4" t="s">
        <v>1882</v>
      </c>
      <c r="D963" s="4" t="s">
        <v>1883</v>
      </c>
    </row>
    <row r="964" spans="1:4" ht="30">
      <c r="A964" s="4">
        <f t="shared" si="28"/>
        <v>1</v>
      </c>
      <c r="B964" s="4" t="str">
        <f t="shared" si="29"/>
        <v>B. Instructor and delivery methods - INSTRUCTOR 3</v>
      </c>
      <c r="C964" s="4" t="s">
        <v>1884</v>
      </c>
      <c r="D964" s="4" t="s">
        <v>1885</v>
      </c>
    </row>
    <row r="965" spans="1:4" ht="30">
      <c r="A965" s="4">
        <f t="shared" ref="A965:A1028" si="30">$B$2</f>
        <v>1</v>
      </c>
      <c r="B965" s="4" t="str">
        <f t="shared" ref="B965:B1028" si="31">IF($B$2=1,C965,IF($B$2=2,D965,IF($B$2=3,E965,IF($B$2=4,F965,F966))))</f>
        <v>B. Instructor and delivery methods - INSTRUCTOR 4</v>
      </c>
      <c r="C965" s="4" t="s">
        <v>1886</v>
      </c>
      <c r="D965" s="4" t="s">
        <v>1887</v>
      </c>
    </row>
    <row r="966" spans="1:4" ht="30">
      <c r="A966" s="4">
        <f t="shared" si="30"/>
        <v>1</v>
      </c>
      <c r="B966" s="4" t="str">
        <f t="shared" si="31"/>
        <v>B. Instructor and delivery methods - INSTRUCTOR 5</v>
      </c>
      <c r="C966" s="4" t="s">
        <v>1888</v>
      </c>
      <c r="D966" s="4" t="s">
        <v>1889</v>
      </c>
    </row>
    <row r="967" spans="1:4">
      <c r="A967" s="4">
        <f t="shared" si="30"/>
        <v>1</v>
      </c>
      <c r="B967" s="4" t="str">
        <f t="shared" si="31"/>
        <v>Average for all instructors</v>
      </c>
      <c r="C967" s="4" t="s">
        <v>1890</v>
      </c>
      <c r="D967" s="4" t="s">
        <v>1891</v>
      </c>
    </row>
    <row r="968" spans="1:4" ht="30">
      <c r="A968" s="4">
        <f t="shared" si="30"/>
        <v>1</v>
      </c>
      <c r="B968" s="4" t="str">
        <f t="shared" si="31"/>
        <v>Average by sector by module for all instructors</v>
      </c>
      <c r="C968" s="4" t="s">
        <v>1892</v>
      </c>
      <c r="D968" s="4" t="s">
        <v>1893</v>
      </c>
    </row>
    <row r="969" spans="1:4" ht="30">
      <c r="A969" s="4">
        <f t="shared" si="30"/>
        <v>1</v>
      </c>
      <c r="B969" s="4" t="str">
        <f t="shared" si="31"/>
        <v>Total average by sector for all modules  for all instructors</v>
      </c>
      <c r="C969" s="4" t="s">
        <v>1894</v>
      </c>
      <c r="D969" s="4" t="s">
        <v>1895</v>
      </c>
    </row>
    <row r="970" spans="1:4" ht="30">
      <c r="A970" s="4">
        <f t="shared" si="30"/>
        <v>1</v>
      </c>
      <c r="B970" s="4" t="str">
        <f t="shared" si="31"/>
        <v>Total average by mode for all modules  for all instructors</v>
      </c>
      <c r="C970" s="4" t="s">
        <v>1896</v>
      </c>
      <c r="D970" s="4" t="s">
        <v>1897</v>
      </c>
    </row>
    <row r="971" spans="1:4" ht="30">
      <c r="A971" s="4">
        <f t="shared" si="30"/>
        <v>1</v>
      </c>
      <c r="B971" s="4" t="str">
        <f t="shared" si="31"/>
        <v>Average by module for all instructors</v>
      </c>
      <c r="C971" s="4" t="s">
        <v>1898</v>
      </c>
      <c r="D971" s="4" t="s">
        <v>1899</v>
      </c>
    </row>
    <row r="972" spans="1:4">
      <c r="A972" s="4">
        <f t="shared" si="30"/>
        <v>1</v>
      </c>
      <c r="B972" s="4" t="str">
        <f t="shared" si="31"/>
        <v>Averall average for all instructors</v>
      </c>
      <c r="C972" s="4" t="s">
        <v>1900</v>
      </c>
      <c r="D972" s="4" t="s">
        <v>1901</v>
      </c>
    </row>
    <row r="973" spans="1:4">
      <c r="A973" s="4">
        <f t="shared" si="30"/>
        <v>1</v>
      </c>
      <c r="B973" s="4" t="str">
        <f t="shared" si="31"/>
        <v>C. One health considerations</v>
      </c>
      <c r="C973" s="4" t="s">
        <v>1902</v>
      </c>
      <c r="D973" s="4" t="s">
        <v>1903</v>
      </c>
    </row>
    <row r="974" spans="1:4" ht="60">
      <c r="A974" s="4">
        <f t="shared" si="30"/>
        <v>1</v>
      </c>
      <c r="B974" s="4" t="str">
        <f t="shared" si="31"/>
        <v>The programme content sufficiently reflected the One Health perspective, including human, animal, and environmental health</v>
      </c>
      <c r="C974" s="4" t="s">
        <v>1904</v>
      </c>
      <c r="D974" s="4" t="s">
        <v>1905</v>
      </c>
    </row>
    <row r="975" spans="1:4" ht="45">
      <c r="A975" s="4">
        <f t="shared" si="30"/>
        <v>1</v>
      </c>
      <c r="B975" s="4" t="str">
        <f t="shared" si="31"/>
        <v>The module included relevant examples from human, animal, and environmental health</v>
      </c>
      <c r="C975" s="4" t="s">
        <v>1906</v>
      </c>
      <c r="D975" s="4" t="s">
        <v>1907</v>
      </c>
    </row>
    <row r="976" spans="1:4">
      <c r="A976" s="4">
        <f t="shared" si="30"/>
        <v>1</v>
      </c>
      <c r="B976" s="4" t="str">
        <f t="shared" si="31"/>
        <v>Average by sector by module</v>
      </c>
      <c r="C976" s="4" t="s">
        <v>1854</v>
      </c>
      <c r="D976" s="4" t="s">
        <v>1855</v>
      </c>
    </row>
    <row r="977" spans="1:4" ht="30">
      <c r="A977" s="4">
        <f t="shared" si="30"/>
        <v>1</v>
      </c>
      <c r="B977" s="4" t="str">
        <f t="shared" si="31"/>
        <v>Total average by sector for all modules</v>
      </c>
      <c r="C977" s="4" t="s">
        <v>1856</v>
      </c>
      <c r="D977" s="4" t="s">
        <v>1857</v>
      </c>
    </row>
    <row r="978" spans="1:4">
      <c r="A978" s="4">
        <f t="shared" si="30"/>
        <v>1</v>
      </c>
      <c r="B978" s="4" t="str">
        <f t="shared" si="31"/>
        <v>Average by module</v>
      </c>
      <c r="C978" s="4" t="s">
        <v>1860</v>
      </c>
      <c r="D978" s="4" t="s">
        <v>1861</v>
      </c>
    </row>
    <row r="979" spans="1:4">
      <c r="A979" s="4">
        <f t="shared" si="30"/>
        <v>1</v>
      </c>
      <c r="B979" s="4" t="str">
        <f t="shared" si="31"/>
        <v>Total average</v>
      </c>
      <c r="C979" s="4" t="s">
        <v>1908</v>
      </c>
      <c r="D979" s="4" t="s">
        <v>1909</v>
      </c>
    </row>
    <row r="980" spans="1:4">
      <c r="A980" s="4">
        <f t="shared" si="30"/>
        <v>1</v>
      </c>
      <c r="B980" s="4" t="str">
        <f t="shared" si="31"/>
        <v>Participant session evaluation forms</v>
      </c>
      <c r="C980" s="4" t="s">
        <v>1910</v>
      </c>
      <c r="D980" s="4" t="s">
        <v>1911</v>
      </c>
    </row>
    <row r="981" spans="1:4" ht="360">
      <c r="A981" s="4">
        <f t="shared" si="30"/>
        <v>1</v>
      </c>
      <c r="B981" s="4" t="str">
        <f t="shared" si="31"/>
        <v>Spreadsheet description: Participant session evaluation forms should be collected by you from each participant following end of each session. This spreadsheet is intended for entering summaries of all responses from the participant session evaluation forms and provides totals and feeds into the indicators table and graphs in the Indicators view group 1-3 spreadsheets. Participant session evaluation forms gather information on satisfaction of participants with implementation of the programme as well as on the mix of participants. Since the tool requires data with specific breakdowns (e.g. by One Health sector), an additional step of data processing is required prior to copy-pasting data into the tool. If support is needed for this process, programmes may contact the GLLP Secretariat at gllp@who.int.</v>
      </c>
      <c r="C981" s="4" t="s">
        <v>1912</v>
      </c>
      <c r="D981" s="4" t="s">
        <v>1913</v>
      </c>
    </row>
    <row r="982" spans="1:4" ht="409.5">
      <c r="A982" s="4">
        <f t="shared" si="30"/>
        <v>1</v>
      </c>
      <c r="B982" s="4" t="str">
        <f t="shared" si="31"/>
        <v>When to fill in this tab: 
Following each session:
- In row 6, select mode of delivery of each session from the drop-down above Human health cell. Note that mode of delivery will be repeated automatically for Animal health,  environmental health and Other sectors.
- In row 8, input the number of respondents per sector out of all participants that responded to the evaluation form. For instance, if 3 participants from human health responded to the evaluation form for session 1, then you would enter 3 for human health for that session.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v>
      </c>
      <c r="C982" s="4" t="s">
        <v>1914</v>
      </c>
      <c r="D982" s="4" t="s">
        <v>1915</v>
      </c>
    </row>
    <row r="983" spans="1:4">
      <c r="A983" s="4">
        <f t="shared" si="30"/>
        <v>1</v>
      </c>
      <c r="B983" s="4" t="str">
        <f t="shared" si="31"/>
        <v>Number of the session</v>
      </c>
      <c r="C983" s="4" t="s">
        <v>1916</v>
      </c>
      <c r="D983" s="4" t="s">
        <v>1917</v>
      </c>
    </row>
    <row r="984" spans="1:4">
      <c r="A984" s="4">
        <f t="shared" si="30"/>
        <v>1</v>
      </c>
      <c r="B984" s="4" t="str">
        <f t="shared" si="31"/>
        <v>Mode of delivery</v>
      </c>
      <c r="C984" s="4" t="s">
        <v>106</v>
      </c>
      <c r="D984" s="4" t="s">
        <v>465</v>
      </c>
    </row>
    <row r="985" spans="1:4">
      <c r="A985" s="4">
        <f t="shared" si="30"/>
        <v>1</v>
      </c>
      <c r="B985" s="4" t="str">
        <f t="shared" si="31"/>
        <v>Sector</v>
      </c>
      <c r="C985" s="4" t="s">
        <v>438</v>
      </c>
      <c r="D985" s="4" t="s">
        <v>439</v>
      </c>
    </row>
    <row r="986" spans="1:4">
      <c r="A986" s="4">
        <f t="shared" si="30"/>
        <v>1</v>
      </c>
      <c r="B986" s="4" t="str">
        <f t="shared" si="31"/>
        <v>Number of respondents per sector</v>
      </c>
      <c r="C986" s="4" t="s">
        <v>1832</v>
      </c>
      <c r="D986" s="4" t="s">
        <v>1918</v>
      </c>
    </row>
    <row r="987" spans="1:4">
      <c r="A987" s="4">
        <f t="shared" si="30"/>
        <v>1</v>
      </c>
      <c r="B987" s="4" t="str">
        <f t="shared" si="31"/>
        <v>Session 1</v>
      </c>
      <c r="C987" s="4" t="s">
        <v>1919</v>
      </c>
      <c r="D987" s="4" t="s">
        <v>1920</v>
      </c>
    </row>
    <row r="988" spans="1:4">
      <c r="A988" s="4">
        <f t="shared" si="30"/>
        <v>1</v>
      </c>
      <c r="B988" s="4" t="str">
        <f t="shared" si="31"/>
        <v>Session 2</v>
      </c>
      <c r="C988" s="4" t="s">
        <v>1921</v>
      </c>
      <c r="D988" s="4" t="s">
        <v>1922</v>
      </c>
    </row>
    <row r="989" spans="1:4">
      <c r="A989" s="4">
        <f t="shared" si="30"/>
        <v>1</v>
      </c>
      <c r="B989" s="4" t="str">
        <f t="shared" si="31"/>
        <v>Session 3</v>
      </c>
      <c r="C989" s="4" t="s">
        <v>1923</v>
      </c>
      <c r="D989" s="4" t="s">
        <v>1924</v>
      </c>
    </row>
    <row r="990" spans="1:4">
      <c r="A990" s="4">
        <f t="shared" si="30"/>
        <v>1</v>
      </c>
      <c r="B990" s="4" t="str">
        <f t="shared" si="31"/>
        <v>Session 4</v>
      </c>
      <c r="C990" s="4" t="s">
        <v>1925</v>
      </c>
      <c r="D990" s="4" t="s">
        <v>1926</v>
      </c>
    </row>
    <row r="991" spans="1:4">
      <c r="A991" s="4">
        <f t="shared" si="30"/>
        <v>1</v>
      </c>
      <c r="B991" s="4" t="str">
        <f t="shared" si="31"/>
        <v>Session 5</v>
      </c>
      <c r="C991" s="4" t="s">
        <v>1927</v>
      </c>
      <c r="D991" s="4" t="s">
        <v>1928</v>
      </c>
    </row>
    <row r="992" spans="1:4">
      <c r="A992" s="4">
        <f t="shared" si="30"/>
        <v>1</v>
      </c>
      <c r="B992" s="4" t="str">
        <f t="shared" si="31"/>
        <v>Session 6</v>
      </c>
      <c r="C992" s="4" t="s">
        <v>1929</v>
      </c>
      <c r="D992" s="4" t="s">
        <v>1930</v>
      </c>
    </row>
    <row r="993" spans="1:4">
      <c r="A993" s="4">
        <f t="shared" si="30"/>
        <v>1</v>
      </c>
      <c r="B993" s="4" t="str">
        <f t="shared" si="31"/>
        <v>Session 7</v>
      </c>
      <c r="C993" s="4" t="s">
        <v>1931</v>
      </c>
      <c r="D993" s="4" t="s">
        <v>1932</v>
      </c>
    </row>
    <row r="994" spans="1:4">
      <c r="A994" s="4">
        <f t="shared" si="30"/>
        <v>1</v>
      </c>
      <c r="B994" s="4" t="str">
        <f t="shared" si="31"/>
        <v>Session 8</v>
      </c>
      <c r="C994" s="4" t="s">
        <v>1933</v>
      </c>
      <c r="D994" s="4" t="s">
        <v>1934</v>
      </c>
    </row>
    <row r="995" spans="1:4">
      <c r="A995" s="4">
        <f t="shared" si="30"/>
        <v>1</v>
      </c>
      <c r="B995" s="4" t="str">
        <f t="shared" si="31"/>
        <v>Session 9</v>
      </c>
      <c r="C995" s="4" t="s">
        <v>1935</v>
      </c>
      <c r="D995" s="4" t="s">
        <v>1936</v>
      </c>
    </row>
    <row r="996" spans="1:4">
      <c r="A996" s="4">
        <f t="shared" si="30"/>
        <v>1</v>
      </c>
      <c r="B996" s="4" t="str">
        <f t="shared" si="31"/>
        <v>Session 10</v>
      </c>
      <c r="C996" s="4" t="s">
        <v>1937</v>
      </c>
      <c r="D996" s="4" t="s">
        <v>1938</v>
      </c>
    </row>
    <row r="997" spans="1:4">
      <c r="A997" s="4">
        <f t="shared" si="30"/>
        <v>1</v>
      </c>
      <c r="B997" s="4" t="str">
        <f t="shared" si="31"/>
        <v>Session 11</v>
      </c>
      <c r="C997" s="4" t="s">
        <v>1939</v>
      </c>
      <c r="D997" s="4" t="s">
        <v>1940</v>
      </c>
    </row>
    <row r="998" spans="1:4">
      <c r="A998" s="4">
        <f t="shared" si="30"/>
        <v>1</v>
      </c>
      <c r="B998" s="4" t="str">
        <f t="shared" si="31"/>
        <v>Session 12</v>
      </c>
      <c r="C998" s="4" t="s">
        <v>1941</v>
      </c>
      <c r="D998" s="4" t="s">
        <v>1942</v>
      </c>
    </row>
    <row r="999" spans="1:4">
      <c r="A999" s="4">
        <f t="shared" si="30"/>
        <v>1</v>
      </c>
      <c r="B999" s="4" t="str">
        <f t="shared" si="31"/>
        <v>Session 13</v>
      </c>
      <c r="C999" s="4" t="s">
        <v>1943</v>
      </c>
      <c r="D999" s="4" t="s">
        <v>1944</v>
      </c>
    </row>
    <row r="1000" spans="1:4">
      <c r="A1000" s="4">
        <f t="shared" si="30"/>
        <v>1</v>
      </c>
      <c r="B1000" s="4" t="str">
        <f t="shared" si="31"/>
        <v>Session 14</v>
      </c>
      <c r="C1000" s="4" t="s">
        <v>1945</v>
      </c>
      <c r="D1000" s="4" t="s">
        <v>1946</v>
      </c>
    </row>
    <row r="1001" spans="1:4">
      <c r="A1001" s="4">
        <f t="shared" si="30"/>
        <v>1</v>
      </c>
      <c r="B1001" s="4" t="str">
        <f t="shared" si="31"/>
        <v>Session 15</v>
      </c>
      <c r="C1001" s="4" t="s">
        <v>1947</v>
      </c>
      <c r="D1001" s="4" t="s">
        <v>1948</v>
      </c>
    </row>
    <row r="1002" spans="1:4" ht="30">
      <c r="A1002" s="4">
        <f t="shared" si="30"/>
        <v>1</v>
      </c>
      <c r="B1002" s="4" t="str">
        <f t="shared" si="31"/>
        <v>A. Organization, infrastructure and logistics</v>
      </c>
      <c r="C1002" s="4" t="s">
        <v>1949</v>
      </c>
      <c r="D1002" s="4" t="s">
        <v>1950</v>
      </c>
    </row>
    <row r="1003" spans="1:4" ht="30">
      <c r="A1003" s="4">
        <f t="shared" si="30"/>
        <v>1</v>
      </c>
      <c r="B1003" s="4" t="str">
        <f t="shared" si="31"/>
        <v>The session was well-organized and ran smoothly</v>
      </c>
      <c r="C1003" s="4" t="s">
        <v>1951</v>
      </c>
      <c r="D1003" s="4" t="s">
        <v>1952</v>
      </c>
    </row>
    <row r="1004" spans="1:4" ht="30">
      <c r="A1004" s="4">
        <f t="shared" si="30"/>
        <v>1</v>
      </c>
      <c r="B1004" s="4" t="str">
        <f t="shared" si="31"/>
        <v>The administrative support was helpful and sufficient</v>
      </c>
      <c r="C1004" s="4" t="s">
        <v>1953</v>
      </c>
      <c r="D1004" s="4" t="s">
        <v>1954</v>
      </c>
    </row>
    <row r="1005" spans="1:4" ht="60">
      <c r="A1005" s="4">
        <f t="shared" si="30"/>
        <v>1</v>
      </c>
      <c r="B1005" s="4" t="str">
        <f t="shared" si="31"/>
        <v>The learning environment (e.g., venue, distance-learning platform) was appropriate and facilitated my learning </v>
      </c>
      <c r="C1005" s="4" t="s">
        <v>1955</v>
      </c>
      <c r="D1005" s="4" t="s">
        <v>1956</v>
      </c>
    </row>
    <row r="1006" spans="1:4" ht="45">
      <c r="A1006" s="4">
        <f t="shared" si="30"/>
        <v>1</v>
      </c>
      <c r="B1006" s="4" t="str">
        <f t="shared" si="31"/>
        <v>The logistical arrangements (e.g., scheduling, location/link, materials) were adequate</v>
      </c>
      <c r="C1006" s="4" t="s">
        <v>1957</v>
      </c>
      <c r="D1006" s="4" t="s">
        <v>1958</v>
      </c>
    </row>
    <row r="1007" spans="1:4" ht="30">
      <c r="A1007" s="4">
        <f t="shared" si="30"/>
        <v>1</v>
      </c>
      <c r="B1007" s="4" t="str">
        <f t="shared" si="31"/>
        <v>The schedule of the session was well-structured and adhered to</v>
      </c>
      <c r="C1007" s="4" t="s">
        <v>1959</v>
      </c>
      <c r="D1007" s="4" t="s">
        <v>1960</v>
      </c>
    </row>
    <row r="1008" spans="1:4" ht="30">
      <c r="A1008" s="4">
        <f t="shared" si="30"/>
        <v>1</v>
      </c>
      <c r="B1008" s="4" t="str">
        <f t="shared" si="31"/>
        <v>The materials and resources were provided in a timely manner</v>
      </c>
      <c r="C1008" s="4" t="s">
        <v>1961</v>
      </c>
      <c r="D1008" s="4" t="s">
        <v>1962</v>
      </c>
    </row>
    <row r="1009" spans="1:4">
      <c r="A1009" s="4">
        <f t="shared" si="30"/>
        <v>1</v>
      </c>
      <c r="B1009" s="4" t="str">
        <f t="shared" si="31"/>
        <v>Average by sector by session</v>
      </c>
      <c r="C1009" s="4" t="s">
        <v>1963</v>
      </c>
      <c r="D1009" s="4" t="s">
        <v>1964</v>
      </c>
    </row>
    <row r="1010" spans="1:4" ht="30">
      <c r="A1010" s="4">
        <f t="shared" si="30"/>
        <v>1</v>
      </c>
      <c r="B1010" s="4" t="str">
        <f t="shared" si="31"/>
        <v>Total average by sector for all sessions</v>
      </c>
      <c r="C1010" s="4" t="s">
        <v>1965</v>
      </c>
      <c r="D1010" s="4" t="s">
        <v>1966</v>
      </c>
    </row>
    <row r="1011" spans="1:4" ht="30">
      <c r="A1011" s="4">
        <f t="shared" si="30"/>
        <v>1</v>
      </c>
      <c r="B1011" s="4" t="str">
        <f t="shared" si="31"/>
        <v>Total average by mode for all sessions</v>
      </c>
      <c r="C1011" s="4" t="s">
        <v>1967</v>
      </c>
      <c r="D1011" s="4" t="s">
        <v>1968</v>
      </c>
    </row>
    <row r="1012" spans="1:4" ht="30" customHeight="1">
      <c r="A1012" s="4">
        <f t="shared" si="30"/>
        <v>1</v>
      </c>
      <c r="B1012" s="4" t="str">
        <f t="shared" si="31"/>
        <v>By session</v>
      </c>
      <c r="C1012" s="4" t="s">
        <v>1969</v>
      </c>
      <c r="D1012" s="4" t="s">
        <v>1970</v>
      </c>
    </row>
    <row r="1013" spans="1:4">
      <c r="A1013" s="4">
        <f t="shared" si="30"/>
        <v>1</v>
      </c>
      <c r="B1013" s="4" t="str">
        <f t="shared" si="31"/>
        <v>Total average for all sessions</v>
      </c>
      <c r="C1013" s="4" t="s">
        <v>1971</v>
      </c>
      <c r="D1013" s="4" t="s">
        <v>1972</v>
      </c>
    </row>
    <row r="1014" spans="1:4" ht="30">
      <c r="A1014" s="4">
        <f t="shared" si="30"/>
        <v>1</v>
      </c>
      <c r="B1014" s="4" t="str">
        <f t="shared" si="31"/>
        <v>B. Communication from the implementer </v>
      </c>
      <c r="C1014" s="4" t="s">
        <v>1973</v>
      </c>
      <c r="D1014" s="4" t="s">
        <v>1974</v>
      </c>
    </row>
    <row r="1015" spans="1:4" ht="30">
      <c r="A1015" s="4">
        <f t="shared" si="30"/>
        <v>1</v>
      </c>
      <c r="B1015" s="4" t="str">
        <f t="shared" si="31"/>
        <v>Communication from organizers was clear and timely</v>
      </c>
      <c r="C1015" s="4" t="s">
        <v>1975</v>
      </c>
      <c r="D1015" s="4" t="s">
        <v>1976</v>
      </c>
    </row>
    <row r="1016" spans="1:4" ht="45">
      <c r="A1016" s="4">
        <f t="shared" si="30"/>
        <v>1</v>
      </c>
      <c r="B1016" s="4" t="str">
        <f t="shared" si="31"/>
        <v>All necessary information, updates and changes to the session were communicated effectively</v>
      </c>
      <c r="C1016" s="4" t="s">
        <v>1977</v>
      </c>
      <c r="D1016" s="4" t="s">
        <v>1978</v>
      </c>
    </row>
    <row r="1017" spans="1:4" ht="30">
      <c r="A1017" s="4">
        <f t="shared" si="30"/>
        <v>1</v>
      </c>
      <c r="B1017" s="4" t="str">
        <f t="shared" si="31"/>
        <v>The organizers were responsive to my inquiries and concerns</v>
      </c>
      <c r="C1017" s="4" t="s">
        <v>1979</v>
      </c>
      <c r="D1017" s="4" t="s">
        <v>1980</v>
      </c>
    </row>
    <row r="1018" spans="1:4" ht="45">
      <c r="A1018" s="4">
        <f t="shared" si="30"/>
        <v>1</v>
      </c>
      <c r="B1018" s="4" t="str">
        <f t="shared" si="31"/>
        <v>My role and responsibilities as a participant were clearly communicated to me</v>
      </c>
      <c r="C1018" s="4" t="s">
        <v>1981</v>
      </c>
      <c r="D1018" s="4" t="s">
        <v>1982</v>
      </c>
    </row>
    <row r="1019" spans="1:4">
      <c r="A1019" s="4">
        <f t="shared" si="30"/>
        <v>1</v>
      </c>
      <c r="B1019" s="4" t="str">
        <f t="shared" si="31"/>
        <v>Average by sector by session</v>
      </c>
      <c r="C1019" s="4" t="s">
        <v>1963</v>
      </c>
      <c r="D1019" s="4" t="s">
        <v>1964</v>
      </c>
    </row>
    <row r="1020" spans="1:4" ht="30">
      <c r="A1020" s="4">
        <f t="shared" si="30"/>
        <v>1</v>
      </c>
      <c r="B1020" s="4" t="str">
        <f t="shared" si="31"/>
        <v>Total average by sector for all sessions</v>
      </c>
      <c r="C1020" s="4" t="s">
        <v>1965</v>
      </c>
      <c r="D1020" s="4" t="s">
        <v>1966</v>
      </c>
    </row>
    <row r="1021" spans="1:4" ht="30">
      <c r="A1021" s="4">
        <f t="shared" si="30"/>
        <v>1</v>
      </c>
      <c r="B1021" s="4" t="str">
        <f t="shared" si="31"/>
        <v>Total average by mode for all sessions</v>
      </c>
      <c r="C1021" s="4" t="s">
        <v>1967</v>
      </c>
      <c r="D1021" s="4" t="s">
        <v>1968</v>
      </c>
    </row>
    <row r="1022" spans="1:4">
      <c r="A1022" s="4">
        <f t="shared" si="30"/>
        <v>1</v>
      </c>
      <c r="B1022" s="4" t="str">
        <f t="shared" si="31"/>
        <v>By session</v>
      </c>
      <c r="C1022" s="4" t="s">
        <v>1969</v>
      </c>
      <c r="D1022" s="4" t="s">
        <v>1970</v>
      </c>
    </row>
    <row r="1023" spans="1:4">
      <c r="A1023" s="4">
        <f t="shared" si="30"/>
        <v>1</v>
      </c>
      <c r="B1023" s="4" t="str">
        <f t="shared" si="31"/>
        <v>Total average for all sessions</v>
      </c>
      <c r="C1023" s="4" t="s">
        <v>1971</v>
      </c>
      <c r="D1023" s="4" t="s">
        <v>1972</v>
      </c>
    </row>
    <row r="1024" spans="1:4">
      <c r="A1024" s="4">
        <f t="shared" si="30"/>
        <v>1</v>
      </c>
      <c r="B1024" s="4" t="str">
        <f t="shared" si="31"/>
        <v>C. Length/format </v>
      </c>
      <c r="C1024" s="4" t="s">
        <v>1983</v>
      </c>
      <c r="D1024" s="4" t="s">
        <v>1984</v>
      </c>
    </row>
    <row r="1025" spans="1:4" ht="30">
      <c r="A1025" s="4">
        <f t="shared" si="30"/>
        <v>1</v>
      </c>
      <c r="B1025" s="4" t="str">
        <f t="shared" si="31"/>
        <v>The duration of the session was acceptable</v>
      </c>
      <c r="C1025" s="4" t="s">
        <v>1985</v>
      </c>
      <c r="D1025" s="4" t="s">
        <v>1986</v>
      </c>
    </row>
    <row r="1026" spans="1:4" ht="30">
      <c r="A1026" s="4">
        <f t="shared" si="30"/>
        <v>1</v>
      </c>
      <c r="B1026" s="4" t="str">
        <f t="shared" si="31"/>
        <v>The length of the session was appropriate for the content covered</v>
      </c>
      <c r="C1026" s="4" t="s">
        <v>1987</v>
      </c>
      <c r="D1026" s="4" t="s">
        <v>1988</v>
      </c>
    </row>
    <row r="1027" spans="1:4" ht="30">
      <c r="A1027" s="4">
        <f t="shared" si="30"/>
        <v>1</v>
      </c>
      <c r="B1027" s="4" t="str">
        <f t="shared" si="31"/>
        <v>The modality of the session (e.g. in person, online) was appropriate</v>
      </c>
      <c r="C1027" s="4" t="s">
        <v>1989</v>
      </c>
      <c r="D1027" s="4" t="s">
        <v>1990</v>
      </c>
    </row>
    <row r="1028" spans="1:4" ht="30">
      <c r="A1028" s="4">
        <f t="shared" si="30"/>
        <v>1</v>
      </c>
      <c r="B1028" s="4" t="str">
        <f t="shared" si="31"/>
        <v>The format of the session allowed engagement and interaction</v>
      </c>
      <c r="C1028" s="4" t="s">
        <v>1991</v>
      </c>
      <c r="D1028" s="4" t="s">
        <v>1992</v>
      </c>
    </row>
    <row r="1029" spans="1:4" ht="45">
      <c r="A1029" s="4">
        <f t="shared" ref="A1029:A1092" si="32">$B$2</f>
        <v>1</v>
      </c>
      <c r="B1029" s="4" t="str">
        <f t="shared" ref="B1029:B1092" si="33">IF($B$2=1,C1029,IF($B$2=2,D1029,IF($B$2=3,E1029,IF($B$2=4,F1029,F1030))))</f>
        <v>The session’s pacing was suitable allowing enough time to absorb the material</v>
      </c>
      <c r="C1029" s="4" t="s">
        <v>1993</v>
      </c>
      <c r="D1029" s="4" t="s">
        <v>1994</v>
      </c>
    </row>
    <row r="1030" spans="1:4">
      <c r="A1030" s="4">
        <f t="shared" si="32"/>
        <v>1</v>
      </c>
      <c r="B1030" s="4" t="str">
        <f t="shared" si="33"/>
        <v>Average by sector by session</v>
      </c>
      <c r="C1030" s="4" t="s">
        <v>1963</v>
      </c>
      <c r="D1030" s="4" t="s">
        <v>1964</v>
      </c>
    </row>
    <row r="1031" spans="1:4" ht="30">
      <c r="A1031" s="4">
        <f t="shared" si="32"/>
        <v>1</v>
      </c>
      <c r="B1031" s="4" t="str">
        <f t="shared" si="33"/>
        <v>Total average by sector for all sessions</v>
      </c>
      <c r="C1031" s="4" t="s">
        <v>1965</v>
      </c>
      <c r="D1031" s="4" t="s">
        <v>1966</v>
      </c>
    </row>
    <row r="1032" spans="1:4" ht="30">
      <c r="A1032" s="4">
        <f t="shared" si="32"/>
        <v>1</v>
      </c>
      <c r="B1032" s="4" t="str">
        <f t="shared" si="33"/>
        <v>Total average by mode for all sessions</v>
      </c>
      <c r="C1032" s="4" t="s">
        <v>1967</v>
      </c>
      <c r="D1032" s="4" t="s">
        <v>1968</v>
      </c>
    </row>
    <row r="1033" spans="1:4">
      <c r="A1033" s="4">
        <f t="shared" si="32"/>
        <v>1</v>
      </c>
      <c r="B1033" s="4" t="str">
        <f t="shared" si="33"/>
        <v>By session</v>
      </c>
      <c r="C1033" s="4" t="s">
        <v>1969</v>
      </c>
      <c r="D1033" s="4" t="s">
        <v>1970</v>
      </c>
    </row>
    <row r="1034" spans="1:4">
      <c r="A1034" s="4">
        <f t="shared" si="32"/>
        <v>1</v>
      </c>
      <c r="B1034" s="4" t="str">
        <f t="shared" si="33"/>
        <v>Total average for all sessions</v>
      </c>
      <c r="C1034" s="4" t="s">
        <v>1971</v>
      </c>
      <c r="D1034" s="4" t="s">
        <v>1972</v>
      </c>
    </row>
    <row r="1035" spans="1:4" ht="30">
      <c r="A1035" s="4">
        <f t="shared" si="32"/>
        <v>1</v>
      </c>
      <c r="B1035" s="4" t="str">
        <f t="shared" si="33"/>
        <v>Satisfaction of participants with the implementation of the programme</v>
      </c>
      <c r="C1035" s="4" t="s">
        <v>1043</v>
      </c>
      <c r="D1035" s="4" t="s">
        <v>1044</v>
      </c>
    </row>
    <row r="1036" spans="1:4" ht="30">
      <c r="A1036" s="4">
        <f t="shared" si="32"/>
        <v>1</v>
      </c>
      <c r="B1036" s="4" t="str">
        <f t="shared" si="33"/>
        <v>Total average by sector for all sessions</v>
      </c>
      <c r="C1036" s="4" t="s">
        <v>1965</v>
      </c>
      <c r="D1036" s="4" t="s">
        <v>1995</v>
      </c>
    </row>
    <row r="1037" spans="1:4" ht="30">
      <c r="A1037" s="4">
        <f t="shared" si="32"/>
        <v>1</v>
      </c>
      <c r="B1037" s="4" t="str">
        <f t="shared" si="33"/>
        <v>Total average by mode for all sessions</v>
      </c>
      <c r="C1037" s="4" t="s">
        <v>1967</v>
      </c>
      <c r="D1037" s="4" t="s">
        <v>1996</v>
      </c>
    </row>
    <row r="1038" spans="1:4">
      <c r="A1038" s="4">
        <f t="shared" si="32"/>
        <v>1</v>
      </c>
      <c r="B1038" s="4" t="str">
        <f t="shared" si="33"/>
        <v>By session</v>
      </c>
      <c r="C1038" s="4" t="s">
        <v>1969</v>
      </c>
      <c r="D1038" s="4" t="s">
        <v>1970</v>
      </c>
    </row>
    <row r="1039" spans="1:4">
      <c r="A1039" s="4">
        <f t="shared" si="32"/>
        <v>1</v>
      </c>
      <c r="B1039" s="4" t="str">
        <f t="shared" si="33"/>
        <v>Total satisfaction for all sessions</v>
      </c>
      <c r="C1039" s="4" t="s">
        <v>1997</v>
      </c>
      <c r="D1039" s="4" t="s">
        <v>1998</v>
      </c>
    </row>
    <row r="1040" spans="1:4">
      <c r="A1040" s="4">
        <f t="shared" si="32"/>
        <v>1</v>
      </c>
      <c r="B1040" s="4" t="str">
        <f t="shared" si="33"/>
        <v>D. Participants</v>
      </c>
      <c r="C1040" s="4" t="s">
        <v>1999</v>
      </c>
      <c r="D1040" s="4" t="s">
        <v>2000</v>
      </c>
    </row>
    <row r="1041" spans="1:4" ht="45">
      <c r="A1041" s="4">
        <f t="shared" si="32"/>
        <v>1</v>
      </c>
      <c r="B1041" s="4" t="str">
        <f t="shared" si="33"/>
        <v>The interactions with the other participants enhanced my learning process</v>
      </c>
      <c r="C1041" s="4" t="s">
        <v>2001</v>
      </c>
      <c r="D1041" s="4" t="s">
        <v>2002</v>
      </c>
    </row>
    <row r="1042" spans="1:4" ht="30">
      <c r="A1042" s="4">
        <f t="shared" si="32"/>
        <v>1</v>
      </c>
      <c r="B1042" s="4" t="str">
        <f t="shared" si="33"/>
        <v>There was good collaboration in the group</v>
      </c>
      <c r="C1042" s="4" t="s">
        <v>2003</v>
      </c>
      <c r="D1042" s="4" t="s">
        <v>2004</v>
      </c>
    </row>
    <row r="1043" spans="1:4" ht="30">
      <c r="A1043" s="4">
        <f t="shared" si="32"/>
        <v>1</v>
      </c>
      <c r="B1043" s="4" t="str">
        <f t="shared" si="33"/>
        <v>Most of the participants were open to new ideas</v>
      </c>
      <c r="C1043" s="4" t="s">
        <v>2005</v>
      </c>
      <c r="D1043" s="4" t="s">
        <v>2006</v>
      </c>
    </row>
    <row r="1044" spans="1:4" ht="60">
      <c r="A1044" s="4">
        <f t="shared" si="32"/>
        <v>1</v>
      </c>
      <c r="B1044" s="4" t="str">
        <f t="shared" si="33"/>
        <v>The mix of participants (from different backgrounds, sectors, affiliations) encouraged valuable cross-sectoral discussions</v>
      </c>
      <c r="C1044" s="4" t="s">
        <v>2007</v>
      </c>
      <c r="D1044" s="4" t="s">
        <v>2008</v>
      </c>
    </row>
    <row r="1045" spans="1:4">
      <c r="A1045" s="4">
        <f t="shared" si="32"/>
        <v>1</v>
      </c>
      <c r="B1045" s="4" t="str">
        <f t="shared" si="33"/>
        <v>Average by sector by session</v>
      </c>
      <c r="C1045" s="4" t="s">
        <v>1963</v>
      </c>
      <c r="D1045" s="4" t="s">
        <v>1964</v>
      </c>
    </row>
    <row r="1046" spans="1:4" ht="30">
      <c r="A1046" s="4">
        <f t="shared" si="32"/>
        <v>1</v>
      </c>
      <c r="B1046" s="4" t="str">
        <f t="shared" si="33"/>
        <v>Total average by sector for all sessions</v>
      </c>
      <c r="C1046" s="4" t="s">
        <v>1965</v>
      </c>
      <c r="D1046" s="4" t="s">
        <v>1966</v>
      </c>
    </row>
    <row r="1047" spans="1:4" ht="30">
      <c r="A1047" s="4">
        <f t="shared" si="32"/>
        <v>1</v>
      </c>
      <c r="B1047" s="4" t="str">
        <f t="shared" si="33"/>
        <v>Total average by mode for all sessions</v>
      </c>
      <c r="C1047" s="4" t="s">
        <v>1967</v>
      </c>
      <c r="D1047" s="4" t="s">
        <v>1968</v>
      </c>
    </row>
    <row r="1048" spans="1:4">
      <c r="A1048" s="4">
        <f t="shared" si="32"/>
        <v>1</v>
      </c>
      <c r="B1048" s="4" t="str">
        <f t="shared" si="33"/>
        <v>By session</v>
      </c>
      <c r="C1048" s="4" t="s">
        <v>1969</v>
      </c>
      <c r="D1048" s="4" t="s">
        <v>1970</v>
      </c>
    </row>
    <row r="1049" spans="1:4">
      <c r="A1049" s="4">
        <f t="shared" si="32"/>
        <v>1</v>
      </c>
      <c r="B1049" s="4" t="str">
        <f t="shared" si="33"/>
        <v>Total average for all sessions</v>
      </c>
      <c r="C1049" s="4" t="s">
        <v>1971</v>
      </c>
      <c r="D1049" s="4" t="s">
        <v>1972</v>
      </c>
    </row>
    <row r="1050" spans="1:4" ht="135">
      <c r="A1050" s="4">
        <f t="shared" si="32"/>
        <v>1</v>
      </c>
      <c r="B1050" s="4" t="str">
        <f t="shared" si="33"/>
        <v>Other participant evaluation forms (Mentee midway mentoring evaluation form, Mentee final mentoring evaluation form, Participant final evaluation form – Didactic component, Participant final evaluation form – Projects and learning outcomes, Participant follow-up form)</v>
      </c>
      <c r="C1050" s="4" t="s">
        <v>2009</v>
      </c>
      <c r="D1050" s="4" t="s">
        <v>2010</v>
      </c>
    </row>
    <row r="1051" spans="1:4" ht="315">
      <c r="A1051" s="4">
        <f t="shared" si="32"/>
        <v>1</v>
      </c>
      <c r="B1051" s="4" t="str">
        <f t="shared" si="33"/>
        <v>Spreadsheet description: The other five participant evaluation forms are collected at different time points (refer to evaluation forms for guidance or see below). The forms should be collected by you from each participant.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v>
      </c>
      <c r="C1051" s="4" t="s">
        <v>2011</v>
      </c>
      <c r="D1051" s="4" t="s">
        <v>2012</v>
      </c>
    </row>
    <row r="1052" spans="1:4" ht="409.5">
      <c r="A1052" s="4">
        <f t="shared" si="32"/>
        <v>1</v>
      </c>
      <c r="B1052" s="4" t="str">
        <f t="shared" si="33"/>
        <v>When to fill in this tab: 
1) Mentee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Mentee final mentoring evaluation form - at the end of the programme after capstone project is complete and after their final mentoring session has occurred.
3) GLLP Participant final evaluation form – Didactic component - at the end of the didactic component of the programme.
4) GLLP Participant final evaluation form – Projects and learning outcomes - at the end of the programme.
5) Participant follow-up form - approximately 6 months following completion of the programme.
- For each of the forms input the number of respondents per sector at the top of each form. For instance, if 3 participants from human health responded, then you would enter 3 for human health for that form.
- Insert average scores per sector per each question unless stated otherwise. For instance, if 5 participants from Human health sector scored "5" on a question X, the average score to the question would be 5. However, if 3 participants scored "4" and the other 2 participants scored "5", the average score that you would need to enter is 4.4. If support is needed for this process, programmes may contact the GLLP Secretariat at gllp@who.int. 
You can refer to color-coding of the cells at the bottom of the spreadsheet.
Note: In the follow-up form, input number of responses per answer per sector, gender and business sectors, not the average score.</v>
      </c>
      <c r="C1052" s="4" t="s">
        <v>2013</v>
      </c>
      <c r="D1052" s="4" t="s">
        <v>2014</v>
      </c>
    </row>
    <row r="1053" spans="1:4" ht="30">
      <c r="A1053" s="4">
        <f t="shared" si="32"/>
        <v>1</v>
      </c>
      <c r="B1053" s="4" t="str">
        <f t="shared" si="33"/>
        <v>Mentee midway mentoring evaluation form</v>
      </c>
      <c r="C1053" s="4" t="s">
        <v>2015</v>
      </c>
      <c r="D1053" s="4" t="s">
        <v>2016</v>
      </c>
    </row>
    <row r="1054" spans="1:4" ht="30">
      <c r="A1054" s="4">
        <f t="shared" si="32"/>
        <v>1</v>
      </c>
      <c r="B1054" s="4" t="str">
        <f t="shared" si="33"/>
        <v>A. Support with professional development</v>
      </c>
      <c r="C1054" s="4" t="s">
        <v>2017</v>
      </c>
      <c r="D1054" s="4" t="s">
        <v>2018</v>
      </c>
    </row>
    <row r="1055" spans="1:4" ht="60">
      <c r="A1055" s="4">
        <f t="shared" si="32"/>
        <v>1</v>
      </c>
      <c r="B1055" s="4" t="str">
        <f t="shared" si="33"/>
        <v>My mentor supported me in developing or reviewing my personal development plan and career development objectives</v>
      </c>
      <c r="C1055" s="4" t="s">
        <v>2019</v>
      </c>
      <c r="D1055" s="4" t="s">
        <v>2020</v>
      </c>
    </row>
    <row r="1056" spans="1:4" ht="75">
      <c r="A1056" s="4">
        <f t="shared" si="32"/>
        <v>1</v>
      </c>
      <c r="B1056" s="4" t="str">
        <f t="shared" si="33"/>
        <v>Adequate number of face-to-face/virtual meetings with my mentor are held/scheduled to support me with professional development</v>
      </c>
      <c r="C1056" s="4" t="s">
        <v>2021</v>
      </c>
      <c r="D1056" s="4" t="s">
        <v>2022</v>
      </c>
    </row>
    <row r="1057" spans="1:4" ht="45">
      <c r="A1057" s="4">
        <f t="shared" si="32"/>
        <v>1</v>
      </c>
      <c r="B1057" s="4" t="str">
        <f t="shared" si="33"/>
        <v>The resources provided by my mentor are useful for my career development</v>
      </c>
      <c r="C1057" s="4" t="s">
        <v>2023</v>
      </c>
      <c r="D1057" s="4" t="s">
        <v>2024</v>
      </c>
    </row>
    <row r="1058" spans="1:4" ht="45">
      <c r="A1058" s="4">
        <f t="shared" si="32"/>
        <v>1</v>
      </c>
      <c r="B1058" s="4" t="str">
        <f t="shared" si="33"/>
        <v>My mentor provides valuable guidance, advice, and expertise for my professional development</v>
      </c>
      <c r="C1058" s="4" t="s">
        <v>2025</v>
      </c>
      <c r="D1058" s="4" t="s">
        <v>2026</v>
      </c>
    </row>
    <row r="1059" spans="1:4" ht="30">
      <c r="A1059" s="4">
        <f t="shared" si="32"/>
        <v>1</v>
      </c>
      <c r="B1059" s="4" t="str">
        <f t="shared" si="33"/>
        <v>My mentor helps me expand my professional network</v>
      </c>
      <c r="C1059" s="4" t="s">
        <v>2027</v>
      </c>
      <c r="D1059" s="4" t="s">
        <v>2028</v>
      </c>
    </row>
    <row r="1060" spans="1:4">
      <c r="A1060" s="4">
        <f t="shared" si="32"/>
        <v>1</v>
      </c>
      <c r="B1060" s="4" t="str">
        <f t="shared" si="33"/>
        <v>Average by sector</v>
      </c>
      <c r="C1060" s="4" t="s">
        <v>2029</v>
      </c>
      <c r="D1060" s="4" t="s">
        <v>2030</v>
      </c>
    </row>
    <row r="1061" spans="1:4">
      <c r="A1061" s="4">
        <f t="shared" si="32"/>
        <v>1</v>
      </c>
      <c r="B1061" s="4" t="str">
        <f t="shared" si="33"/>
        <v>Total average</v>
      </c>
      <c r="C1061" s="4" t="s">
        <v>1908</v>
      </c>
      <c r="D1061" s="4" t="s">
        <v>1909</v>
      </c>
    </row>
    <row r="1062" spans="1:4">
      <c r="A1062" s="4">
        <f t="shared" si="32"/>
        <v>1</v>
      </c>
      <c r="B1062" s="4" t="str">
        <f t="shared" si="33"/>
        <v>B. Small projects</v>
      </c>
      <c r="C1062" s="4" t="s">
        <v>2031</v>
      </c>
      <c r="D1062" s="4" t="s">
        <v>2032</v>
      </c>
    </row>
    <row r="1063" spans="1:4" ht="60">
      <c r="A1063" s="4">
        <f t="shared" si="32"/>
        <v>1</v>
      </c>
      <c r="B1063" s="4" t="str">
        <f t="shared" si="33"/>
        <v>Adequate number of face-to-face/virtual meetings with my mentor are held/scheduled to support me with small projects</v>
      </c>
      <c r="C1063" s="4" t="s">
        <v>2033</v>
      </c>
      <c r="D1063" s="4" t="s">
        <v>2034</v>
      </c>
    </row>
    <row r="1064" spans="1:4" ht="45">
      <c r="A1064" s="4">
        <f t="shared" si="32"/>
        <v>1</v>
      </c>
      <c r="B1064" s="4" t="str">
        <f t="shared" si="33"/>
        <v>My mentor provides valuable guidance, advice, and expertise to support the work on small projects</v>
      </c>
      <c r="C1064" s="4" t="s">
        <v>2035</v>
      </c>
      <c r="D1064" s="4" t="s">
        <v>2036</v>
      </c>
    </row>
    <row r="1065" spans="1:4">
      <c r="A1065" s="4">
        <f t="shared" si="32"/>
        <v>1</v>
      </c>
      <c r="B1065" s="4" t="str">
        <f t="shared" si="33"/>
        <v>Average by sector</v>
      </c>
      <c r="C1065" s="4" t="s">
        <v>2029</v>
      </c>
      <c r="D1065" s="4" t="s">
        <v>2030</v>
      </c>
    </row>
    <row r="1066" spans="1:4">
      <c r="A1066" s="4">
        <f t="shared" si="32"/>
        <v>1</v>
      </c>
      <c r="B1066" s="4" t="str">
        <f t="shared" si="33"/>
        <v>Total average</v>
      </c>
      <c r="C1066" s="4" t="s">
        <v>1908</v>
      </c>
      <c r="D1066" s="4" t="s">
        <v>1909</v>
      </c>
    </row>
    <row r="1067" spans="1:4">
      <c r="A1067" s="4">
        <f t="shared" si="32"/>
        <v>1</v>
      </c>
      <c r="B1067" s="4" t="str">
        <f t="shared" si="33"/>
        <v>C. Mentor-mentee relationship</v>
      </c>
      <c r="C1067" s="4" t="s">
        <v>2037</v>
      </c>
      <c r="D1067" s="4" t="s">
        <v>2038</v>
      </c>
    </row>
    <row r="1068" spans="1:4" ht="30">
      <c r="A1068" s="4">
        <f t="shared" si="32"/>
        <v>1</v>
      </c>
      <c r="B1068" s="4" t="str">
        <f t="shared" si="33"/>
        <v>The mentor-mentee relationship is built on mutual respect</v>
      </c>
      <c r="C1068" s="4" t="s">
        <v>2039</v>
      </c>
      <c r="D1068" s="4" t="s">
        <v>2040</v>
      </c>
    </row>
    <row r="1069" spans="1:4" ht="30">
      <c r="A1069" s="4">
        <f t="shared" si="32"/>
        <v>1</v>
      </c>
      <c r="B1069" s="4" t="str">
        <f t="shared" si="33"/>
        <v>I feel comfortable communicating openly with my mentor</v>
      </c>
      <c r="C1069" s="4" t="s">
        <v>2041</v>
      </c>
      <c r="D1069" s="4" t="s">
        <v>2042</v>
      </c>
    </row>
    <row r="1070" spans="1:4" ht="45">
      <c r="A1070" s="4">
        <f t="shared" si="32"/>
        <v>1</v>
      </c>
      <c r="B1070" s="4" t="str">
        <f t="shared" si="33"/>
        <v>My mentor creates an environment conducive to learning and professional growth</v>
      </c>
      <c r="C1070" s="4" t="s">
        <v>2043</v>
      </c>
      <c r="D1070" s="4" t="s">
        <v>2044</v>
      </c>
    </row>
    <row r="1071" spans="1:4" ht="45">
      <c r="A1071" s="4">
        <f t="shared" si="32"/>
        <v>1</v>
      </c>
      <c r="B1071" s="4" t="str">
        <f t="shared" si="33"/>
        <v>My mentor provides constructive feedback in a non-judgemental manner</v>
      </c>
      <c r="C1071" s="4" t="s">
        <v>2045</v>
      </c>
      <c r="D1071" s="4" t="s">
        <v>2046</v>
      </c>
    </row>
    <row r="1072" spans="1:4" ht="30">
      <c r="A1072" s="4">
        <f t="shared" si="32"/>
        <v>1</v>
      </c>
      <c r="B1072" s="4" t="str">
        <f t="shared" si="33"/>
        <v>My mentor provides feedback in a timely manner</v>
      </c>
      <c r="C1072" s="4" t="s">
        <v>2047</v>
      </c>
      <c r="D1072" s="4" t="s">
        <v>2048</v>
      </c>
    </row>
    <row r="1073" spans="1:4" ht="45">
      <c r="A1073" s="4">
        <f t="shared" si="32"/>
        <v>1</v>
      </c>
      <c r="B1073" s="4" t="str">
        <f t="shared" si="33"/>
        <v>My mentor informs me of any changes in the schedule of meetings in a timely manner</v>
      </c>
      <c r="C1073" s="4" t="s">
        <v>2049</v>
      </c>
      <c r="D1073" s="4" t="s">
        <v>2050</v>
      </c>
    </row>
    <row r="1074" spans="1:4" ht="30" customHeight="1">
      <c r="A1074" s="4">
        <f t="shared" si="32"/>
        <v>1</v>
      </c>
      <c r="B1074" s="4" t="str">
        <f t="shared" si="33"/>
        <v>My mentor applies effort to support my learning and professional growth</v>
      </c>
      <c r="C1074" s="4" t="s">
        <v>2051</v>
      </c>
      <c r="D1074" s="4" t="s">
        <v>2052</v>
      </c>
    </row>
    <row r="1075" spans="1:4" ht="45">
      <c r="A1075" s="4">
        <f t="shared" si="32"/>
        <v>1</v>
      </c>
      <c r="B1075" s="4" t="str">
        <f t="shared" si="33"/>
        <v>The mentor-mentee relationship is beneficial to both parties and should continue</v>
      </c>
      <c r="C1075" s="4" t="s">
        <v>2053</v>
      </c>
      <c r="D1075" s="4" t="s">
        <v>2054</v>
      </c>
    </row>
    <row r="1076" spans="1:4">
      <c r="A1076" s="4">
        <f t="shared" si="32"/>
        <v>1</v>
      </c>
      <c r="B1076" s="4" t="str">
        <f t="shared" si="33"/>
        <v>Average by sector</v>
      </c>
      <c r="C1076" s="4" t="s">
        <v>2029</v>
      </c>
      <c r="D1076" s="4" t="s">
        <v>2030</v>
      </c>
    </row>
    <row r="1077" spans="1:4">
      <c r="A1077" s="4">
        <f t="shared" si="32"/>
        <v>1</v>
      </c>
      <c r="B1077" s="4" t="str">
        <f t="shared" si="33"/>
        <v>Total average</v>
      </c>
      <c r="C1077" s="4" t="s">
        <v>1908</v>
      </c>
      <c r="D1077" s="4" t="s">
        <v>1909</v>
      </c>
    </row>
    <row r="1078" spans="1:4">
      <c r="A1078" s="4">
        <f t="shared" si="32"/>
        <v>1</v>
      </c>
      <c r="B1078" s="4" t="str">
        <f t="shared" si="33"/>
        <v>D. Self-reflection</v>
      </c>
      <c r="C1078" s="4" t="s">
        <v>2055</v>
      </c>
      <c r="D1078" s="4" t="s">
        <v>2056</v>
      </c>
    </row>
    <row r="1079" spans="1:4" ht="45">
      <c r="A1079" s="4">
        <f t="shared" si="32"/>
        <v>1</v>
      </c>
      <c r="B1079" s="4" t="str">
        <f t="shared" si="33"/>
        <v>Mentoring component helps me gain insights into my strengths and weaknesses</v>
      </c>
      <c r="C1079" s="4" t="s">
        <v>2057</v>
      </c>
      <c r="D1079" s="4" t="s">
        <v>2058</v>
      </c>
    </row>
    <row r="1080" spans="1:4" ht="45">
      <c r="A1080" s="4">
        <f t="shared" si="32"/>
        <v>1</v>
      </c>
      <c r="B1080" s="4" t="str">
        <f t="shared" si="33"/>
        <v>Mentoring component encourages me to reflect on my professional goals and aspirations</v>
      </c>
      <c r="C1080" s="4" t="s">
        <v>2059</v>
      </c>
      <c r="D1080" s="4" t="s">
        <v>2060</v>
      </c>
    </row>
    <row r="1081" spans="1:4" ht="60">
      <c r="A1081" s="4">
        <f t="shared" si="32"/>
        <v>1</v>
      </c>
      <c r="B1081" s="4" t="str">
        <f t="shared" si="33"/>
        <v>The feedback from my mentor helps me make informed decisions about my learning and professional development</v>
      </c>
      <c r="C1081" s="4" t="s">
        <v>2061</v>
      </c>
      <c r="D1081" s="4" t="s">
        <v>2062</v>
      </c>
    </row>
    <row r="1082" spans="1:4" ht="45">
      <c r="A1082" s="4">
        <f t="shared" si="32"/>
        <v>1</v>
      </c>
      <c r="B1082" s="4" t="str">
        <f t="shared" si="33"/>
        <v>Together with the mentor we regularly review mentoring work plan</v>
      </c>
      <c r="C1082" s="4" t="s">
        <v>2063</v>
      </c>
      <c r="D1082" s="4" t="s">
        <v>2064</v>
      </c>
    </row>
    <row r="1083" spans="1:4" ht="60">
      <c r="A1083" s="4">
        <f t="shared" si="32"/>
        <v>1</v>
      </c>
      <c r="B1083" s="4" t="str">
        <f t="shared" si="33"/>
        <v>I am on track to achieving the objectives as defined in the mentee personal development plan or any other related document</v>
      </c>
      <c r="C1083" s="4" t="s">
        <v>2065</v>
      </c>
      <c r="D1083" s="4" t="s">
        <v>2066</v>
      </c>
    </row>
    <row r="1084" spans="1:4">
      <c r="A1084" s="4">
        <f t="shared" si="32"/>
        <v>1</v>
      </c>
      <c r="B1084" s="4" t="str">
        <f t="shared" si="33"/>
        <v>Average by sector</v>
      </c>
      <c r="C1084" s="4" t="s">
        <v>2029</v>
      </c>
      <c r="D1084" s="4" t="s">
        <v>2030</v>
      </c>
    </row>
    <row r="1085" spans="1:4">
      <c r="A1085" s="4">
        <f t="shared" si="32"/>
        <v>1</v>
      </c>
      <c r="B1085" s="4" t="str">
        <f t="shared" si="33"/>
        <v>Total average</v>
      </c>
      <c r="C1085" s="4" t="s">
        <v>1908</v>
      </c>
      <c r="D1085" s="4" t="s">
        <v>1909</v>
      </c>
    </row>
    <row r="1086" spans="1:4" ht="30">
      <c r="A1086" s="4">
        <f t="shared" si="32"/>
        <v>1</v>
      </c>
      <c r="B1086" s="4" t="str">
        <f t="shared" si="33"/>
        <v>Mentee final mentoring evaluation form</v>
      </c>
      <c r="C1086" s="4" t="s">
        <v>2067</v>
      </c>
      <c r="D1086" s="4" t="s">
        <v>2068</v>
      </c>
    </row>
    <row r="1087" spans="1:4" ht="30">
      <c r="A1087" s="4">
        <f t="shared" si="32"/>
        <v>1</v>
      </c>
      <c r="B1087" s="4" t="str">
        <f t="shared" si="33"/>
        <v>A. Support with professional development</v>
      </c>
      <c r="C1087" s="4" t="s">
        <v>2017</v>
      </c>
      <c r="D1087" s="4" t="s">
        <v>2018</v>
      </c>
    </row>
    <row r="1088" spans="1:4" ht="60">
      <c r="A1088" s="4">
        <f t="shared" si="32"/>
        <v>1</v>
      </c>
      <c r="B1088" s="4" t="str">
        <f t="shared" si="33"/>
        <v>My mentor supported me in developing or reviewing my personal development plan and career development objectives</v>
      </c>
      <c r="C1088" s="4" t="s">
        <v>2019</v>
      </c>
      <c r="D1088" s="4" t="s">
        <v>2020</v>
      </c>
    </row>
    <row r="1089" spans="1:4" ht="60">
      <c r="A1089" s="4">
        <f t="shared" si="32"/>
        <v>1</v>
      </c>
      <c r="B1089" s="4" t="str">
        <f t="shared" si="33"/>
        <v>Adequate number of face-to-face/virtual meetings with my mentor were held to support me with professional development</v>
      </c>
      <c r="C1089" s="4" t="s">
        <v>2069</v>
      </c>
      <c r="D1089" s="4" t="s">
        <v>2070</v>
      </c>
    </row>
    <row r="1090" spans="1:4" ht="45">
      <c r="A1090" s="4">
        <f t="shared" si="32"/>
        <v>1</v>
      </c>
      <c r="B1090" s="4" t="str">
        <f t="shared" si="33"/>
        <v>The resources provided by my mentor were useful for my career development</v>
      </c>
      <c r="C1090" s="4" t="s">
        <v>2071</v>
      </c>
      <c r="D1090" s="4" t="s">
        <v>2072</v>
      </c>
    </row>
    <row r="1091" spans="1:4" ht="45">
      <c r="A1091" s="4">
        <f t="shared" si="32"/>
        <v>1</v>
      </c>
      <c r="B1091" s="4" t="str">
        <f t="shared" si="33"/>
        <v>My mentor provided valuable guidance, advice, and expertise for my professional development</v>
      </c>
      <c r="C1091" s="4" t="s">
        <v>2073</v>
      </c>
      <c r="D1091" s="4" t="s">
        <v>2074</v>
      </c>
    </row>
    <row r="1092" spans="1:4" ht="30">
      <c r="A1092" s="4">
        <f t="shared" si="32"/>
        <v>1</v>
      </c>
      <c r="B1092" s="4" t="str">
        <f t="shared" si="33"/>
        <v>My mentor helped me expand my professional network</v>
      </c>
      <c r="C1092" s="4" t="s">
        <v>2075</v>
      </c>
      <c r="D1092" s="4" t="s">
        <v>2076</v>
      </c>
    </row>
    <row r="1093" spans="1:4">
      <c r="A1093" s="4">
        <f t="shared" ref="A1093:A1156" si="34">$B$2</f>
        <v>1</v>
      </c>
      <c r="B1093" s="4" t="str">
        <f t="shared" ref="B1093:B1156" si="35">IF($B$2=1,C1093,IF($B$2=2,D1093,IF($B$2=3,E1093,IF($B$2=4,F1093,F1094))))</f>
        <v>Average by sector</v>
      </c>
      <c r="C1093" s="4" t="s">
        <v>2029</v>
      </c>
      <c r="D1093" s="4" t="s">
        <v>2030</v>
      </c>
    </row>
    <row r="1094" spans="1:4">
      <c r="A1094" s="4">
        <f t="shared" si="34"/>
        <v>1</v>
      </c>
      <c r="B1094" s="4" t="str">
        <f t="shared" si="35"/>
        <v>Total average</v>
      </c>
      <c r="C1094" s="4" t="s">
        <v>1908</v>
      </c>
      <c r="D1094" s="4" t="s">
        <v>1909</v>
      </c>
    </row>
    <row r="1095" spans="1:4">
      <c r="A1095" s="4">
        <f t="shared" si="34"/>
        <v>1</v>
      </c>
      <c r="B1095" s="4" t="str">
        <f t="shared" si="35"/>
        <v>B. Small projects</v>
      </c>
      <c r="C1095" s="4" t="s">
        <v>2031</v>
      </c>
      <c r="D1095" s="4" t="s">
        <v>2032</v>
      </c>
    </row>
    <row r="1096" spans="1:4" ht="60">
      <c r="A1096" s="4">
        <f t="shared" si="34"/>
        <v>1</v>
      </c>
      <c r="B1096" s="4" t="str">
        <f t="shared" si="35"/>
        <v>Adequate number of face-to-face/virtual meetings with my mentor were held to support me with small projects</v>
      </c>
      <c r="C1096" s="4" t="s">
        <v>2077</v>
      </c>
      <c r="D1096" s="4" t="s">
        <v>2078</v>
      </c>
    </row>
    <row r="1097" spans="1:4" ht="45">
      <c r="A1097" s="4">
        <f t="shared" si="34"/>
        <v>1</v>
      </c>
      <c r="B1097" s="4" t="str">
        <f t="shared" si="35"/>
        <v>My mentor provided valuable guidance, advice, and expertise to support the work on small projects</v>
      </c>
      <c r="C1097" s="4" t="s">
        <v>2079</v>
      </c>
      <c r="D1097" s="4" t="s">
        <v>2080</v>
      </c>
    </row>
    <row r="1098" spans="1:4">
      <c r="A1098" s="4">
        <f t="shared" si="34"/>
        <v>1</v>
      </c>
      <c r="B1098" s="4" t="str">
        <f t="shared" si="35"/>
        <v>Average by sector</v>
      </c>
      <c r="C1098" s="4" t="s">
        <v>2029</v>
      </c>
      <c r="D1098" s="4" t="s">
        <v>2030</v>
      </c>
    </row>
    <row r="1099" spans="1:4">
      <c r="A1099" s="4">
        <f t="shared" si="34"/>
        <v>1</v>
      </c>
      <c r="B1099" s="4" t="str">
        <f t="shared" si="35"/>
        <v>Total average</v>
      </c>
      <c r="C1099" s="4" t="s">
        <v>1908</v>
      </c>
      <c r="D1099" s="4" t="s">
        <v>1909</v>
      </c>
    </row>
    <row r="1100" spans="1:4">
      <c r="A1100" s="4">
        <f t="shared" si="34"/>
        <v>1</v>
      </c>
      <c r="B1100" s="4" t="str">
        <f t="shared" si="35"/>
        <v>C. Capstone project</v>
      </c>
      <c r="C1100" s="4" t="s">
        <v>2081</v>
      </c>
      <c r="D1100" s="4" t="s">
        <v>2082</v>
      </c>
    </row>
    <row r="1101" spans="1:4" ht="30">
      <c r="A1101" s="4">
        <f t="shared" si="34"/>
        <v>1</v>
      </c>
      <c r="B1101" s="4" t="str">
        <f t="shared" si="35"/>
        <v>My mentor supported defining the scope of my capstone project</v>
      </c>
      <c r="C1101" s="4" t="s">
        <v>2083</v>
      </c>
      <c r="D1101" s="4" t="s">
        <v>2084</v>
      </c>
    </row>
    <row r="1102" spans="1:4" ht="60">
      <c r="A1102" s="4">
        <f t="shared" si="34"/>
        <v>1</v>
      </c>
      <c r="B1102" s="4" t="str">
        <f t="shared" si="35"/>
        <v>My mentor was able to guide me in connecting the capstone project topics or activities with my professional development plan</v>
      </c>
      <c r="C1102" s="4" t="s">
        <v>2085</v>
      </c>
      <c r="D1102" s="4" t="s">
        <v>2086</v>
      </c>
    </row>
    <row r="1103" spans="1:4" ht="60">
      <c r="A1103" s="4">
        <f t="shared" si="34"/>
        <v>1</v>
      </c>
      <c r="B1103" s="4" t="str">
        <f t="shared" si="35"/>
        <v>Adequate number of face-to-face/virtual meetings with my mentor were held to support me with the capstone project</v>
      </c>
      <c r="C1103" s="4" t="s">
        <v>2087</v>
      </c>
      <c r="D1103" s="4" t="s">
        <v>2088</v>
      </c>
    </row>
    <row r="1104" spans="1:4" ht="60">
      <c r="A1104" s="4">
        <f t="shared" si="34"/>
        <v>1</v>
      </c>
      <c r="B1104" s="4" t="str">
        <f t="shared" si="35"/>
        <v>My mentor provided valuable guidance, advice, and expertise to support development of capstone project</v>
      </c>
      <c r="C1104" s="4" t="s">
        <v>2089</v>
      </c>
      <c r="D1104" s="4" t="s">
        <v>2090</v>
      </c>
    </row>
    <row r="1105" spans="1:4" ht="30">
      <c r="A1105" s="4">
        <f t="shared" si="34"/>
        <v>1</v>
      </c>
      <c r="B1105" s="4" t="str">
        <f t="shared" si="35"/>
        <v>My mentor was knowledgeable in the capstone project area</v>
      </c>
      <c r="C1105" s="4" t="s">
        <v>2091</v>
      </c>
      <c r="D1105" s="4" t="s">
        <v>2092</v>
      </c>
    </row>
    <row r="1106" spans="1:4">
      <c r="A1106" s="4">
        <f t="shared" si="34"/>
        <v>1</v>
      </c>
      <c r="B1106" s="4" t="str">
        <f t="shared" si="35"/>
        <v>Average by sector</v>
      </c>
      <c r="C1106" s="4" t="s">
        <v>2029</v>
      </c>
      <c r="D1106" s="4" t="s">
        <v>2030</v>
      </c>
    </row>
    <row r="1107" spans="1:4">
      <c r="A1107" s="4">
        <f t="shared" si="34"/>
        <v>1</v>
      </c>
      <c r="B1107" s="4" t="str">
        <f t="shared" si="35"/>
        <v>Total average</v>
      </c>
      <c r="C1107" s="4" t="s">
        <v>1908</v>
      </c>
      <c r="D1107" s="4" t="s">
        <v>1909</v>
      </c>
    </row>
    <row r="1108" spans="1:4" ht="30">
      <c r="A1108" s="4">
        <f t="shared" si="34"/>
        <v>1</v>
      </c>
      <c r="B1108" s="4" t="str">
        <f t="shared" si="35"/>
        <v>Satisfaction of participants with mentoring (midway and final forms)</v>
      </c>
      <c r="C1108" s="4" t="s">
        <v>2093</v>
      </c>
      <c r="D1108" s="4" t="s">
        <v>2094</v>
      </c>
    </row>
    <row r="1109" spans="1:4">
      <c r="A1109" s="4">
        <f t="shared" si="34"/>
        <v>1</v>
      </c>
      <c r="B1109" s="4" t="str">
        <f t="shared" si="35"/>
        <v>Total average by component</v>
      </c>
      <c r="C1109" s="4" t="s">
        <v>2095</v>
      </c>
      <c r="D1109" s="4" t="s">
        <v>2096</v>
      </c>
    </row>
    <row r="1110" spans="1:4" ht="30">
      <c r="A1110" s="4">
        <f t="shared" si="34"/>
        <v>1</v>
      </c>
      <c r="B1110" s="4" t="str">
        <f t="shared" si="35"/>
        <v>Support with professional development</v>
      </c>
      <c r="C1110" s="4" t="s">
        <v>1089</v>
      </c>
      <c r="D1110" s="4" t="s">
        <v>1090</v>
      </c>
    </row>
    <row r="1111" spans="1:4">
      <c r="A1111" s="4">
        <f t="shared" si="34"/>
        <v>1</v>
      </c>
      <c r="B1111" s="4" t="str">
        <f t="shared" si="35"/>
        <v>Small projects</v>
      </c>
      <c r="C1111" s="4" t="s">
        <v>296</v>
      </c>
      <c r="D1111" s="4" t="s">
        <v>1075</v>
      </c>
    </row>
    <row r="1112" spans="1:4">
      <c r="A1112" s="4">
        <f t="shared" si="34"/>
        <v>1</v>
      </c>
      <c r="B1112" s="4" t="str">
        <f t="shared" si="35"/>
        <v>Capstone project</v>
      </c>
      <c r="C1112" s="4" t="s">
        <v>1091</v>
      </c>
      <c r="D1112" s="4" t="s">
        <v>1092</v>
      </c>
    </row>
    <row r="1113" spans="1:4" ht="30">
      <c r="A1113" s="4">
        <f t="shared" si="34"/>
        <v>1</v>
      </c>
      <c r="B1113" s="4" t="str">
        <f t="shared" si="35"/>
        <v>Total average by sector for all mentoring support</v>
      </c>
      <c r="C1113" s="4" t="s">
        <v>2097</v>
      </c>
      <c r="D1113" s="4" t="s">
        <v>2098</v>
      </c>
    </row>
    <row r="1114" spans="1:4">
      <c r="A1114" s="4">
        <f t="shared" si="34"/>
        <v>1</v>
      </c>
      <c r="B1114" s="4" t="str">
        <f t="shared" si="35"/>
        <v>Overall for mentoring component</v>
      </c>
      <c r="C1114" s="4" t="s">
        <v>2099</v>
      </c>
      <c r="D1114" s="4" t="s">
        <v>2100</v>
      </c>
    </row>
    <row r="1115" spans="1:4">
      <c r="A1115" s="4">
        <f t="shared" si="34"/>
        <v>1</v>
      </c>
      <c r="B1115" s="4" t="str">
        <f t="shared" si="35"/>
        <v>D. Mentor-mentee relationship</v>
      </c>
      <c r="C1115" s="4" t="s">
        <v>2101</v>
      </c>
      <c r="D1115" s="4" t="s">
        <v>2102</v>
      </c>
    </row>
    <row r="1116" spans="1:4" ht="30">
      <c r="A1116" s="4">
        <f t="shared" si="34"/>
        <v>1</v>
      </c>
      <c r="B1116" s="4" t="str">
        <f t="shared" si="35"/>
        <v>The mentor-mentee relationship was built on mutual respect</v>
      </c>
      <c r="C1116" s="4" t="s">
        <v>2103</v>
      </c>
      <c r="D1116" s="4" t="s">
        <v>2104</v>
      </c>
    </row>
    <row r="1117" spans="1:4" ht="30">
      <c r="A1117" s="4">
        <f t="shared" si="34"/>
        <v>1</v>
      </c>
      <c r="B1117" s="4" t="str">
        <f t="shared" si="35"/>
        <v>I felt comfortable communicating openly with my mentor</v>
      </c>
      <c r="C1117" s="4" t="s">
        <v>2105</v>
      </c>
      <c r="D1117" s="4" t="s">
        <v>2106</v>
      </c>
    </row>
    <row r="1118" spans="1:4" ht="45">
      <c r="A1118" s="4">
        <f t="shared" si="34"/>
        <v>1</v>
      </c>
      <c r="B1118" s="4" t="str">
        <f t="shared" si="35"/>
        <v>My mentor created an environment conducive to learning and professional growth</v>
      </c>
      <c r="C1118" s="4" t="s">
        <v>2107</v>
      </c>
      <c r="D1118" s="4" t="s">
        <v>2108</v>
      </c>
    </row>
    <row r="1119" spans="1:4" ht="45">
      <c r="A1119" s="4">
        <f t="shared" si="34"/>
        <v>1</v>
      </c>
      <c r="B1119" s="4" t="str">
        <f t="shared" si="35"/>
        <v>My mentor provided constructive feedback in a non-judgemental manner</v>
      </c>
      <c r="C1119" s="4" t="s">
        <v>2109</v>
      </c>
      <c r="D1119" s="4" t="s">
        <v>2110</v>
      </c>
    </row>
    <row r="1120" spans="1:4" ht="30">
      <c r="A1120" s="4">
        <f t="shared" si="34"/>
        <v>1</v>
      </c>
      <c r="B1120" s="4" t="str">
        <f t="shared" si="35"/>
        <v>My mentor provided feedback in a timely manner</v>
      </c>
      <c r="C1120" s="4" t="s">
        <v>2111</v>
      </c>
      <c r="D1120" s="4" t="s">
        <v>2112</v>
      </c>
    </row>
    <row r="1121" spans="1:4" ht="45">
      <c r="A1121" s="4">
        <f t="shared" si="34"/>
        <v>1</v>
      </c>
      <c r="B1121" s="4" t="str">
        <f t="shared" si="35"/>
        <v>My mentor informed me of any changes in the schedule of meetings in a timely manner</v>
      </c>
      <c r="C1121" s="4" t="s">
        <v>2113</v>
      </c>
      <c r="D1121" s="4" t="s">
        <v>2114</v>
      </c>
    </row>
    <row r="1122" spans="1:4" ht="30" customHeight="1">
      <c r="A1122" s="4">
        <f t="shared" si="34"/>
        <v>1</v>
      </c>
      <c r="B1122" s="4" t="str">
        <f t="shared" si="35"/>
        <v>My mentor applied effort to support my learning and professional growth</v>
      </c>
      <c r="C1122" s="4" t="s">
        <v>2115</v>
      </c>
      <c r="D1122" s="4" t="s">
        <v>2116</v>
      </c>
    </row>
    <row r="1123" spans="1:4" ht="45">
      <c r="A1123" s="4">
        <f t="shared" si="34"/>
        <v>1</v>
      </c>
      <c r="B1123" s="4" t="str">
        <f t="shared" si="35"/>
        <v>The mentor-mentee relationship was beneficial to both parties and should continue</v>
      </c>
      <c r="C1123" s="4" t="s">
        <v>2117</v>
      </c>
      <c r="D1123" s="4" t="s">
        <v>2118</v>
      </c>
    </row>
    <row r="1124" spans="1:4">
      <c r="A1124" s="4">
        <f t="shared" si="34"/>
        <v>1</v>
      </c>
      <c r="B1124" s="4" t="str">
        <f t="shared" si="35"/>
        <v>Average by sector</v>
      </c>
      <c r="C1124" s="4" t="s">
        <v>2029</v>
      </c>
      <c r="D1124" s="4" t="s">
        <v>2030</v>
      </c>
    </row>
    <row r="1125" spans="1:4">
      <c r="A1125" s="4">
        <f t="shared" si="34"/>
        <v>1</v>
      </c>
      <c r="B1125" s="4" t="str">
        <f t="shared" si="35"/>
        <v>Total average</v>
      </c>
      <c r="C1125" s="4" t="s">
        <v>1908</v>
      </c>
      <c r="D1125" s="4" t="s">
        <v>1909</v>
      </c>
    </row>
    <row r="1126" spans="1:4">
      <c r="A1126" s="4">
        <f t="shared" si="34"/>
        <v>1</v>
      </c>
      <c r="B1126" s="4" t="str">
        <f t="shared" si="35"/>
        <v>E. Self-reflection</v>
      </c>
      <c r="C1126" s="4" t="s">
        <v>2119</v>
      </c>
      <c r="D1126" s="4" t="s">
        <v>2120</v>
      </c>
    </row>
    <row r="1127" spans="1:4" ht="45">
      <c r="A1127" s="4">
        <f t="shared" si="34"/>
        <v>1</v>
      </c>
      <c r="B1127" s="4" t="str">
        <f t="shared" si="35"/>
        <v>Mentoring component helped me gain insights into my strengths and weaknesses</v>
      </c>
      <c r="C1127" s="4" t="s">
        <v>2121</v>
      </c>
      <c r="D1127" s="4" t="s">
        <v>2122</v>
      </c>
    </row>
    <row r="1128" spans="1:4" ht="45">
      <c r="A1128" s="4">
        <f t="shared" si="34"/>
        <v>1</v>
      </c>
      <c r="B1128" s="4" t="str">
        <f t="shared" si="35"/>
        <v>Mentoring component encouraged me to reflect on my professional goals and aspirations</v>
      </c>
      <c r="C1128" s="4" t="s">
        <v>2123</v>
      </c>
      <c r="D1128" s="4" t="s">
        <v>2124</v>
      </c>
    </row>
    <row r="1129" spans="1:4" ht="60">
      <c r="A1129" s="4">
        <f t="shared" si="34"/>
        <v>1</v>
      </c>
      <c r="B1129" s="4" t="str">
        <f t="shared" si="35"/>
        <v>The feedback from my mentor helped me make informed decisions about my learning and professional development</v>
      </c>
      <c r="C1129" s="4" t="s">
        <v>2125</v>
      </c>
      <c r="D1129" s="4" t="s">
        <v>2126</v>
      </c>
    </row>
    <row r="1130" spans="1:4" ht="45">
      <c r="A1130" s="4">
        <f t="shared" si="34"/>
        <v>1</v>
      </c>
      <c r="B1130" s="4" t="str">
        <f t="shared" si="35"/>
        <v>Together with the mentor we regularly reviewed mentoring work plan</v>
      </c>
      <c r="C1130" s="4" t="s">
        <v>2127</v>
      </c>
      <c r="D1130" s="4" t="s">
        <v>2128</v>
      </c>
    </row>
    <row r="1131" spans="1:4" ht="60">
      <c r="A1131" s="4">
        <f t="shared" si="34"/>
        <v>1</v>
      </c>
      <c r="B1131" s="4" t="str">
        <f t="shared" si="35"/>
        <v>I have achieved the objectives as defined in the mentee personal development plan or any other related document</v>
      </c>
      <c r="C1131" s="4" t="s">
        <v>2129</v>
      </c>
      <c r="D1131" s="4" t="s">
        <v>2130</v>
      </c>
    </row>
    <row r="1132" spans="1:4" ht="45">
      <c r="A1132" s="4">
        <f t="shared" si="34"/>
        <v>1</v>
      </c>
      <c r="B1132" s="4" t="str">
        <f t="shared" si="35"/>
        <v>I feel more confident in my professional abilities after mentoring sessions</v>
      </c>
      <c r="C1132" s="4" t="s">
        <v>2131</v>
      </c>
      <c r="D1132" s="4" t="s">
        <v>2132</v>
      </c>
    </row>
    <row r="1133" spans="1:4">
      <c r="A1133" s="4">
        <f t="shared" si="34"/>
        <v>1</v>
      </c>
      <c r="B1133" s="4" t="str">
        <f t="shared" si="35"/>
        <v>Average by sector</v>
      </c>
      <c r="C1133" s="4" t="s">
        <v>2029</v>
      </c>
      <c r="D1133" s="4" t="s">
        <v>2030</v>
      </c>
    </row>
    <row r="1134" spans="1:4">
      <c r="A1134" s="4">
        <f t="shared" si="34"/>
        <v>1</v>
      </c>
      <c r="B1134" s="4" t="str">
        <f t="shared" si="35"/>
        <v>Total average</v>
      </c>
      <c r="C1134" s="4" t="s">
        <v>1908</v>
      </c>
      <c r="D1134" s="4" t="s">
        <v>1909</v>
      </c>
    </row>
    <row r="1135" spans="1:4">
      <c r="A1135" s="4">
        <f t="shared" si="34"/>
        <v>1</v>
      </c>
      <c r="B1135" s="4" t="str">
        <f t="shared" si="35"/>
        <v>F. General evaluation</v>
      </c>
      <c r="C1135" s="4" t="s">
        <v>2133</v>
      </c>
      <c r="D1135" s="4" t="s">
        <v>2134</v>
      </c>
    </row>
    <row r="1136" spans="1:4" ht="30">
      <c r="A1136" s="4">
        <f t="shared" si="34"/>
        <v>1</v>
      </c>
      <c r="B1136" s="4" t="str">
        <f t="shared" si="35"/>
        <v>The mentor was a good match based on personal and professional goals</v>
      </c>
      <c r="C1136" s="4" t="s">
        <v>2135</v>
      </c>
      <c r="D1136" s="4" t="s">
        <v>2136</v>
      </c>
    </row>
    <row r="1137" spans="1:4" ht="30">
      <c r="A1137" s="4">
        <f t="shared" si="34"/>
        <v>1</v>
      </c>
      <c r="B1137" s="4" t="str">
        <f t="shared" si="35"/>
        <v>What is your overall satisfaction with the mentoring component?</v>
      </c>
      <c r="C1137" s="4" t="s">
        <v>2137</v>
      </c>
      <c r="D1137" s="4" t="s">
        <v>2138</v>
      </c>
    </row>
    <row r="1138" spans="1:4">
      <c r="A1138" s="4">
        <f t="shared" si="34"/>
        <v>1</v>
      </c>
      <c r="B1138" s="4" t="str">
        <f t="shared" si="35"/>
        <v>Average by sector</v>
      </c>
      <c r="C1138" s="4" t="s">
        <v>2029</v>
      </c>
      <c r="D1138" s="4" t="s">
        <v>2030</v>
      </c>
    </row>
    <row r="1139" spans="1:4">
      <c r="A1139" s="4">
        <f t="shared" si="34"/>
        <v>1</v>
      </c>
      <c r="B1139" s="4" t="str">
        <f t="shared" si="35"/>
        <v>Total average</v>
      </c>
      <c r="C1139" s="4" t="s">
        <v>1908</v>
      </c>
      <c r="D1139" s="4" t="s">
        <v>1909</v>
      </c>
    </row>
    <row r="1140" spans="1:4" ht="30">
      <c r="A1140" s="4">
        <f t="shared" si="34"/>
        <v>1</v>
      </c>
      <c r="B1140" s="4" t="str">
        <f t="shared" si="35"/>
        <v>GLLP Participant final evaluation form – Didactic component</v>
      </c>
      <c r="C1140" s="4" t="s">
        <v>2139</v>
      </c>
      <c r="D1140" s="4" t="s">
        <v>2140</v>
      </c>
    </row>
    <row r="1141" spans="1:4" ht="30">
      <c r="A1141" s="4">
        <f t="shared" si="34"/>
        <v>1</v>
      </c>
      <c r="B1141" s="4" t="str">
        <f t="shared" si="35"/>
        <v xml:space="preserve">A. Didactic component of the programme </v>
      </c>
      <c r="C1141" s="4" t="s">
        <v>2141</v>
      </c>
      <c r="D1141" s="4" t="s">
        <v>2142</v>
      </c>
    </row>
    <row r="1142" spans="1:4" ht="45">
      <c r="A1142" s="4">
        <f t="shared" si="34"/>
        <v>1</v>
      </c>
      <c r="B1142" s="4" t="str">
        <f t="shared" si="35"/>
        <v>The learning materials of the programme were clear and easy to understand</v>
      </c>
      <c r="C1142" s="4" t="s">
        <v>2143</v>
      </c>
      <c r="D1142" s="4" t="s">
        <v>2144</v>
      </c>
    </row>
    <row r="1143" spans="1:4" ht="45">
      <c r="A1143" s="4">
        <f t="shared" si="34"/>
        <v>1</v>
      </c>
      <c r="B1143" s="4" t="str">
        <f t="shared" si="35"/>
        <v>The learning materials of the programme were relevant to my work</v>
      </c>
      <c r="C1143" s="4" t="s">
        <v>2145</v>
      </c>
      <c r="D1143" s="4" t="s">
        <v>2146</v>
      </c>
    </row>
    <row r="1144" spans="1:4" ht="45">
      <c r="A1144" s="4">
        <f t="shared" si="34"/>
        <v>1</v>
      </c>
      <c r="B1144" s="4" t="str">
        <f t="shared" si="35"/>
        <v>The learning materials of the programme effectively covered all nine competencies</v>
      </c>
      <c r="C1144" s="4" t="s">
        <v>2147</v>
      </c>
      <c r="D1144" s="4" t="s">
        <v>2148</v>
      </c>
    </row>
    <row r="1145" spans="1:4" ht="45">
      <c r="A1145" s="4">
        <f t="shared" si="34"/>
        <v>1</v>
      </c>
      <c r="B1145" s="4" t="str">
        <f t="shared" si="35"/>
        <v>The learning materials of the programme worked together coherently</v>
      </c>
      <c r="C1145" s="4" t="s">
        <v>2149</v>
      </c>
      <c r="D1145" s="4" t="s">
        <v>2150</v>
      </c>
    </row>
    <row r="1146" spans="1:4" ht="60">
      <c r="A1146" s="4">
        <f t="shared" si="34"/>
        <v>1</v>
      </c>
      <c r="B1146" s="4" t="str">
        <f t="shared" si="35"/>
        <v>The learning materials addressed the interconnections between human, animal, and environmental health</v>
      </c>
      <c r="C1146" s="4" t="s">
        <v>2151</v>
      </c>
      <c r="D1146" s="4" t="s">
        <v>2152</v>
      </c>
    </row>
    <row r="1147" spans="1:4">
      <c r="A1147" s="4">
        <f t="shared" si="34"/>
        <v>1</v>
      </c>
      <c r="B1147" s="4" t="str">
        <f t="shared" si="35"/>
        <v>Average by sector</v>
      </c>
      <c r="C1147" s="4" t="s">
        <v>2029</v>
      </c>
      <c r="D1147" s="4" t="s">
        <v>2030</v>
      </c>
    </row>
    <row r="1148" spans="1:4">
      <c r="A1148" s="4">
        <f t="shared" si="34"/>
        <v>1</v>
      </c>
      <c r="B1148" s="4" t="str">
        <f t="shared" si="35"/>
        <v xml:space="preserve">Total average </v>
      </c>
      <c r="C1148" s="4" t="s">
        <v>2153</v>
      </c>
      <c r="D1148" s="4" t="s">
        <v>1909</v>
      </c>
    </row>
    <row r="1149" spans="1:4" ht="45">
      <c r="A1149" s="4">
        <f t="shared" si="34"/>
        <v>1</v>
      </c>
      <c r="B1149" s="4" t="str">
        <f t="shared" si="35"/>
        <v>GLLP Participant final evaluation form – Projects and learning outcomes</v>
      </c>
      <c r="C1149" s="4" t="s">
        <v>2154</v>
      </c>
      <c r="D1149" s="4" t="s">
        <v>2155</v>
      </c>
    </row>
    <row r="1150" spans="1:4">
      <c r="A1150" s="4">
        <f t="shared" si="34"/>
        <v>1</v>
      </c>
      <c r="B1150" s="4" t="str">
        <f t="shared" si="35"/>
        <v>A. Programme delivery</v>
      </c>
      <c r="C1150" s="4" t="s">
        <v>2156</v>
      </c>
      <c r="D1150" s="4" t="s">
        <v>2157</v>
      </c>
    </row>
    <row r="1151" spans="1:4" ht="45">
      <c r="A1151" s="4">
        <f t="shared" si="34"/>
        <v>1</v>
      </c>
      <c r="B1151" s="4" t="str">
        <f t="shared" si="35"/>
        <v>The programme expectations and objectives were clearly stated at the beginning of the programme</v>
      </c>
      <c r="C1151" s="4" t="s">
        <v>2158</v>
      </c>
      <c r="D1151" s="4" t="s">
        <v>2159</v>
      </c>
    </row>
    <row r="1152" spans="1:4">
      <c r="A1152" s="4">
        <f t="shared" si="34"/>
        <v>1</v>
      </c>
      <c r="B1152" s="4" t="str">
        <f t="shared" si="35"/>
        <v>The programme met its objectives</v>
      </c>
      <c r="C1152" s="4" t="s">
        <v>2160</v>
      </c>
      <c r="D1152" s="4" t="s">
        <v>2161</v>
      </c>
    </row>
    <row r="1153" spans="1:4" ht="75">
      <c r="A1153" s="4">
        <f t="shared" si="34"/>
        <v>1</v>
      </c>
      <c r="B1153" s="4" t="str">
        <f t="shared" si="35"/>
        <v>The online and in-person components were well-integrated and complementary (choose not applicable if online or in-person mode was not used)</v>
      </c>
      <c r="C1153" s="4" t="s">
        <v>2162</v>
      </c>
      <c r="D1153" s="4" t="s">
        <v>2163</v>
      </c>
    </row>
    <row r="1154" spans="1:4" ht="30">
      <c r="A1154" s="4">
        <f t="shared" si="34"/>
        <v>1</v>
      </c>
      <c r="B1154" s="4" t="str">
        <f t="shared" si="35"/>
        <v>The sequencing of didactic sessions was presented in a logical order</v>
      </c>
      <c r="C1154" s="4" t="s">
        <v>2164</v>
      </c>
      <c r="D1154" s="4" t="s">
        <v>2165</v>
      </c>
    </row>
    <row r="1155" spans="1:4" ht="45">
      <c r="A1155" s="4">
        <f t="shared" si="34"/>
        <v>1</v>
      </c>
      <c r="B1155" s="4" t="str">
        <f t="shared" si="35"/>
        <v>The duration of the programme from the start to completion was adequate</v>
      </c>
      <c r="C1155" s="4" t="s">
        <v>2166</v>
      </c>
      <c r="D1155" s="4" t="s">
        <v>2167</v>
      </c>
    </row>
    <row r="1156" spans="1:4" ht="75">
      <c r="A1156" s="4">
        <f t="shared" si="34"/>
        <v>1</v>
      </c>
      <c r="B1156" s="4" t="str">
        <f t="shared" si="35"/>
        <v>There was effective communication regarding the expectations and responsibilities of my role as a participant/mentee throughout the programme</v>
      </c>
      <c r="C1156" s="4" t="s">
        <v>2168</v>
      </c>
      <c r="D1156" s="4" t="s">
        <v>2169</v>
      </c>
    </row>
    <row r="1157" spans="1:4">
      <c r="A1157" s="4">
        <f t="shared" ref="A1157:A1220" si="36">$B$2</f>
        <v>1</v>
      </c>
      <c r="B1157" s="4" t="str">
        <f t="shared" ref="B1157:B1220" si="37">IF($B$2=1,C1157,IF($B$2=2,D1157,IF($B$2=3,E1157,IF($B$2=4,F1157,F1158))))</f>
        <v>Average by sector</v>
      </c>
      <c r="C1157" s="4" t="s">
        <v>2029</v>
      </c>
      <c r="D1157" s="4" t="s">
        <v>2030</v>
      </c>
    </row>
    <row r="1158" spans="1:4">
      <c r="A1158" s="4">
        <f t="shared" si="36"/>
        <v>1</v>
      </c>
      <c r="B1158" s="4" t="str">
        <f t="shared" si="37"/>
        <v>Total average</v>
      </c>
      <c r="C1158" s="4" t="s">
        <v>1908</v>
      </c>
      <c r="D1158" s="4" t="s">
        <v>1909</v>
      </c>
    </row>
    <row r="1159" spans="1:4">
      <c r="A1159" s="4">
        <f t="shared" si="36"/>
        <v>1</v>
      </c>
      <c r="B1159" s="4" t="str">
        <f t="shared" si="37"/>
        <v>B. Small projects</v>
      </c>
      <c r="C1159" s="4" t="s">
        <v>2031</v>
      </c>
      <c r="D1159" s="4" t="s">
        <v>2032</v>
      </c>
    </row>
    <row r="1160" spans="1:4" ht="45">
      <c r="A1160" s="4">
        <f t="shared" si="36"/>
        <v>1</v>
      </c>
      <c r="B1160" s="4" t="str">
        <f t="shared" si="37"/>
        <v>I was able to apply new skills and knowledge learned in the didactic sessions through the small projects</v>
      </c>
      <c r="C1160" s="4" t="s">
        <v>2170</v>
      </c>
      <c r="D1160" s="4" t="s">
        <v>2171</v>
      </c>
    </row>
    <row r="1161" spans="1:4" ht="45">
      <c r="A1161" s="4">
        <f t="shared" si="36"/>
        <v>1</v>
      </c>
      <c r="B1161" s="4" t="str">
        <f t="shared" si="37"/>
        <v>Small projects helped reinforce the concepts learned in the didactic sessions</v>
      </c>
      <c r="C1161" s="4" t="s">
        <v>2172</v>
      </c>
      <c r="D1161" s="4" t="s">
        <v>2173</v>
      </c>
    </row>
    <row r="1162" spans="1:4" ht="45">
      <c r="A1162" s="4">
        <f t="shared" si="36"/>
        <v>1</v>
      </c>
      <c r="B1162" s="4" t="str">
        <f t="shared" si="37"/>
        <v>The scope of small projects was relevant to the covered competencies</v>
      </c>
      <c r="C1162" s="4" t="s">
        <v>2174</v>
      </c>
      <c r="D1162" s="4" t="s">
        <v>2175</v>
      </c>
    </row>
    <row r="1163" spans="1:4">
      <c r="A1163" s="4">
        <f t="shared" si="36"/>
        <v>1</v>
      </c>
      <c r="B1163" s="4" t="str">
        <f t="shared" si="37"/>
        <v>Average by sector</v>
      </c>
      <c r="C1163" s="4" t="s">
        <v>2029</v>
      </c>
      <c r="D1163" s="4" t="s">
        <v>2030</v>
      </c>
    </row>
    <row r="1164" spans="1:4">
      <c r="A1164" s="4">
        <f t="shared" si="36"/>
        <v>1</v>
      </c>
      <c r="B1164" s="4" t="str">
        <f t="shared" si="37"/>
        <v>Total average</v>
      </c>
      <c r="C1164" s="4" t="s">
        <v>1908</v>
      </c>
      <c r="D1164" s="4" t="s">
        <v>1909</v>
      </c>
    </row>
    <row r="1165" spans="1:4">
      <c r="A1165" s="4">
        <f t="shared" si="36"/>
        <v>1</v>
      </c>
      <c r="B1165" s="4" t="str">
        <f t="shared" si="37"/>
        <v>C. Capstone project</v>
      </c>
      <c r="C1165" s="4" t="s">
        <v>2081</v>
      </c>
      <c r="D1165" s="4" t="s">
        <v>2176</v>
      </c>
    </row>
    <row r="1166" spans="1:4" ht="30">
      <c r="A1166" s="4">
        <f t="shared" si="36"/>
        <v>1</v>
      </c>
      <c r="B1166" s="4" t="str">
        <f t="shared" si="37"/>
        <v>Capstone project contributed to my learning and improvement of skills</v>
      </c>
      <c r="C1166" s="4" t="s">
        <v>2177</v>
      </c>
      <c r="D1166" s="4" t="s">
        <v>2178</v>
      </c>
    </row>
    <row r="1167" spans="1:4" ht="45">
      <c r="A1167" s="4">
        <f t="shared" si="36"/>
        <v>1</v>
      </c>
      <c r="B1167" s="4" t="str">
        <f t="shared" si="37"/>
        <v>Capstone project helped me to develop practical solutions for real-world challenges</v>
      </c>
      <c r="C1167" s="4" t="s">
        <v>2179</v>
      </c>
      <c r="D1167" s="4" t="s">
        <v>2180</v>
      </c>
    </row>
    <row r="1168" spans="1:4" ht="30">
      <c r="A1168" s="4">
        <f t="shared" si="36"/>
        <v>1</v>
      </c>
      <c r="B1168" s="4" t="str">
        <f t="shared" si="37"/>
        <v>The allocated time for the capstone project was reasonable</v>
      </c>
      <c r="C1168" s="4" t="s">
        <v>2181</v>
      </c>
      <c r="D1168" s="4" t="s">
        <v>2182</v>
      </c>
    </row>
    <row r="1169" spans="1:4" ht="30">
      <c r="A1169" s="4">
        <f t="shared" si="36"/>
        <v>1</v>
      </c>
      <c r="B1169" s="4" t="str">
        <f t="shared" si="37"/>
        <v>Capstone project’s scope was based on national context and priorities</v>
      </c>
      <c r="C1169" s="4" t="s">
        <v>2183</v>
      </c>
      <c r="D1169" s="4" t="s">
        <v>2184</v>
      </c>
    </row>
    <row r="1170" spans="1:4">
      <c r="A1170" s="4">
        <f t="shared" si="36"/>
        <v>1</v>
      </c>
      <c r="B1170" s="4" t="str">
        <f t="shared" si="37"/>
        <v>Average by sector</v>
      </c>
      <c r="C1170" s="4" t="s">
        <v>2029</v>
      </c>
      <c r="D1170" s="4" t="s">
        <v>2030</v>
      </c>
    </row>
    <row r="1171" spans="1:4">
      <c r="A1171" s="4">
        <f t="shared" si="36"/>
        <v>1</v>
      </c>
      <c r="B1171" s="4" t="str">
        <f t="shared" si="37"/>
        <v>Total average</v>
      </c>
      <c r="C1171" s="4" t="s">
        <v>1908</v>
      </c>
      <c r="D1171" s="4" t="s">
        <v>1909</v>
      </c>
    </row>
    <row r="1172" spans="1:4" ht="30">
      <c r="A1172" s="4">
        <f t="shared" si="36"/>
        <v>1</v>
      </c>
      <c r="B1172" s="4" t="str">
        <f t="shared" si="37"/>
        <v>Satisfaction of participants with projects</v>
      </c>
      <c r="C1172" s="4" t="s">
        <v>1067</v>
      </c>
      <c r="D1172" s="163" t="s">
        <v>1068</v>
      </c>
    </row>
    <row r="1173" spans="1:4">
      <c r="A1173" s="4">
        <f t="shared" si="36"/>
        <v>1</v>
      </c>
      <c r="B1173" s="4" t="str">
        <f t="shared" si="37"/>
        <v>Total average by sector</v>
      </c>
      <c r="C1173" s="4" t="s">
        <v>2185</v>
      </c>
      <c r="D1173" s="4" t="s">
        <v>2186</v>
      </c>
    </row>
    <row r="1174" spans="1:4">
      <c r="A1174" s="4">
        <f t="shared" si="36"/>
        <v>1</v>
      </c>
      <c r="B1174" s="4" t="str">
        <f t="shared" si="37"/>
        <v>Total average for all sectors</v>
      </c>
      <c r="C1174" s="4" t="s">
        <v>2187</v>
      </c>
      <c r="D1174" s="4" t="s">
        <v>2188</v>
      </c>
    </row>
    <row r="1175" spans="1:4">
      <c r="A1175" s="4">
        <f t="shared" si="36"/>
        <v>1</v>
      </c>
      <c r="B1175" s="4" t="str">
        <f t="shared" si="37"/>
        <v>D. Learning outcomes</v>
      </c>
      <c r="C1175" s="4" t="s">
        <v>2189</v>
      </c>
      <c r="D1175" s="4" t="s">
        <v>2190</v>
      </c>
    </row>
    <row r="1176" spans="1:4" ht="75">
      <c r="A1176" s="4">
        <f t="shared" si="36"/>
        <v>1</v>
      </c>
      <c r="B1176" s="4" t="str">
        <f t="shared" si="37"/>
        <v>The programme provided the knowledge and improved my skills in assessing the laboratory system performance and formulating plans to advance and sustain the system </v>
      </c>
      <c r="C1176" s="4" t="s">
        <v>2191</v>
      </c>
      <c r="D1176" s="4" t="s">
        <v>2192</v>
      </c>
    </row>
    <row r="1177" spans="1:4" ht="90">
      <c r="A1177" s="4">
        <f t="shared" si="36"/>
        <v>1</v>
      </c>
      <c r="B1177" s="4" t="str">
        <f t="shared" si="37"/>
        <v>The programme provided the knowledge and improved my skills in recognizing, adopting, and applying best practices in my relevant sector to ensure quality laboratory services</v>
      </c>
      <c r="C1177" s="4" t="s">
        <v>2193</v>
      </c>
      <c r="D1177" s="4" t="s">
        <v>2194</v>
      </c>
    </row>
    <row r="1178" spans="1:4" ht="90" customHeight="1">
      <c r="A1178" s="4">
        <f t="shared" si="36"/>
        <v>1</v>
      </c>
      <c r="B1178" s="4" t="str">
        <f t="shared" si="37"/>
        <v>The programme provided the knowledge and improved my skills in advocating for the contribution of human, animal and environmental laboratories </v>
      </c>
      <c r="C1178" s="4" t="s">
        <v>2195</v>
      </c>
      <c r="D1178" s="4" t="s">
        <v>2196</v>
      </c>
    </row>
    <row r="1179" spans="1:4" ht="90">
      <c r="A1179" s="4">
        <f t="shared" si="36"/>
        <v>1</v>
      </c>
      <c r="B1179" s="4" t="str">
        <f t="shared" si="37"/>
        <v>The programme provided the knowledge and improved my skills in successfully demonstrating laboratory management and leadership skills including effective communication </v>
      </c>
      <c r="C1179" s="4" t="s">
        <v>2197</v>
      </c>
      <c r="D1179" s="4" t="s">
        <v>2198</v>
      </c>
    </row>
    <row r="1180" spans="1:4" ht="90" customHeight="1">
      <c r="A1180" s="4">
        <f t="shared" si="36"/>
        <v>1</v>
      </c>
      <c r="B1180" s="4" t="str">
        <f t="shared" si="37"/>
        <v>The programme provided the knowledge and improved my skills in mentoring laboratory professionals in order to help build human resource capacity</v>
      </c>
      <c r="C1180" s="4" t="s">
        <v>2199</v>
      </c>
      <c r="D1180" s="4" t="s">
        <v>2200</v>
      </c>
    </row>
    <row r="1181" spans="1:4" ht="45">
      <c r="A1181" s="4">
        <f t="shared" si="36"/>
        <v>1</v>
      </c>
      <c r="B1181" s="4" t="str">
        <f t="shared" si="37"/>
        <v>This programme increased my understanding of laboratory systems</v>
      </c>
      <c r="C1181" s="4" t="s">
        <v>2201</v>
      </c>
      <c r="D1181" s="4" t="s">
        <v>2202</v>
      </c>
    </row>
    <row r="1182" spans="1:4" ht="45" customHeight="1">
      <c r="A1182" s="4">
        <f t="shared" si="36"/>
        <v>1</v>
      </c>
      <c r="B1182" s="4" t="str">
        <f t="shared" si="37"/>
        <v>This programme increased my leadership skills</v>
      </c>
      <c r="C1182" s="4" t="s">
        <v>2203</v>
      </c>
      <c r="D1182" s="4" t="s">
        <v>2204</v>
      </c>
    </row>
    <row r="1183" spans="1:4" ht="30">
      <c r="A1183" s="4">
        <f t="shared" si="36"/>
        <v>1</v>
      </c>
      <c r="B1183" s="4" t="str">
        <f t="shared" si="37"/>
        <v>This programme increased my management skills</v>
      </c>
      <c r="C1183" s="4" t="s">
        <v>2205</v>
      </c>
      <c r="D1183" s="4" t="s">
        <v>2206</v>
      </c>
    </row>
    <row r="1184" spans="1:4" ht="30">
      <c r="A1184" s="4">
        <f t="shared" si="36"/>
        <v>1</v>
      </c>
      <c r="B1184" s="4" t="str">
        <f t="shared" si="37"/>
        <v>The programme improved my communication skills</v>
      </c>
      <c r="C1184" s="4" t="s">
        <v>2207</v>
      </c>
      <c r="D1184" s="4" t="s">
        <v>2208</v>
      </c>
    </row>
    <row r="1185" spans="1:4" ht="45">
      <c r="A1185" s="4">
        <f t="shared" si="36"/>
        <v>1</v>
      </c>
      <c r="B1185" s="4" t="str">
        <f t="shared" si="37"/>
        <v>This programme increased my understanding of quality management systems</v>
      </c>
      <c r="C1185" s="4" t="s">
        <v>2209</v>
      </c>
      <c r="D1185" s="4" t="s">
        <v>2210</v>
      </c>
    </row>
    <row r="1186" spans="1:4" ht="45">
      <c r="A1186" s="4">
        <f t="shared" si="36"/>
        <v>1</v>
      </c>
      <c r="B1186" s="4" t="str">
        <f t="shared" si="37"/>
        <v xml:space="preserve"> This programme increased my understanding of biosafety and biosecurity</v>
      </c>
      <c r="C1186" s="4" t="s">
        <v>2211</v>
      </c>
      <c r="D1186" s="4" t="s">
        <v>2212</v>
      </c>
    </row>
    <row r="1187" spans="1:4" ht="60">
      <c r="A1187" s="4">
        <f t="shared" si="36"/>
        <v>1</v>
      </c>
      <c r="B1187" s="4" t="str">
        <f t="shared" si="37"/>
        <v xml:space="preserve"> This programme increased my understanding of the role of laboratories in disease surveillance and outbreak investigation</v>
      </c>
      <c r="C1187" s="4" t="s">
        <v>2213</v>
      </c>
      <c r="D1187" s="4" t="s">
        <v>2214</v>
      </c>
    </row>
    <row r="1188" spans="1:4" ht="75">
      <c r="A1188" s="4">
        <f t="shared" si="36"/>
        <v>1</v>
      </c>
      <c r="B1188" s="4" t="str">
        <f t="shared" si="37"/>
        <v>This programme increased my understanding and improved my skills for effective emergency preparedness, response and recovery</v>
      </c>
      <c r="C1188" s="4" t="s">
        <v>2215</v>
      </c>
      <c r="D1188" s="4" t="s">
        <v>2216</v>
      </c>
    </row>
    <row r="1189" spans="1:4" ht="75" customHeight="1">
      <c r="A1189" s="4">
        <f t="shared" si="36"/>
        <v>1</v>
      </c>
      <c r="B1189" s="4" t="str">
        <f t="shared" si="37"/>
        <v xml:space="preserve"> This programme increased my understanding of research and innovation in the laboratory context</v>
      </c>
      <c r="C1189" s="4" t="s">
        <v>2217</v>
      </c>
      <c r="D1189" s="4" t="s">
        <v>2218</v>
      </c>
    </row>
    <row r="1190" spans="1:4">
      <c r="A1190" s="4">
        <f t="shared" si="36"/>
        <v>1</v>
      </c>
      <c r="B1190" s="4" t="str">
        <f t="shared" si="37"/>
        <v>Average by sector</v>
      </c>
      <c r="C1190" s="4" t="s">
        <v>2029</v>
      </c>
      <c r="D1190" s="4" t="s">
        <v>2030</v>
      </c>
    </row>
    <row r="1191" spans="1:4">
      <c r="A1191" s="4">
        <f t="shared" si="36"/>
        <v>1</v>
      </c>
      <c r="B1191" s="4" t="str">
        <f t="shared" si="37"/>
        <v>Total average</v>
      </c>
      <c r="C1191" s="4" t="s">
        <v>1908</v>
      </c>
      <c r="D1191" s="4" t="s">
        <v>1909</v>
      </c>
    </row>
    <row r="1192" spans="1:4">
      <c r="A1192" s="4">
        <f t="shared" si="36"/>
        <v>1</v>
      </c>
      <c r="B1192" s="4" t="str">
        <f t="shared" si="37"/>
        <v>E. General evaluation</v>
      </c>
      <c r="C1192" s="4" t="s">
        <v>2219</v>
      </c>
      <c r="D1192" s="4" t="s">
        <v>2220</v>
      </c>
    </row>
    <row r="1193" spans="1:4" ht="30">
      <c r="A1193" s="4">
        <f t="shared" si="36"/>
        <v>1</v>
      </c>
      <c r="B1193" s="4" t="str">
        <f t="shared" si="37"/>
        <v>What is your overall satisfaction with the programme?</v>
      </c>
      <c r="C1193" s="4" t="s">
        <v>2221</v>
      </c>
      <c r="D1193" s="4" t="s">
        <v>2222</v>
      </c>
    </row>
    <row r="1194" spans="1:4">
      <c r="A1194" s="4">
        <f t="shared" si="36"/>
        <v>1</v>
      </c>
      <c r="B1194" s="4" t="str">
        <f t="shared" si="37"/>
        <v>Average by sector</v>
      </c>
      <c r="C1194" s="4" t="s">
        <v>2029</v>
      </c>
      <c r="D1194" s="4" t="s">
        <v>2030</v>
      </c>
    </row>
    <row r="1195" spans="1:4">
      <c r="A1195" s="4">
        <f t="shared" si="36"/>
        <v>1</v>
      </c>
      <c r="B1195" s="4" t="str">
        <f t="shared" si="37"/>
        <v>Total average</v>
      </c>
      <c r="C1195" s="4" t="s">
        <v>1908</v>
      </c>
      <c r="D1195" s="4" t="s">
        <v>1909</v>
      </c>
    </row>
    <row r="1196" spans="1:4" ht="30">
      <c r="A1196" s="4">
        <f t="shared" si="36"/>
        <v>1</v>
      </c>
      <c r="B1196" s="4" t="str">
        <f t="shared" si="37"/>
        <v>Increase in competencies by sector (percentage agreement)</v>
      </c>
      <c r="C1196" s="4" t="s">
        <v>2223</v>
      </c>
      <c r="D1196" s="4" t="s">
        <v>2224</v>
      </c>
    </row>
    <row r="1197" spans="1:4">
      <c r="A1197" s="4">
        <f t="shared" si="36"/>
        <v>1</v>
      </c>
      <c r="B1197" s="4" t="str">
        <f t="shared" si="37"/>
        <v>Overall</v>
      </c>
      <c r="C1197" s="10" t="s">
        <v>1093</v>
      </c>
      <c r="D1197" s="4" t="s">
        <v>2225</v>
      </c>
    </row>
    <row r="1198" spans="1:4">
      <c r="A1198" s="4">
        <f t="shared" si="36"/>
        <v>1</v>
      </c>
      <c r="B1198" s="4" t="str">
        <f t="shared" si="37"/>
        <v>Human health</v>
      </c>
      <c r="C1198" t="s">
        <v>440</v>
      </c>
      <c r="D1198" s="4" t="s">
        <v>441</v>
      </c>
    </row>
    <row r="1199" spans="1:4">
      <c r="A1199" s="4">
        <f t="shared" si="36"/>
        <v>1</v>
      </c>
      <c r="B1199" s="4" t="str">
        <f t="shared" si="37"/>
        <v>Percentage per group</v>
      </c>
      <c r="C1199" t="s">
        <v>2226</v>
      </c>
      <c r="D1199" s="4" t="s">
        <v>2227</v>
      </c>
    </row>
    <row r="1200" spans="1:4">
      <c r="A1200" s="4">
        <f t="shared" si="36"/>
        <v>1</v>
      </c>
      <c r="B1200" s="4" t="str">
        <f t="shared" si="37"/>
        <v>Animal health</v>
      </c>
      <c r="C1200" t="s">
        <v>442</v>
      </c>
      <c r="D1200" s="4" t="s">
        <v>443</v>
      </c>
    </row>
    <row r="1201" spans="1:4">
      <c r="A1201" s="4">
        <f t="shared" si="36"/>
        <v>1</v>
      </c>
      <c r="B1201" s="4" t="str">
        <f t="shared" si="37"/>
        <v>Percentage per group</v>
      </c>
      <c r="C1201" t="s">
        <v>2226</v>
      </c>
      <c r="D1201" s="4" t="s">
        <v>2227</v>
      </c>
    </row>
    <row r="1202" spans="1:4">
      <c r="A1202" s="4">
        <f t="shared" si="36"/>
        <v>1</v>
      </c>
      <c r="B1202" s="4" t="str">
        <f t="shared" si="37"/>
        <v>Environmental health</v>
      </c>
      <c r="C1202" t="s">
        <v>444</v>
      </c>
      <c r="D1202" s="4" t="s">
        <v>445</v>
      </c>
    </row>
    <row r="1203" spans="1:4">
      <c r="A1203" s="4">
        <f t="shared" si="36"/>
        <v>1</v>
      </c>
      <c r="B1203" s="4" t="str">
        <f t="shared" si="37"/>
        <v>Percentage per group</v>
      </c>
      <c r="C1203" t="s">
        <v>2226</v>
      </c>
      <c r="D1203" s="4" t="s">
        <v>2227</v>
      </c>
    </row>
    <row r="1204" spans="1:4">
      <c r="A1204" s="4">
        <f t="shared" si="36"/>
        <v>1</v>
      </c>
      <c r="B1204" s="4" t="str">
        <f t="shared" si="37"/>
        <v>Other</v>
      </c>
      <c r="C1204" t="s">
        <v>446</v>
      </c>
      <c r="D1204" s="4" t="s">
        <v>447</v>
      </c>
    </row>
    <row r="1205" spans="1:4">
      <c r="A1205" s="4">
        <f t="shared" si="36"/>
        <v>1</v>
      </c>
      <c r="B1205" s="4" t="str">
        <f t="shared" si="37"/>
        <v>Percentage per group</v>
      </c>
      <c r="C1205" t="s">
        <v>2226</v>
      </c>
      <c r="D1205" s="4" t="s">
        <v>2227</v>
      </c>
    </row>
    <row r="1206" spans="1:4">
      <c r="A1206" s="4">
        <f t="shared" si="36"/>
        <v>1</v>
      </c>
      <c r="B1206" s="4" t="str">
        <f t="shared" si="37"/>
        <v>Female</v>
      </c>
      <c r="C1206" t="s">
        <v>449</v>
      </c>
      <c r="D1206" s="4" t="s">
        <v>450</v>
      </c>
    </row>
    <row r="1207" spans="1:4">
      <c r="A1207" s="4">
        <f t="shared" si="36"/>
        <v>1</v>
      </c>
      <c r="B1207" s="4" t="str">
        <f t="shared" si="37"/>
        <v>Percentage per group</v>
      </c>
      <c r="C1207" t="s">
        <v>2226</v>
      </c>
      <c r="D1207" s="4" t="s">
        <v>2227</v>
      </c>
    </row>
    <row r="1208" spans="1:4">
      <c r="A1208" s="4">
        <f t="shared" si="36"/>
        <v>1</v>
      </c>
      <c r="B1208" s="4" t="str">
        <f t="shared" si="37"/>
        <v>Male</v>
      </c>
      <c r="C1208" t="s">
        <v>451</v>
      </c>
      <c r="D1208" s="4" t="s">
        <v>452</v>
      </c>
    </row>
    <row r="1209" spans="1:4">
      <c r="A1209" s="4">
        <f t="shared" si="36"/>
        <v>1</v>
      </c>
      <c r="B1209" s="4" t="str">
        <f t="shared" si="37"/>
        <v>Percentage per group</v>
      </c>
      <c r="C1209" t="s">
        <v>2226</v>
      </c>
      <c r="D1209" s="4" t="s">
        <v>2227</v>
      </c>
    </row>
    <row r="1210" spans="1:4">
      <c r="A1210" s="4">
        <f t="shared" si="36"/>
        <v>1</v>
      </c>
      <c r="B1210" s="4" t="str">
        <f t="shared" si="37"/>
        <v>Non-binary</v>
      </c>
      <c r="C1210" t="s">
        <v>453</v>
      </c>
      <c r="D1210" s="4" t="s">
        <v>454</v>
      </c>
    </row>
    <row r="1211" spans="1:4">
      <c r="A1211" s="4">
        <f t="shared" si="36"/>
        <v>1</v>
      </c>
      <c r="B1211" s="4" t="str">
        <f t="shared" si="37"/>
        <v>Percentage per group</v>
      </c>
      <c r="C1211" t="s">
        <v>2226</v>
      </c>
      <c r="D1211" s="4" t="s">
        <v>2227</v>
      </c>
    </row>
    <row r="1212" spans="1:4">
      <c r="A1212" s="4">
        <f t="shared" si="36"/>
        <v>1</v>
      </c>
      <c r="B1212" s="4" t="str">
        <f t="shared" si="37"/>
        <v xml:space="preserve">Prefer not to say </v>
      </c>
      <c r="C1212" t="s">
        <v>2228</v>
      </c>
      <c r="D1212" s="4" t="s">
        <v>456</v>
      </c>
    </row>
    <row r="1213" spans="1:4">
      <c r="A1213" s="4">
        <f t="shared" si="36"/>
        <v>1</v>
      </c>
      <c r="B1213" s="4" t="str">
        <f t="shared" si="37"/>
        <v>Percentage per group</v>
      </c>
      <c r="C1213" t="s">
        <v>2226</v>
      </c>
      <c r="D1213" s="4" t="s">
        <v>2227</v>
      </c>
    </row>
    <row r="1214" spans="1:4">
      <c r="A1214" s="4">
        <f t="shared" si="36"/>
        <v>1</v>
      </c>
      <c r="B1214" s="4" t="str">
        <f t="shared" si="37"/>
        <v>Public</v>
      </c>
      <c r="C1214" t="s">
        <v>459</v>
      </c>
      <c r="D1214" s="4" t="s">
        <v>460</v>
      </c>
    </row>
    <row r="1215" spans="1:4">
      <c r="A1215" s="4">
        <f t="shared" si="36"/>
        <v>1</v>
      </c>
      <c r="B1215" s="4" t="str">
        <f t="shared" si="37"/>
        <v>Percentage per group</v>
      </c>
      <c r="C1215" t="s">
        <v>2226</v>
      </c>
      <c r="D1215" s="4" t="s">
        <v>2227</v>
      </c>
    </row>
    <row r="1216" spans="1:4">
      <c r="A1216" s="4">
        <f t="shared" si="36"/>
        <v>1</v>
      </c>
      <c r="B1216" s="4" t="str">
        <f t="shared" si="37"/>
        <v>Private</v>
      </c>
      <c r="C1216" t="s">
        <v>461</v>
      </c>
      <c r="D1216" s="4" t="s">
        <v>462</v>
      </c>
    </row>
    <row r="1217" spans="1:4">
      <c r="A1217" s="4">
        <f t="shared" si="36"/>
        <v>1</v>
      </c>
      <c r="B1217" s="4" t="str">
        <f t="shared" si="37"/>
        <v>Percentage per group</v>
      </c>
      <c r="C1217" t="s">
        <v>2226</v>
      </c>
      <c r="D1217" s="4" t="s">
        <v>2227</v>
      </c>
    </row>
    <row r="1218" spans="1:4">
      <c r="A1218" s="4">
        <f t="shared" si="36"/>
        <v>1</v>
      </c>
      <c r="B1218" s="4" t="str">
        <f t="shared" si="37"/>
        <v>Public-private partnerships</v>
      </c>
      <c r="C1218" t="s">
        <v>463</v>
      </c>
      <c r="D1218" s="4" t="s">
        <v>464</v>
      </c>
    </row>
    <row r="1219" spans="1:4">
      <c r="A1219" s="4">
        <f t="shared" si="36"/>
        <v>1</v>
      </c>
      <c r="B1219" s="4" t="str">
        <f t="shared" si="37"/>
        <v>Percentage per group</v>
      </c>
      <c r="C1219" t="s">
        <v>2226</v>
      </c>
      <c r="D1219" s="4" t="s">
        <v>2227</v>
      </c>
    </row>
    <row r="1220" spans="1:4">
      <c r="A1220" s="4">
        <f t="shared" si="36"/>
        <v>1</v>
      </c>
      <c r="B1220" s="4" t="str">
        <f t="shared" si="37"/>
        <v>GLLP Participant follow-up form</v>
      </c>
      <c r="C1220" s="4" t="s">
        <v>2229</v>
      </c>
      <c r="D1220" s="4" t="s">
        <v>2230</v>
      </c>
    </row>
    <row r="1221" spans="1:4">
      <c r="A1221" s="4">
        <f t="shared" ref="A1221:A1284" si="38">$B$2</f>
        <v>1</v>
      </c>
      <c r="B1221" s="4" t="str">
        <f t="shared" ref="B1221:B1284" si="39">IF($B$2=1,C1221,IF($B$2=2,D1221,IF($B$2=3,E1221,IF($B$2=4,F1221,F1222))))</f>
        <v>A. Programme delivery</v>
      </c>
      <c r="C1221" s="4" t="s">
        <v>2156</v>
      </c>
      <c r="D1221" s="4" t="s">
        <v>2231</v>
      </c>
    </row>
    <row r="1222" spans="1:4" ht="60">
      <c r="A1222" s="4">
        <f t="shared" si="38"/>
        <v>1</v>
      </c>
      <c r="B1222" s="4" t="str">
        <f t="shared" si="39"/>
        <v>Have you integrated any new competencies acquired during the programme into your everyday work?</v>
      </c>
      <c r="C1222" s="4" t="s">
        <v>2232</v>
      </c>
      <c r="D1222" s="4" t="s">
        <v>2233</v>
      </c>
    </row>
    <row r="1223" spans="1:4" ht="30">
      <c r="A1223" s="4">
        <f t="shared" si="38"/>
        <v>1</v>
      </c>
      <c r="B1223" s="4" t="str">
        <f t="shared" si="39"/>
        <v>Yes - enter number of participants that chose "Yes"</v>
      </c>
      <c r="C1223" s="4" t="s">
        <v>2234</v>
      </c>
      <c r="D1223" s="4" t="s">
        <v>2235</v>
      </c>
    </row>
    <row r="1224" spans="1:4" ht="30">
      <c r="A1224" s="4">
        <f t="shared" si="38"/>
        <v>1</v>
      </c>
      <c r="B1224" s="4" t="str">
        <f t="shared" si="39"/>
        <v>Not yet - enter number of participants that chose "Not yet"</v>
      </c>
      <c r="C1224" s="4" t="s">
        <v>2236</v>
      </c>
      <c r="D1224" s="4" t="s">
        <v>2237</v>
      </c>
    </row>
    <row r="1225" spans="1:4" ht="30">
      <c r="A1225" s="4">
        <f t="shared" si="38"/>
        <v>1</v>
      </c>
      <c r="B1225" s="4" t="str">
        <f t="shared" si="39"/>
        <v>No -  enter number of participants that chose "No"</v>
      </c>
      <c r="C1225" s="4" t="s">
        <v>2238</v>
      </c>
      <c r="D1225" s="4" t="s">
        <v>2239</v>
      </c>
    </row>
    <row r="1226" spans="1:4" ht="45">
      <c r="A1226" s="4">
        <f t="shared" si="38"/>
        <v>1</v>
      </c>
      <c r="B1226" s="4" t="str">
        <f t="shared" si="39"/>
        <v>Total participants that have integrated new competencies for all sectors</v>
      </c>
      <c r="C1226" s="4" t="s">
        <v>2240</v>
      </c>
      <c r="D1226" s="4" t="s">
        <v>2241</v>
      </c>
    </row>
    <row r="1227" spans="1:4" ht="60">
      <c r="A1227" s="4">
        <f t="shared" si="38"/>
        <v>1</v>
      </c>
      <c r="B1227" s="4" t="str">
        <f t="shared" si="39"/>
        <v>Please, select all the competency areas acquired during the programme you have integrated into your everyday work</v>
      </c>
      <c r="C1227" s="4" t="s">
        <v>2242</v>
      </c>
      <c r="D1227" s="4" t="s">
        <v>2243</v>
      </c>
    </row>
    <row r="1228" spans="1:4" ht="45">
      <c r="A1228" s="4">
        <f t="shared" si="38"/>
        <v>1</v>
      </c>
      <c r="B1228" s="4" t="str">
        <f t="shared" si="39"/>
        <v>Laboratory system - enter the number of participants that selected this competency</v>
      </c>
      <c r="C1228" s="4" t="s">
        <v>2244</v>
      </c>
      <c r="D1228" s="4" t="s">
        <v>2245</v>
      </c>
    </row>
    <row r="1229" spans="1:4" ht="45">
      <c r="A1229" s="4">
        <f t="shared" si="38"/>
        <v>1</v>
      </c>
      <c r="B1229" s="4" t="str">
        <f t="shared" si="39"/>
        <v>Leadership - enter the number of participants that selected this competency</v>
      </c>
      <c r="C1229" s="4" t="s">
        <v>2246</v>
      </c>
      <c r="D1229" s="4" t="s">
        <v>2247</v>
      </c>
    </row>
    <row r="1230" spans="1:4" ht="45">
      <c r="A1230" s="4">
        <f t="shared" si="38"/>
        <v>1</v>
      </c>
      <c r="B1230" s="4" t="str">
        <f t="shared" si="39"/>
        <v>Management - enter the number of participants that selected this competency</v>
      </c>
      <c r="C1230" s="4" t="s">
        <v>2248</v>
      </c>
      <c r="D1230" s="4" t="s">
        <v>2249</v>
      </c>
    </row>
    <row r="1231" spans="1:4" ht="45">
      <c r="A1231" s="4">
        <f t="shared" si="38"/>
        <v>1</v>
      </c>
      <c r="B1231" s="4" t="str">
        <f t="shared" si="39"/>
        <v>Communication - enter the number of participants that selected this competency</v>
      </c>
      <c r="C1231" s="4" t="s">
        <v>2250</v>
      </c>
      <c r="D1231" s="4" t="s">
        <v>2251</v>
      </c>
    </row>
    <row r="1232" spans="1:4" ht="45">
      <c r="A1232" s="4">
        <f t="shared" si="38"/>
        <v>1</v>
      </c>
      <c r="B1232" s="4" t="str">
        <f t="shared" si="39"/>
        <v>Quality management system - enter the number of participants that selected this competency</v>
      </c>
      <c r="C1232" s="4" t="s">
        <v>2252</v>
      </c>
      <c r="D1232" s="4" t="s">
        <v>2253</v>
      </c>
    </row>
    <row r="1233" spans="1:4" ht="45">
      <c r="A1233" s="4">
        <f t="shared" si="38"/>
        <v>1</v>
      </c>
      <c r="B1233" s="4" t="str">
        <f t="shared" si="39"/>
        <v>Biosafety and biosecurity - enter the number of participants that selected this competency</v>
      </c>
      <c r="C1233" s="4" t="s">
        <v>2254</v>
      </c>
      <c r="D1233" s="4" t="s">
        <v>2255</v>
      </c>
    </row>
    <row r="1234" spans="1:4" ht="60">
      <c r="A1234" s="4">
        <f t="shared" si="38"/>
        <v>1</v>
      </c>
      <c r="B1234" s="4" t="str">
        <f t="shared" si="39"/>
        <v>Disease surveillance and outbreak investigation - enter the number of participants that selected this competency</v>
      </c>
      <c r="C1234" s="4" t="s">
        <v>2256</v>
      </c>
      <c r="D1234" s="4" t="s">
        <v>2257</v>
      </c>
    </row>
    <row r="1235" spans="1:4" ht="60">
      <c r="A1235" s="4">
        <f t="shared" si="38"/>
        <v>1</v>
      </c>
      <c r="B1235" s="4" t="str">
        <f t="shared" si="39"/>
        <v>Emergency preparedness, response and recovery - enter the number of participants that selected this competency</v>
      </c>
      <c r="C1235" s="4" t="s">
        <v>2258</v>
      </c>
      <c r="D1235" s="4" t="s">
        <v>2259</v>
      </c>
    </row>
    <row r="1236" spans="1:4" ht="45">
      <c r="A1236" s="4">
        <f t="shared" si="38"/>
        <v>1</v>
      </c>
      <c r="B1236" s="4" t="str">
        <f t="shared" si="39"/>
        <v>Research - enter the number of participants that selected this competency</v>
      </c>
      <c r="C1236" s="4" t="s">
        <v>2260</v>
      </c>
      <c r="D1236" s="4" t="s">
        <v>2261</v>
      </c>
    </row>
    <row r="1237" spans="1:4" ht="105">
      <c r="A1237" s="4">
        <f t="shared" si="38"/>
        <v>1</v>
      </c>
      <c r="B1237" s="4" t="str">
        <f t="shared" si="39"/>
        <v>Have you increased your interactions with laboratory professionals from other sectors? (e.g., exchange of emails, informal meetings, working group, common projects, technical advice, any form of collaboration, etc.)</v>
      </c>
      <c r="C1237" s="4" t="s">
        <v>2262</v>
      </c>
      <c r="D1237" s="4" t="s">
        <v>2263</v>
      </c>
    </row>
    <row r="1238" spans="1:4" ht="30">
      <c r="A1238" s="4">
        <f t="shared" si="38"/>
        <v>1</v>
      </c>
      <c r="B1238" s="4" t="str">
        <f t="shared" si="39"/>
        <v>Yes - enter number of participants that chose "Yes"</v>
      </c>
      <c r="C1238" s="4" t="s">
        <v>2234</v>
      </c>
      <c r="D1238" s="4" t="s">
        <v>2235</v>
      </c>
    </row>
    <row r="1239" spans="1:4" ht="30">
      <c r="A1239" s="4">
        <f t="shared" si="38"/>
        <v>1</v>
      </c>
      <c r="B1239" s="4" t="str">
        <f t="shared" si="39"/>
        <v>Not yet - enter number of participants that chose "Not yet"</v>
      </c>
      <c r="C1239" s="4" t="s">
        <v>2236</v>
      </c>
      <c r="D1239" s="4" t="s">
        <v>2237</v>
      </c>
    </row>
    <row r="1240" spans="1:4" ht="30">
      <c r="A1240" s="4">
        <f t="shared" si="38"/>
        <v>1</v>
      </c>
      <c r="B1240" s="4" t="str">
        <f t="shared" si="39"/>
        <v>No -  enter number of participants that chose "No"</v>
      </c>
      <c r="C1240" s="4" t="s">
        <v>2238</v>
      </c>
      <c r="D1240" s="4" t="s">
        <v>2239</v>
      </c>
    </row>
    <row r="1241" spans="1:4" ht="45">
      <c r="A1241" s="4">
        <f t="shared" si="38"/>
        <v>1</v>
      </c>
      <c r="B1241" s="4" t="str">
        <f t="shared" si="39"/>
        <v>Total participants that have increased interation with other sectors for all sectors</v>
      </c>
      <c r="C1241" s="4" t="s">
        <v>2264</v>
      </c>
      <c r="D1241" s="4" t="s">
        <v>2265</v>
      </c>
    </row>
    <row r="1242" spans="1:4" ht="30">
      <c r="A1242" s="4">
        <f t="shared" si="38"/>
        <v>1</v>
      </c>
      <c r="B1242" s="4" t="str">
        <f t="shared" si="39"/>
        <v>Have you had career change since you completed the programme?</v>
      </c>
      <c r="C1242" s="4" t="s">
        <v>2266</v>
      </c>
      <c r="D1242" s="4" t="s">
        <v>2267</v>
      </c>
    </row>
    <row r="1243" spans="1:4" ht="30">
      <c r="A1243" s="4">
        <f t="shared" si="38"/>
        <v>1</v>
      </c>
      <c r="B1243" s="4" t="str">
        <f t="shared" si="39"/>
        <v>Yes - enter number of participants that chose "Yes"</v>
      </c>
      <c r="C1243" s="4" t="s">
        <v>2234</v>
      </c>
      <c r="D1243" s="4" t="s">
        <v>2235</v>
      </c>
    </row>
    <row r="1244" spans="1:4" ht="30">
      <c r="A1244" s="4">
        <f t="shared" si="38"/>
        <v>1</v>
      </c>
      <c r="B1244" s="4" t="str">
        <f t="shared" si="39"/>
        <v>No -  enter number of participants that chose "No"</v>
      </c>
      <c r="C1244" s="4" t="s">
        <v>2238</v>
      </c>
      <c r="D1244" s="4" t="s">
        <v>2239</v>
      </c>
    </row>
    <row r="1245" spans="1:4">
      <c r="A1245" s="4">
        <f t="shared" si="38"/>
        <v>1</v>
      </c>
      <c r="B1245" s="4" t="str">
        <f t="shared" si="39"/>
        <v>What is your new work situation?</v>
      </c>
      <c r="C1245" s="4" t="s">
        <v>2268</v>
      </c>
      <c r="D1245" s="4" t="s">
        <v>2269</v>
      </c>
    </row>
    <row r="1246" spans="1:4" ht="60">
      <c r="A1246" s="4">
        <f t="shared" si="38"/>
        <v>1</v>
      </c>
      <c r="B1246" s="4" t="str">
        <f t="shared" si="39"/>
        <v>I changed position, but with the same scope of responsibilities -  enter the number of participants that selected this</v>
      </c>
      <c r="C1246" s="4" t="s">
        <v>2270</v>
      </c>
      <c r="D1246" s="4" t="s">
        <v>2271</v>
      </c>
    </row>
    <row r="1247" spans="1:4" ht="75">
      <c r="A1247" s="4">
        <f t="shared" si="38"/>
        <v>1</v>
      </c>
      <c r="B1247" s="4" t="str">
        <f t="shared" si="39"/>
        <v>I have the same position but my job responsibilities changed (e.g., new job responsibilities, bigger range of responsibilities) -  enter the number of participants that selected this</v>
      </c>
      <c r="C1247" s="4" t="s">
        <v>2272</v>
      </c>
      <c r="D1247" s="4" t="s">
        <v>2273</v>
      </c>
    </row>
    <row r="1248" spans="1:4" ht="60">
      <c r="A1248" s="4">
        <f t="shared" si="38"/>
        <v>1</v>
      </c>
      <c r="B1248" s="4" t="str">
        <f t="shared" si="39"/>
        <v>I have had career advancement (being promoted to a more senior position) -  enter the number of participants that selected this</v>
      </c>
      <c r="C1248" s="4" t="s">
        <v>2274</v>
      </c>
      <c r="D1248" s="4" t="s">
        <v>2275</v>
      </c>
    </row>
    <row r="1249" spans="1:4" ht="45">
      <c r="A1249" s="4">
        <f t="shared" si="38"/>
        <v>1</v>
      </c>
      <c r="B1249" s="4" t="str">
        <f t="shared" si="39"/>
        <v>I no longer work in the laboratory field -  enter the number of participants that selected this</v>
      </c>
      <c r="C1249" s="4" t="s">
        <v>2276</v>
      </c>
      <c r="D1249" s="4" t="s">
        <v>2277</v>
      </c>
    </row>
    <row r="1250" spans="1:4" ht="45">
      <c r="A1250" s="4">
        <f t="shared" si="38"/>
        <v>1</v>
      </c>
      <c r="B1250" s="4" t="str">
        <f t="shared" si="39"/>
        <v>I am currently unemployed  -  enter the number of participants that selected this</v>
      </c>
      <c r="C1250" s="4" t="s">
        <v>2278</v>
      </c>
      <c r="D1250" s="4" t="s">
        <v>2279</v>
      </c>
    </row>
    <row r="1251" spans="1:4" ht="30">
      <c r="A1251" s="4">
        <f t="shared" si="38"/>
        <v>1</v>
      </c>
      <c r="B1251" s="4" t="str">
        <f t="shared" si="39"/>
        <v>Other -  enter the number of participants that selected this</v>
      </c>
      <c r="C1251" s="4" t="s">
        <v>2280</v>
      </c>
      <c r="D1251" s="4" t="s">
        <v>2281</v>
      </c>
    </row>
    <row r="1252" spans="1:4" ht="45">
      <c r="A1252" s="4">
        <f t="shared" si="38"/>
        <v>1</v>
      </c>
      <c r="B1252" s="4" t="str">
        <f t="shared" si="39"/>
        <v>If there’s an opportunity, would you be willing to become an instructor or a mentor for the Programme?</v>
      </c>
      <c r="C1252" s="4" t="s">
        <v>2282</v>
      </c>
      <c r="D1252" s="4" t="s">
        <v>2283</v>
      </c>
    </row>
    <row r="1253" spans="1:4" ht="30">
      <c r="A1253" s="4">
        <f t="shared" si="38"/>
        <v>1</v>
      </c>
      <c r="B1253" s="4" t="str">
        <f t="shared" si="39"/>
        <v>Yes, instructor -  enter the number of participants that selected this</v>
      </c>
      <c r="C1253" s="4" t="s">
        <v>2284</v>
      </c>
      <c r="D1253" s="4" t="s">
        <v>2285</v>
      </c>
    </row>
    <row r="1254" spans="1:4" ht="30">
      <c r="A1254" s="4">
        <f t="shared" si="38"/>
        <v>1</v>
      </c>
      <c r="B1254" s="4" t="str">
        <f t="shared" si="39"/>
        <v>Yes, mentor -  enter the number of participants that selected this</v>
      </c>
      <c r="C1254" s="4" t="s">
        <v>2286</v>
      </c>
      <c r="D1254" s="4" t="s">
        <v>2287</v>
      </c>
    </row>
    <row r="1255" spans="1:4" ht="45">
      <c r="A1255" s="4">
        <f t="shared" si="38"/>
        <v>1</v>
      </c>
      <c r="B1255" s="4" t="str">
        <f t="shared" si="39"/>
        <v>Yes, both instructor and mentor -  enter the number of participants that selected this</v>
      </c>
      <c r="C1255" s="4" t="s">
        <v>2288</v>
      </c>
      <c r="D1255" s="4" t="s">
        <v>2289</v>
      </c>
    </row>
    <row r="1256" spans="1:4" ht="30">
      <c r="A1256" s="4">
        <f t="shared" si="38"/>
        <v>1</v>
      </c>
      <c r="B1256" s="4" t="str">
        <f t="shared" si="39"/>
        <v>No -  enter the number of participants that selected this</v>
      </c>
      <c r="C1256" s="4" t="s">
        <v>2290</v>
      </c>
      <c r="D1256" s="4" t="s">
        <v>2291</v>
      </c>
    </row>
    <row r="1257" spans="1:4" ht="135">
      <c r="A1257" s="4">
        <f t="shared" si="38"/>
        <v>1</v>
      </c>
      <c r="B1257" s="4" t="str">
        <f t="shared" si="39"/>
        <v>After joining the programme, have you had an opportunity to contribute to the national laboratory system (e.g. you were involved in discussions, meetings, investigations, assessments, document reviews or other at national level, not in your individual laboratory or unit)?</v>
      </c>
      <c r="C1257" s="4" t="s">
        <v>2292</v>
      </c>
      <c r="D1257" s="4" t="s">
        <v>2293</v>
      </c>
    </row>
    <row r="1258" spans="1:4" ht="30">
      <c r="A1258" s="4">
        <f t="shared" si="38"/>
        <v>1</v>
      </c>
      <c r="B1258" s="4" t="str">
        <f t="shared" si="39"/>
        <v>Yes - enter number of participants that chose "Yes"</v>
      </c>
      <c r="C1258" s="4" t="s">
        <v>2234</v>
      </c>
      <c r="D1258" s="4" t="s">
        <v>2235</v>
      </c>
    </row>
    <row r="1259" spans="1:4" ht="30">
      <c r="A1259" s="4">
        <f t="shared" si="38"/>
        <v>1</v>
      </c>
      <c r="B1259" s="4" t="str">
        <f t="shared" si="39"/>
        <v>No -  enter number of participants that chose "No"</v>
      </c>
      <c r="C1259" s="4" t="s">
        <v>2238</v>
      </c>
      <c r="D1259" s="4" t="s">
        <v>2239</v>
      </c>
    </row>
    <row r="1260" spans="1:4" ht="30">
      <c r="A1260" s="4">
        <f t="shared" si="38"/>
        <v>1</v>
      </c>
      <c r="B1260" s="4" t="str">
        <f t="shared" si="39"/>
        <v>Total participants contributed to the national laboratory system</v>
      </c>
      <c r="C1260" s="4" t="s">
        <v>2294</v>
      </c>
      <c r="D1260" s="4" t="s">
        <v>2295</v>
      </c>
    </row>
    <row r="1261" spans="1:4" ht="45">
      <c r="A1261" s="4">
        <f t="shared" si="38"/>
        <v>1</v>
      </c>
      <c r="B1261" s="4" t="str">
        <f t="shared" si="39"/>
        <v>Please enter the number of participants that selected per each of the following</v>
      </c>
      <c r="C1261" s="4" t="s">
        <v>2296</v>
      </c>
      <c r="D1261" s="4" t="s">
        <v>2297</v>
      </c>
    </row>
    <row r="1262" spans="1:4" ht="30">
      <c r="A1262" s="4">
        <f t="shared" si="38"/>
        <v>1</v>
      </c>
      <c r="B1262" s="4" t="str">
        <f t="shared" si="39"/>
        <v>Response to emergencies at national level</v>
      </c>
      <c r="C1262" s="4" t="s">
        <v>2298</v>
      </c>
      <c r="D1262" s="4" t="s">
        <v>2299</v>
      </c>
    </row>
    <row r="1263" spans="1:4" ht="45">
      <c r="A1263" s="4">
        <f t="shared" si="38"/>
        <v>1</v>
      </c>
      <c r="B1263" s="4" t="str">
        <f t="shared" si="39"/>
        <v>Development or revision of policies or regulations for the national laboratory system</v>
      </c>
      <c r="C1263" s="4" t="s">
        <v>2300</v>
      </c>
      <c r="D1263" s="4" t="s">
        <v>2301</v>
      </c>
    </row>
    <row r="1264" spans="1:4" ht="45">
      <c r="A1264" s="4">
        <f t="shared" si="38"/>
        <v>1</v>
      </c>
      <c r="B1264" s="4" t="str">
        <f t="shared" si="39"/>
        <v>Development or revision of national laboratory guidelines, testing strategies or standards</v>
      </c>
      <c r="C1264" s="4" t="s">
        <v>2302</v>
      </c>
      <c r="D1264" s="4" t="s">
        <v>2303</v>
      </c>
    </row>
    <row r="1265" spans="1:4" ht="60">
      <c r="A1265" s="4">
        <f t="shared" si="38"/>
        <v>1</v>
      </c>
      <c r="B1265" s="4" t="str">
        <f t="shared" si="39"/>
        <v>Assessment and/or evaluation of the national laboratory system or of other laboratories/units than the one you are affiliated to</v>
      </c>
      <c r="C1265" s="4" t="s">
        <v>2304</v>
      </c>
      <c r="D1265" s="4" t="s">
        <v>2305</v>
      </c>
    </row>
    <row r="1266" spans="1:4" ht="45">
      <c r="A1266" s="4">
        <f t="shared" si="38"/>
        <v>1</v>
      </c>
      <c r="B1266" s="4" t="str">
        <f t="shared" si="39"/>
        <v>Development or revision of action plans for development of the national laboratory system</v>
      </c>
      <c r="C1266" s="4" t="s">
        <v>2306</v>
      </c>
      <c r="D1266" s="4" t="s">
        <v>2307</v>
      </c>
    </row>
    <row r="1267" spans="1:4" ht="45">
      <c r="A1267" s="4">
        <f t="shared" si="38"/>
        <v>1</v>
      </c>
      <c r="B1267" s="4" t="str">
        <f t="shared" si="39"/>
        <v>Development or revision or facilitation of national laboratory training programs and workshops</v>
      </c>
      <c r="C1267" s="4" t="s">
        <v>2308</v>
      </c>
      <c r="D1267" s="4" t="s">
        <v>2309</v>
      </c>
    </row>
    <row r="1268" spans="1:4" ht="30">
      <c r="A1268" s="4">
        <f t="shared" si="38"/>
        <v>1</v>
      </c>
      <c r="B1268" s="4" t="str">
        <f t="shared" si="39"/>
        <v>Integration of new technologies and methodologies at the national level</v>
      </c>
      <c r="C1268" s="4" t="s">
        <v>2310</v>
      </c>
      <c r="D1268" s="4" t="s">
        <v>2311</v>
      </c>
    </row>
    <row r="1269" spans="1:4" ht="60">
      <c r="A1269" s="4">
        <f t="shared" si="38"/>
        <v>1</v>
      </c>
      <c r="B1269" s="4" t="str">
        <f t="shared" si="39"/>
        <v>Research project addressing national laboratory system needs and priorities (outside of capstone project)</v>
      </c>
      <c r="C1269" s="4" t="s">
        <v>2312</v>
      </c>
      <c r="D1269" s="4" t="s">
        <v>2313</v>
      </c>
    </row>
    <row r="1270" spans="1:4" ht="45">
      <c r="A1270" s="4">
        <f t="shared" si="38"/>
        <v>1</v>
      </c>
      <c r="B1270" s="4" t="str">
        <f t="shared" si="39"/>
        <v>National-level discussions or consultations on improvement of the national laboratory system</v>
      </c>
      <c r="C1270" s="4" t="s">
        <v>2314</v>
      </c>
      <c r="D1270" s="4" t="s">
        <v>2315</v>
      </c>
    </row>
    <row r="1271" spans="1:4">
      <c r="A1271" s="4">
        <f t="shared" si="38"/>
        <v>1</v>
      </c>
      <c r="B1271" s="4" t="str">
        <f t="shared" si="39"/>
        <v>Other</v>
      </c>
      <c r="C1271" s="4" t="s">
        <v>446</v>
      </c>
      <c r="D1271" s="4" t="s">
        <v>2316</v>
      </c>
    </row>
    <row r="1272" spans="1:4" ht="120">
      <c r="A1272" s="4">
        <f t="shared" si="38"/>
        <v>1</v>
      </c>
      <c r="B1272" s="4" t="str">
        <f t="shared" si="39"/>
        <v>After joining the programme, have you had an opportunity to develop any scientific communications? (published articles, submitted manuscripts, published or presented abstracts, posters, participation in conferences on any topic, etc.)</v>
      </c>
      <c r="C1272" s="4" t="s">
        <v>2317</v>
      </c>
      <c r="D1272" s="4" t="s">
        <v>2318</v>
      </c>
    </row>
    <row r="1273" spans="1:4" ht="30">
      <c r="A1273" s="4">
        <f t="shared" si="38"/>
        <v>1</v>
      </c>
      <c r="B1273" s="4" t="str">
        <f t="shared" si="39"/>
        <v>Yes - enter number of participants that chose "Yes"</v>
      </c>
      <c r="C1273" s="4" t="s">
        <v>2234</v>
      </c>
      <c r="D1273" s="4" t="s">
        <v>2235</v>
      </c>
    </row>
    <row r="1274" spans="1:4" ht="30">
      <c r="A1274" s="4">
        <f t="shared" si="38"/>
        <v>1</v>
      </c>
      <c r="B1274" s="4" t="str">
        <f t="shared" si="39"/>
        <v>No -  enter number of participants that chose "No"</v>
      </c>
      <c r="C1274" s="4" t="s">
        <v>2238</v>
      </c>
      <c r="D1274" s="4" t="s">
        <v>2239</v>
      </c>
    </row>
    <row r="1275" spans="1:4" ht="45">
      <c r="A1275" s="4">
        <f t="shared" si="38"/>
        <v>1</v>
      </c>
      <c r="B1275" s="4" t="str">
        <f t="shared" si="39"/>
        <v>Please, indicate the total number of scientific communications per group (sum per group)</v>
      </c>
      <c r="C1275" s="4" t="s">
        <v>2319</v>
      </c>
      <c r="D1275" s="4" t="s">
        <v>2320</v>
      </c>
    </row>
    <row r="1276" spans="1:4" ht="45">
      <c r="A1276" s="4">
        <f t="shared" si="38"/>
        <v>1</v>
      </c>
      <c r="B1276" s="4" t="str">
        <f t="shared" si="39"/>
        <v>Which parts of the programme were most influential in modifying your practices in your everyday work?</v>
      </c>
      <c r="C1276" s="4" t="s">
        <v>2321</v>
      </c>
      <c r="D1276" s="4" t="s">
        <v>2322</v>
      </c>
    </row>
    <row r="1277" spans="1:4" ht="30" customHeight="1">
      <c r="A1277" s="4">
        <f t="shared" si="38"/>
        <v>1</v>
      </c>
      <c r="B1277" s="4" t="str">
        <f t="shared" si="39"/>
        <v>Didactic sessions -  enter the number of participants that selected this</v>
      </c>
      <c r="C1277" s="4" t="s">
        <v>2323</v>
      </c>
      <c r="D1277" s="4" t="s">
        <v>2324</v>
      </c>
    </row>
    <row r="1278" spans="1:4" ht="30">
      <c r="A1278" s="4">
        <f t="shared" si="38"/>
        <v>1</v>
      </c>
      <c r="B1278" s="4" t="str">
        <f t="shared" si="39"/>
        <v>Mentoring -  enter the number of participants that selected this</v>
      </c>
      <c r="C1278" s="4" t="s">
        <v>2325</v>
      </c>
      <c r="D1278" s="4" t="s">
        <v>2326</v>
      </c>
    </row>
    <row r="1279" spans="1:4" ht="30">
      <c r="A1279" s="4">
        <f t="shared" si="38"/>
        <v>1</v>
      </c>
      <c r="B1279" s="4" t="str">
        <f t="shared" si="39"/>
        <v>Small projects -  enter the number of participants that selected this</v>
      </c>
      <c r="C1279" s="4" t="s">
        <v>2327</v>
      </c>
      <c r="D1279" s="4" t="s">
        <v>2328</v>
      </c>
    </row>
    <row r="1280" spans="1:4" ht="45">
      <c r="A1280" s="4">
        <f t="shared" si="38"/>
        <v>1</v>
      </c>
      <c r="B1280" s="4" t="str">
        <f t="shared" si="39"/>
        <v>Capstone projects -  enter the number of participants that selected this</v>
      </c>
      <c r="C1280" s="4" t="s">
        <v>2329</v>
      </c>
      <c r="D1280" s="4" t="s">
        <v>2330</v>
      </c>
    </row>
    <row r="1281" spans="1:4" ht="45">
      <c r="A1281" s="4">
        <f t="shared" si="38"/>
        <v>1</v>
      </c>
      <c r="B1281" s="4" t="str">
        <f t="shared" si="39"/>
        <v>Community of practice -  enter the number of participants that selected this</v>
      </c>
      <c r="C1281" s="4" t="s">
        <v>2331</v>
      </c>
      <c r="D1281" s="4" t="s">
        <v>2332</v>
      </c>
    </row>
    <row r="1282" spans="1:4" ht="60">
      <c r="A1282" s="4">
        <f t="shared" si="38"/>
        <v>1</v>
      </c>
      <c r="B1282" s="4" t="str">
        <f t="shared" si="39"/>
        <v>Percentage of participants who have reported evidence of career advancement following participation in the programme</v>
      </c>
      <c r="C1282" s="4" t="s">
        <v>2333</v>
      </c>
      <c r="D1282" s="4" t="s">
        <v>2334</v>
      </c>
    </row>
    <row r="1283" spans="1:4">
      <c r="A1283" s="4">
        <f t="shared" si="38"/>
        <v>1</v>
      </c>
      <c r="B1283" s="4" t="str">
        <f t="shared" si="39"/>
        <v>Instructor module evaluation forms</v>
      </c>
      <c r="C1283" s="4" t="s">
        <v>2335</v>
      </c>
      <c r="D1283" s="4" t="s">
        <v>2336</v>
      </c>
    </row>
    <row r="1284" spans="1:4" ht="360">
      <c r="A1284" s="4">
        <f t="shared" si="38"/>
        <v>1</v>
      </c>
      <c r="B1284" s="4" t="str">
        <f t="shared" si="39"/>
        <v>Spreadsheet description: Instructor module evaluation forms should be collected by you from each instructor following each module. This spreadsheet is intended for entering summaries of all responses from the instructor module evaluation forms and provides totals and feeds into the indicators table and graphs in the Indicators view group 1-3 spreadsheets. Instructor module evaluation forms gather information on satisfaction of instructors with learning package as well as on adaptation of the materials. Since the tool requires data with specific breakdowns (e.g. by One Health sector), an additional step of data processing is required prior to copy-pasting data into the tool. If support is needed for this process, programmes may contact the GLLP Secretariat at gllp@who.int.</v>
      </c>
      <c r="C1284" s="4" t="s">
        <v>2337</v>
      </c>
      <c r="D1284" s="4" t="s">
        <v>2338</v>
      </c>
    </row>
    <row r="1285" spans="1:4" ht="409.5">
      <c r="A1285" s="4">
        <f t="shared" ref="A1285:A1348" si="40">$B$2</f>
        <v>1</v>
      </c>
      <c r="B1285" s="4" t="str">
        <f t="shared" ref="B1285:B1348" si="41">IF($B$2=1,C1285,IF($B$2=2,D1285,IF($B$2=3,E1285,IF($B$2=4,F1285,F1286))))</f>
        <v>When to fill in this tab: 
Following each module:
- In row 7, input the number of respondents per sector out of all instructors that responded to the evaluation form. For instance, if 3 instructors from human health responded to the evaluation form for module X, then you would enter 3 for human health for that module.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
Module name is automatically prefilled from the Didactic sessions tab.</v>
      </c>
      <c r="C1285" s="4" t="s">
        <v>2339</v>
      </c>
      <c r="D1285" s="4" t="s">
        <v>2340</v>
      </c>
    </row>
    <row r="1286" spans="1:4">
      <c r="A1286" s="4">
        <f t="shared" si="40"/>
        <v>1</v>
      </c>
      <c r="B1286" s="4" t="str">
        <f t="shared" si="41"/>
        <v>Name of the module</v>
      </c>
      <c r="C1286" s="4" t="s">
        <v>2341</v>
      </c>
      <c r="D1286" s="4" t="s">
        <v>1703</v>
      </c>
    </row>
    <row r="1287" spans="1:4" ht="30">
      <c r="A1287" s="4">
        <f t="shared" si="40"/>
        <v>1</v>
      </c>
      <c r="B1287" s="4" t="str">
        <f t="shared" si="41"/>
        <v>A. Learning package (module’s materials)</v>
      </c>
      <c r="C1287" s="4" t="s">
        <v>2342</v>
      </c>
      <c r="D1287" s="4" t="s">
        <v>2343</v>
      </c>
    </row>
    <row r="1288" spans="1:4" ht="45">
      <c r="A1288" s="4">
        <f t="shared" si="40"/>
        <v>1</v>
      </c>
      <c r="B1288" s="4" t="str">
        <f t="shared" si="41"/>
        <v>The learning package included all relevant content related to the module objectives</v>
      </c>
      <c r="C1288" s="4" t="s">
        <v>2344</v>
      </c>
      <c r="D1288" s="4" t="s">
        <v>2345</v>
      </c>
    </row>
    <row r="1289" spans="1:4" ht="45">
      <c r="A1289" s="4">
        <f t="shared" si="40"/>
        <v>1</v>
      </c>
      <c r="B1289" s="4" t="str">
        <f t="shared" si="41"/>
        <v>The learning package generic content included adequate applicable theoretical information</v>
      </c>
      <c r="C1289" s="4" t="s">
        <v>2346</v>
      </c>
      <c r="D1289" s="4" t="s">
        <v>2347</v>
      </c>
    </row>
    <row r="1290" spans="1:4" ht="45">
      <c r="A1290" s="4">
        <f t="shared" si="40"/>
        <v>1</v>
      </c>
      <c r="B1290" s="4" t="str">
        <f t="shared" si="41"/>
        <v>The learning package generic content included sufficient activities</v>
      </c>
      <c r="C1290" s="4" t="s">
        <v>2348</v>
      </c>
      <c r="D1290" s="4" t="s">
        <v>2349</v>
      </c>
    </row>
    <row r="1291" spans="1:4" ht="45">
      <c r="A1291" s="4">
        <f t="shared" si="40"/>
        <v>1</v>
      </c>
      <c r="B1291" s="4" t="str">
        <f t="shared" si="41"/>
        <v>The generic materials provided for this module were well-structured and organized</v>
      </c>
      <c r="C1291" s="4" t="s">
        <v>2350</v>
      </c>
      <c r="D1291" s="4" t="s">
        <v>2351</v>
      </c>
    </row>
    <row r="1292" spans="1:4" ht="45">
      <c r="A1292" s="4">
        <f t="shared" si="40"/>
        <v>1</v>
      </c>
      <c r="B1292" s="4" t="str">
        <f t="shared" si="41"/>
        <v>The instructor guide included clear and detailed guidance for delivering this module</v>
      </c>
      <c r="C1292" s="4" t="s">
        <v>2352</v>
      </c>
      <c r="D1292" s="4" t="s">
        <v>2353</v>
      </c>
    </row>
    <row r="1293" spans="1:4" ht="60">
      <c r="A1293" s="4">
        <f t="shared" si="40"/>
        <v>1</v>
      </c>
      <c r="B1293" s="4" t="str">
        <f t="shared" si="41"/>
        <v>The learning package generic content addressed the interconnections between human, animal, and environmental health</v>
      </c>
      <c r="C1293" s="4" t="s">
        <v>2354</v>
      </c>
      <c r="D1293" s="4" t="s">
        <v>2355</v>
      </c>
    </row>
    <row r="1294" spans="1:4" ht="30">
      <c r="A1294" s="4">
        <f t="shared" si="40"/>
        <v>1</v>
      </c>
      <c r="B1294" s="4" t="str">
        <f t="shared" si="41"/>
        <v>The time allocated for this module was appropriate</v>
      </c>
      <c r="C1294" s="4" t="s">
        <v>2356</v>
      </c>
      <c r="D1294" s="4" t="s">
        <v>2357</v>
      </c>
    </row>
    <row r="1295" spans="1:4" ht="60">
      <c r="A1295" s="4">
        <f t="shared" si="40"/>
        <v>1</v>
      </c>
      <c r="B1295" s="4" t="str">
        <f t="shared" si="41"/>
        <v>Pre- and post-tests included in the learning package were representative of the content of this module</v>
      </c>
      <c r="C1295" s="4" t="s">
        <v>2358</v>
      </c>
      <c r="D1295" s="4" t="s">
        <v>2359</v>
      </c>
    </row>
    <row r="1296" spans="1:4" ht="45">
      <c r="A1296" s="4">
        <f t="shared" si="40"/>
        <v>1</v>
      </c>
      <c r="B1296" s="4" t="str">
        <f t="shared" si="41"/>
        <v>Pre- and post-tests included in the learning package for this module were useful</v>
      </c>
      <c r="C1296" s="4" t="s">
        <v>2360</v>
      </c>
      <c r="D1296" s="4" t="s">
        <v>2361</v>
      </c>
    </row>
    <row r="1297" spans="1:4">
      <c r="A1297" s="4">
        <f t="shared" si="40"/>
        <v>1</v>
      </c>
      <c r="B1297" s="4" t="str">
        <f t="shared" si="41"/>
        <v>Average by sector by module</v>
      </c>
      <c r="C1297" s="4" t="s">
        <v>1854</v>
      </c>
      <c r="D1297" s="4" t="s">
        <v>1855</v>
      </c>
    </row>
    <row r="1298" spans="1:4" ht="30">
      <c r="A1298" s="4">
        <f t="shared" si="40"/>
        <v>1</v>
      </c>
      <c r="B1298" s="4" t="str">
        <f t="shared" si="41"/>
        <v>Total average by sector for all modules</v>
      </c>
      <c r="C1298" s="4" t="s">
        <v>1856</v>
      </c>
      <c r="D1298" s="4" t="s">
        <v>1857</v>
      </c>
    </row>
    <row r="1299" spans="1:4">
      <c r="A1299" s="4">
        <f t="shared" si="40"/>
        <v>1</v>
      </c>
      <c r="B1299" s="4" t="str">
        <f t="shared" si="41"/>
        <v>Average by module</v>
      </c>
      <c r="C1299" s="4" t="s">
        <v>1860</v>
      </c>
      <c r="D1299" s="4" t="s">
        <v>1861</v>
      </c>
    </row>
    <row r="1300" spans="1:4">
      <c r="A1300" s="4">
        <f t="shared" si="40"/>
        <v>1</v>
      </c>
      <c r="B1300" s="4" t="str">
        <f t="shared" si="41"/>
        <v>Overall for all modules</v>
      </c>
      <c r="C1300" s="4" t="s">
        <v>2362</v>
      </c>
      <c r="D1300" s="4" t="s">
        <v>2363</v>
      </c>
    </row>
    <row r="1301" spans="1:4" ht="30">
      <c r="A1301" s="4">
        <f t="shared" si="40"/>
        <v>1</v>
      </c>
      <c r="B1301" s="4" t="str">
        <f t="shared" si="41"/>
        <v>B. Adaptation of the learning package (module’s materials)</v>
      </c>
      <c r="C1301" s="4" t="s">
        <v>2364</v>
      </c>
      <c r="D1301" s="4" t="s">
        <v>2365</v>
      </c>
    </row>
    <row r="1302" spans="1:4" ht="30">
      <c r="A1302" s="4">
        <f t="shared" si="40"/>
        <v>1</v>
      </c>
      <c r="B1302" s="4" t="str">
        <f t="shared" si="41"/>
        <v>I, as instructor, adapted module materials to the local context</v>
      </c>
      <c r="C1302" s="4" t="s">
        <v>2366</v>
      </c>
      <c r="D1302" s="4" t="s">
        <v>2367</v>
      </c>
    </row>
    <row r="1303" spans="1:4" ht="60">
      <c r="A1303" s="4">
        <f t="shared" si="40"/>
        <v>1</v>
      </c>
      <c r="B1303" s="4" t="str">
        <f t="shared" si="41"/>
        <v>I, as instructor, adapted module materials to include relevant examples from human, animal, and environmental health</v>
      </c>
      <c r="C1303" s="4" t="s">
        <v>2368</v>
      </c>
      <c r="D1303" s="4" t="s">
        <v>2369</v>
      </c>
    </row>
    <row r="1304" spans="1:4" ht="60" customHeight="1">
      <c r="A1304" s="4">
        <f t="shared" si="40"/>
        <v>1</v>
      </c>
      <c r="B1304" s="4" t="str">
        <f t="shared" si="41"/>
        <v>I, as instructor, felt prepared to adapt modules materials</v>
      </c>
      <c r="C1304" s="4" t="s">
        <v>2370</v>
      </c>
      <c r="D1304" s="4" t="s">
        <v>2371</v>
      </c>
    </row>
    <row r="1305" spans="1:4" ht="45">
      <c r="A1305" s="4">
        <f t="shared" si="40"/>
        <v>1</v>
      </c>
      <c r="B1305" s="4" t="str">
        <f t="shared" si="41"/>
        <v>Adaptation of the learning package materials did not compromise the integrity of the content</v>
      </c>
      <c r="C1305" s="4" t="s">
        <v>2372</v>
      </c>
      <c r="D1305" s="4" t="s">
        <v>2373</v>
      </c>
    </row>
    <row r="1306" spans="1:4" ht="45" customHeight="1">
      <c r="A1306" s="4">
        <f t="shared" si="40"/>
        <v>1</v>
      </c>
      <c r="B1306" s="4" t="str">
        <f t="shared" si="41"/>
        <v>Average by sector by module</v>
      </c>
      <c r="C1306" s="4" t="s">
        <v>1854</v>
      </c>
      <c r="D1306" s="4" t="s">
        <v>2374</v>
      </c>
    </row>
    <row r="1307" spans="1:4">
      <c r="A1307" s="4">
        <f t="shared" si="40"/>
        <v>1</v>
      </c>
      <c r="B1307" s="4" t="str">
        <f t="shared" si="41"/>
        <v>Average by module for all sectors</v>
      </c>
      <c r="C1307" s="4" t="s">
        <v>2375</v>
      </c>
      <c r="D1307" s="4" t="s">
        <v>2376</v>
      </c>
    </row>
    <row r="1308" spans="1:4" ht="45">
      <c r="A1308" s="4">
        <f t="shared" si="40"/>
        <v>1</v>
      </c>
      <c r="B1308" s="4" t="str">
        <f t="shared" si="41"/>
        <v>How long did it take to adapt this module? Please indicate the average length in hours per sector</v>
      </c>
      <c r="C1308" s="4" t="s">
        <v>2377</v>
      </c>
      <c r="D1308" s="4" t="s">
        <v>2378</v>
      </c>
    </row>
    <row r="1309" spans="1:4">
      <c r="A1309" s="4">
        <f t="shared" si="40"/>
        <v>1</v>
      </c>
      <c r="B1309" s="4" t="str">
        <f t="shared" si="41"/>
        <v>Average by module</v>
      </c>
      <c r="C1309" s="4" t="s">
        <v>1860</v>
      </c>
      <c r="D1309" s="4" t="s">
        <v>1861</v>
      </c>
    </row>
    <row r="1310" spans="1:4" ht="30">
      <c r="A1310" s="4">
        <f t="shared" si="40"/>
        <v>1</v>
      </c>
      <c r="B1310" s="4" t="str">
        <f t="shared" si="41"/>
        <v>Total average by sector for all modules</v>
      </c>
      <c r="C1310" s="4" t="s">
        <v>1856</v>
      </c>
      <c r="D1310" s="4" t="s">
        <v>1857</v>
      </c>
    </row>
    <row r="1311" spans="1:4" ht="45">
      <c r="A1311" s="4">
        <f t="shared" si="40"/>
        <v>1</v>
      </c>
      <c r="B1311" s="4" t="str">
        <f t="shared" si="41"/>
        <v>Other instructor evaluation forms (Instructor session evaluation form and Instructor final evaluation form)</v>
      </c>
      <c r="C1311" s="4" t="s">
        <v>2379</v>
      </c>
      <c r="D1311" s="4" t="s">
        <v>2380</v>
      </c>
    </row>
    <row r="1312" spans="1:4" ht="345">
      <c r="A1312" s="4">
        <f t="shared" si="40"/>
        <v>1</v>
      </c>
      <c r="B1312" s="4" t="str">
        <f t="shared" si="41"/>
        <v>Spreadsheet description: Instructor session evaluation forms is collected by you from each instructor following each session. Instructor final evaluation form is collected by you from each instructor once at the end of didactic component. This spreadsheet is intended for entering summaries of all responses from these evaluation forms and provides totals and feeds into the indicators table and graphs in the Indicators view group 1-3 spreadsheets. Since the tool requires data with specific breakdowns (e.g. by One Health sector), an additional step of data processing is required prior to copy-pasting data into the tool. If support is needed for this process, programmes may contact the GLLP Secretariat at gllp@who.int.</v>
      </c>
      <c r="C1312" s="4" t="s">
        <v>2381</v>
      </c>
      <c r="D1312" s="4" t="s">
        <v>2382</v>
      </c>
    </row>
    <row r="1313" spans="1:4" ht="409.5">
      <c r="A1313" s="4">
        <f t="shared" si="40"/>
        <v>1</v>
      </c>
      <c r="B1313" s="4" t="str">
        <f t="shared" si="41"/>
        <v>When to fill in this tab: 
1) Instructor session evaluation form - Following each session
2) Instructor final evaluation form - at the end of the didactic component
- In row 6 for session evaluation form, select mode of delivery of each session from the drop-down above Human health cell. Note that mode of delivery will be repeated automatically for Animal health, environmental health and Other sectors.
- In row 8 for session evaluation form, input the number of respondents per sector out of all instructors that responded to the session evaluation form. For instance, if 3 instructors responded from human health, then you would enter 3 for human health. Similarly, do this in row 69 for the final evaluation form.
- Insert average scores per sector per each question unless stated otherwise. For instance, if 5 instructors from Human health sector scored "5" on a question X, the average score to the question would be 5. However, if 3 instructors scored "4" and the other 2 instructors scored "5", the average score that you would need to enter is 4.4.  If support is needed for this process, programmes may contact the GLLP Secretariat at gllp@who.int. 
You can refer to color-coding of the cells at the bottom of the spreadsheet.</v>
      </c>
      <c r="C1313" s="4" t="s">
        <v>2383</v>
      </c>
      <c r="D1313" s="4" t="s">
        <v>2384</v>
      </c>
    </row>
    <row r="1314" spans="1:4">
      <c r="A1314" s="4">
        <f t="shared" si="40"/>
        <v>1</v>
      </c>
      <c r="B1314" s="4" t="str">
        <f t="shared" si="41"/>
        <v>Instructor session evaluation form</v>
      </c>
      <c r="C1314" s="4" t="s">
        <v>2385</v>
      </c>
      <c r="D1314" s="4" t="s">
        <v>2386</v>
      </c>
    </row>
    <row r="1315" spans="1:4" ht="30">
      <c r="A1315" s="4">
        <f t="shared" si="40"/>
        <v>1</v>
      </c>
      <c r="B1315" s="4" t="str">
        <f t="shared" si="41"/>
        <v>A. Organization, infrastructure and logistics</v>
      </c>
      <c r="C1315" s="4" t="s">
        <v>1949</v>
      </c>
      <c r="D1315" s="4" t="s">
        <v>1950</v>
      </c>
    </row>
    <row r="1316" spans="1:4" ht="30">
      <c r="A1316" s="4">
        <f t="shared" si="40"/>
        <v>1</v>
      </c>
      <c r="B1316" s="4" t="str">
        <f t="shared" si="41"/>
        <v>The session was well-organized and ran smoothly</v>
      </c>
      <c r="C1316" s="4" t="s">
        <v>1951</v>
      </c>
      <c r="D1316" s="4" t="s">
        <v>1952</v>
      </c>
    </row>
    <row r="1317" spans="1:4" ht="30">
      <c r="A1317" s="4">
        <f t="shared" si="40"/>
        <v>1</v>
      </c>
      <c r="B1317" s="4" t="str">
        <f t="shared" si="41"/>
        <v>The administrative support was helpful and sufficient</v>
      </c>
      <c r="C1317" s="4" t="s">
        <v>1953</v>
      </c>
      <c r="D1317" s="4" t="s">
        <v>1954</v>
      </c>
    </row>
    <row r="1318" spans="1:4" ht="60">
      <c r="A1318" s="4">
        <f t="shared" si="40"/>
        <v>1</v>
      </c>
      <c r="B1318" s="4" t="str">
        <f t="shared" si="41"/>
        <v>The teaching environment (e.g., venue, distance-learning platform) was appropriate and facilitated the teaching process </v>
      </c>
      <c r="C1318" s="4" t="s">
        <v>2387</v>
      </c>
      <c r="D1318" s="4" t="s">
        <v>2388</v>
      </c>
    </row>
    <row r="1319" spans="1:4" ht="45">
      <c r="A1319" s="4">
        <f t="shared" si="40"/>
        <v>1</v>
      </c>
      <c r="B1319" s="4" t="str">
        <f t="shared" si="41"/>
        <v>The logistical arrangements (e.g., scheduling, location/link, materials) were adequate</v>
      </c>
      <c r="C1319" s="4" t="s">
        <v>1957</v>
      </c>
      <c r="D1319" s="4" t="s">
        <v>2389</v>
      </c>
    </row>
    <row r="1320" spans="1:4" ht="60">
      <c r="A1320" s="4">
        <f t="shared" si="40"/>
        <v>1</v>
      </c>
      <c r="B1320" s="4" t="str">
        <f t="shared" si="41"/>
        <v>The materials and resources needed for the program delivery were readily available or access to those was provided in a timely manner</v>
      </c>
      <c r="C1320" s="4" t="s">
        <v>2390</v>
      </c>
      <c r="D1320" s="4" t="s">
        <v>2391</v>
      </c>
    </row>
    <row r="1321" spans="1:4" ht="30">
      <c r="A1321" s="4">
        <f t="shared" si="40"/>
        <v>1</v>
      </c>
      <c r="B1321" s="4" t="str">
        <f t="shared" si="41"/>
        <v>Enough time was provided to prepare for the session</v>
      </c>
      <c r="C1321" s="4" t="s">
        <v>2392</v>
      </c>
      <c r="D1321" s="4" t="s">
        <v>2393</v>
      </c>
    </row>
    <row r="1322" spans="1:4">
      <c r="A1322" s="4">
        <f t="shared" si="40"/>
        <v>1</v>
      </c>
      <c r="B1322" s="4" t="str">
        <f t="shared" si="41"/>
        <v>Total</v>
      </c>
      <c r="C1322" s="4" t="s">
        <v>115</v>
      </c>
      <c r="D1322" s="4" t="s">
        <v>1094</v>
      </c>
    </row>
    <row r="1323" spans="1:4" ht="30">
      <c r="A1323" s="4">
        <f t="shared" si="40"/>
        <v>1</v>
      </c>
      <c r="B1323" s="4" t="str">
        <f t="shared" si="41"/>
        <v>Total average by sector for all sessions</v>
      </c>
      <c r="C1323" s="4" t="s">
        <v>1965</v>
      </c>
      <c r="D1323" s="4" t="s">
        <v>1995</v>
      </c>
    </row>
    <row r="1324" spans="1:4" ht="30">
      <c r="A1324" s="4">
        <f t="shared" si="40"/>
        <v>1</v>
      </c>
      <c r="B1324" s="4" t="str">
        <f t="shared" si="41"/>
        <v>Total average by mode for all sessions</v>
      </c>
      <c r="C1324" s="4" t="s">
        <v>1967</v>
      </c>
      <c r="D1324" s="4" t="s">
        <v>1996</v>
      </c>
    </row>
    <row r="1325" spans="1:4">
      <c r="A1325" s="4">
        <f t="shared" si="40"/>
        <v>1</v>
      </c>
      <c r="B1325" s="4" t="str">
        <f t="shared" si="41"/>
        <v>By session</v>
      </c>
      <c r="C1325" s="4" t="s">
        <v>1969</v>
      </c>
      <c r="D1325" s="4" t="s">
        <v>1970</v>
      </c>
    </row>
    <row r="1326" spans="1:4">
      <c r="A1326" s="4">
        <f t="shared" si="40"/>
        <v>1</v>
      </c>
      <c r="B1326" s="4" t="str">
        <f t="shared" si="41"/>
        <v>Total average for all sessions</v>
      </c>
      <c r="C1326" s="4" t="s">
        <v>1971</v>
      </c>
      <c r="D1326" s="4" t="s">
        <v>2394</v>
      </c>
    </row>
    <row r="1327" spans="1:4" ht="30">
      <c r="A1327" s="4">
        <f t="shared" si="40"/>
        <v>1</v>
      </c>
      <c r="B1327" s="4" t="str">
        <f t="shared" si="41"/>
        <v>B. Communication from the implementer </v>
      </c>
      <c r="C1327" s="4" t="s">
        <v>1973</v>
      </c>
      <c r="D1327" s="4" t="s">
        <v>1974</v>
      </c>
    </row>
    <row r="1328" spans="1:4" ht="30">
      <c r="A1328" s="4">
        <f t="shared" si="40"/>
        <v>1</v>
      </c>
      <c r="B1328" s="4" t="str">
        <f t="shared" si="41"/>
        <v>Communication from organizers was clear and timely</v>
      </c>
      <c r="C1328" s="4" t="s">
        <v>1975</v>
      </c>
      <c r="D1328" s="4" t="s">
        <v>1976</v>
      </c>
    </row>
    <row r="1329" spans="1:4" ht="45">
      <c r="A1329" s="4">
        <f t="shared" si="40"/>
        <v>1</v>
      </c>
      <c r="B1329" s="4" t="str">
        <f t="shared" si="41"/>
        <v>All necessary information, updates and changes to the session were communicated effectively</v>
      </c>
      <c r="C1329" s="4" t="s">
        <v>1977</v>
      </c>
      <c r="D1329" s="4" t="s">
        <v>2395</v>
      </c>
    </row>
    <row r="1330" spans="1:4" ht="30">
      <c r="A1330" s="4">
        <f t="shared" si="40"/>
        <v>1</v>
      </c>
      <c r="B1330" s="4" t="str">
        <f t="shared" si="41"/>
        <v>The organizers were responsive to my inquiries and concerns</v>
      </c>
      <c r="C1330" s="4" t="s">
        <v>1979</v>
      </c>
      <c r="D1330" s="4" t="s">
        <v>1980</v>
      </c>
    </row>
    <row r="1331" spans="1:4" ht="45">
      <c r="A1331" s="4">
        <f t="shared" si="40"/>
        <v>1</v>
      </c>
      <c r="B1331" s="4" t="str">
        <f t="shared" si="41"/>
        <v>My role and responsibilities as an instructor were clearly communicated to me</v>
      </c>
      <c r="C1331" s="4" t="s">
        <v>2396</v>
      </c>
      <c r="D1331" s="4" t="s">
        <v>2397</v>
      </c>
    </row>
    <row r="1332" spans="1:4">
      <c r="A1332" s="4">
        <f t="shared" si="40"/>
        <v>1</v>
      </c>
      <c r="B1332" s="4" t="str">
        <f t="shared" si="41"/>
        <v>C. Length/format </v>
      </c>
      <c r="C1332" s="4" t="s">
        <v>1983</v>
      </c>
      <c r="D1332" s="4" t="s">
        <v>2398</v>
      </c>
    </row>
    <row r="1333" spans="1:4" ht="30">
      <c r="A1333" s="4">
        <f t="shared" si="40"/>
        <v>1</v>
      </c>
      <c r="B1333" s="4" t="str">
        <f t="shared" si="41"/>
        <v>The length of the session was appropriate for the content covered</v>
      </c>
      <c r="C1333" s="4" t="s">
        <v>1987</v>
      </c>
      <c r="D1333" s="4" t="s">
        <v>1988</v>
      </c>
    </row>
    <row r="1334" spans="1:4" ht="30">
      <c r="A1334" s="4">
        <f t="shared" si="40"/>
        <v>1</v>
      </c>
      <c r="B1334" s="4" t="str">
        <f t="shared" si="41"/>
        <v>The modality of the session (in person, online) was appropriate</v>
      </c>
      <c r="C1334" s="4" t="s">
        <v>2399</v>
      </c>
      <c r="D1334" s="4" t="s">
        <v>1990</v>
      </c>
    </row>
    <row r="1335" spans="1:4" ht="30">
      <c r="A1335" s="4">
        <f t="shared" si="40"/>
        <v>1</v>
      </c>
      <c r="B1335" s="4" t="str">
        <f t="shared" si="41"/>
        <v>Satisfaction of instructors with the implementation of the programme</v>
      </c>
      <c r="C1335" s="4" t="s">
        <v>1103</v>
      </c>
      <c r="D1335" s="4" t="s">
        <v>1104</v>
      </c>
    </row>
    <row r="1336" spans="1:4" ht="30">
      <c r="A1336" s="4">
        <f t="shared" si="40"/>
        <v>1</v>
      </c>
      <c r="B1336" s="4" t="str">
        <f t="shared" si="41"/>
        <v>Satisfaction of instructors with the implementation of the programme</v>
      </c>
      <c r="C1336" s="4" t="s">
        <v>1103</v>
      </c>
      <c r="D1336" s="4" t="s">
        <v>1104</v>
      </c>
    </row>
    <row r="1337" spans="1:4">
      <c r="A1337" s="4">
        <f t="shared" si="40"/>
        <v>1</v>
      </c>
      <c r="B1337" s="4" t="str">
        <f t="shared" si="41"/>
        <v>D. Participants</v>
      </c>
      <c r="C1337" s="4" t="s">
        <v>1999</v>
      </c>
      <c r="D1337" s="4" t="s">
        <v>2000</v>
      </c>
    </row>
    <row r="1338" spans="1:4" ht="45">
      <c r="A1338" s="4">
        <f t="shared" si="40"/>
        <v>1</v>
      </c>
      <c r="B1338" s="4" t="str">
        <f t="shared" si="41"/>
        <v>The interactions within the participants’ group contributed to the learning process</v>
      </c>
      <c r="C1338" s="4" t="s">
        <v>2400</v>
      </c>
      <c r="D1338" s="4" t="s">
        <v>2401</v>
      </c>
    </row>
    <row r="1339" spans="1:4" ht="30">
      <c r="A1339" s="4">
        <f t="shared" si="40"/>
        <v>1</v>
      </c>
      <c r="B1339" s="4" t="str">
        <f t="shared" si="41"/>
        <v>There was good collaboration in the group</v>
      </c>
      <c r="C1339" s="4" t="s">
        <v>2003</v>
      </c>
      <c r="D1339" s="4" t="s">
        <v>2402</v>
      </c>
    </row>
    <row r="1340" spans="1:4" ht="30">
      <c r="A1340" s="4">
        <f t="shared" si="40"/>
        <v>1</v>
      </c>
      <c r="B1340" s="4" t="str">
        <f t="shared" si="41"/>
        <v>Most of the participants were open to new ideas</v>
      </c>
      <c r="C1340" s="4" t="s">
        <v>2005</v>
      </c>
      <c r="D1340" s="4" t="s">
        <v>2006</v>
      </c>
    </row>
    <row r="1341" spans="1:4" ht="60">
      <c r="A1341" s="4">
        <f t="shared" si="40"/>
        <v>1</v>
      </c>
      <c r="B1341" s="4" t="str">
        <f t="shared" si="41"/>
        <v>The mix of participants (from different backgrounds, sectors, affiliations) encouraged valuable cross-sectoral discussions</v>
      </c>
      <c r="C1341" s="4" t="s">
        <v>2007</v>
      </c>
      <c r="D1341" s="4" t="s">
        <v>2008</v>
      </c>
    </row>
    <row r="1342" spans="1:4">
      <c r="A1342" s="4">
        <f t="shared" si="40"/>
        <v>1</v>
      </c>
      <c r="B1342" s="4" t="str">
        <f t="shared" si="41"/>
        <v>Instructor final evaluation form</v>
      </c>
      <c r="C1342" s="4" t="s">
        <v>2403</v>
      </c>
      <c r="D1342" s="4" t="s">
        <v>2404</v>
      </c>
    </row>
    <row r="1343" spans="1:4">
      <c r="A1343" s="4">
        <f t="shared" si="40"/>
        <v>1</v>
      </c>
      <c r="B1343" s="4" t="str">
        <f t="shared" si="41"/>
        <v>A. General evaluation</v>
      </c>
      <c r="C1343" s="4" t="s">
        <v>2405</v>
      </c>
      <c r="D1343" s="4" t="s">
        <v>2406</v>
      </c>
    </row>
    <row r="1344" spans="1:4" ht="45">
      <c r="A1344" s="4">
        <f t="shared" si="40"/>
        <v>1</v>
      </c>
      <c r="B1344" s="4" t="str">
        <f t="shared" si="41"/>
        <v>What is your overall satisfaction with the programme? - Provide average per sector</v>
      </c>
      <c r="C1344" s="4" t="s">
        <v>2407</v>
      </c>
      <c r="D1344" s="4" t="s">
        <v>2408</v>
      </c>
    </row>
    <row r="1345" spans="1:4">
      <c r="A1345" s="4">
        <f t="shared" si="40"/>
        <v>1</v>
      </c>
      <c r="B1345" s="4" t="str">
        <f t="shared" si="41"/>
        <v>Total average by sector</v>
      </c>
      <c r="C1345" s="4" t="s">
        <v>2185</v>
      </c>
      <c r="D1345" s="4" t="s">
        <v>2409</v>
      </c>
    </row>
    <row r="1346" spans="1:4">
      <c r="A1346" s="4">
        <f t="shared" si="40"/>
        <v>1</v>
      </c>
      <c r="B1346" s="4" t="str">
        <f t="shared" si="41"/>
        <v>Total average</v>
      </c>
      <c r="C1346" s="4" t="s">
        <v>1908</v>
      </c>
      <c r="D1346" s="4" t="s">
        <v>1909</v>
      </c>
    </row>
    <row r="1347" spans="1:4" ht="60">
      <c r="A1347" s="4">
        <f t="shared" si="40"/>
        <v>1</v>
      </c>
      <c r="B1347" s="4" t="str">
        <f t="shared" si="41"/>
        <v>Mentor evaluation forms (Mentor midway mentoring evaluation form and Mentor final mentoring evaluation form)</v>
      </c>
      <c r="C1347" s="4" t="s">
        <v>2410</v>
      </c>
      <c r="D1347" s="4" t="s">
        <v>2411</v>
      </c>
    </row>
    <row r="1348" spans="1:4" ht="409.5">
      <c r="A1348" s="4">
        <f t="shared" si="40"/>
        <v>1</v>
      </c>
      <c r="B1348" s="4" t="str">
        <f t="shared" si="41"/>
        <v>Spreadsheet description: Mentor midway mentoring evaluation form should be collected by you from each mentor in the middle of the programme. Mentor final mentoring evaluation form should be collected by you from each mentor at the end of the programme. 
If the same experts serve as both instructors and mentors, please still ask them to complete evaluation forms but now in relation to mentoring. This is necessary to ensure accurate statistical representation in the indicators table and graphs.
This spreadsheet is intended for entering summaries of all responses from the mentor evaluation forms and provides totals and feeds into the indicators table and graphs in the Indicators view group 1-3 spreadsheets. Mentor evaluation forms gather information on satisfaction of mentors with implementation of the programme, mentor-mentee relationship as well as on the learning package (mentoring component). Since the tool requires data with specific breakdowns (e.g. by One Health sector), an additional step of data processing is required prior to copy-pasting data into the tool. If support is needed for this process, programmes may contact the GLLP Secretariat at gllp@who.int.</v>
      </c>
      <c r="C1348" s="4" t="s">
        <v>2412</v>
      </c>
      <c r="D1348" s="4" t="s">
        <v>2413</v>
      </c>
    </row>
    <row r="1349" spans="1:4" ht="409.5">
      <c r="A1349" s="4">
        <f t="shared" ref="A1349:A1412" si="42">$B$2</f>
        <v>1</v>
      </c>
      <c r="B1349" s="4" t="str">
        <f t="shared" ref="B1349:B1412" si="43">IF($B$2=1,C1349,IF($B$2=2,D1349,IF($B$2=3,E1349,IF($B$2=4,F1349,F1350))))</f>
        <v>When to fill in this tab: 
1) Mentor midway mentoring evaluation form -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2) Mentor final mentoring evaluation form - at the end of the programme after capstone project is complete and after the final mentoring session has occurred
- In row 6 for midway form and row 58 for final form, input the number of respondents per sector out of all mentors that responded to the evaluation form. For instance, if 3 mentors responded from human health, then you would enter 3 for human health.
- Insert average scores per sector per each question unless stated otherwise. For instance, if 5 mentors from Human health sector scored "5" on a question X, the average score to the question would be 5. However, if 3 mentors scored "4" and the other 2 mentors scored "5", the average score that you would need to enter is 4.4.  If support is needed for this process, programmes may contact the GLLP Secretariat at gllp@who.int. 
You can refer to color-coding of the cells at the bottom of the spreadsheet.</v>
      </c>
      <c r="C1349" s="4" t="s">
        <v>2414</v>
      </c>
      <c r="D1349" s="4" t="s">
        <v>2415</v>
      </c>
    </row>
    <row r="1350" spans="1:4" ht="30">
      <c r="A1350" s="4">
        <f t="shared" si="42"/>
        <v>1</v>
      </c>
      <c r="B1350" s="4" t="str">
        <f t="shared" si="43"/>
        <v>Mentor midway mentoring evaluation form</v>
      </c>
      <c r="C1350" s="4" t="s">
        <v>2416</v>
      </c>
      <c r="D1350" s="4" t="s">
        <v>2417</v>
      </c>
    </row>
    <row r="1351" spans="1:4" ht="30">
      <c r="A1351" s="4">
        <f t="shared" si="42"/>
        <v>1</v>
      </c>
      <c r="B1351" s="4" t="str">
        <f t="shared" si="43"/>
        <v>A. Organization, infrastructure and logistics</v>
      </c>
      <c r="C1351" s="4" t="s">
        <v>1949</v>
      </c>
      <c r="D1351" s="4" t="s">
        <v>1950</v>
      </c>
    </row>
    <row r="1352" spans="1:4" ht="45">
      <c r="A1352" s="4">
        <f t="shared" si="42"/>
        <v>1</v>
      </c>
      <c r="B1352" s="4" t="str">
        <f t="shared" si="43"/>
        <v>The mentoring component of the Programme is well-organized and runs smoothly</v>
      </c>
      <c r="C1352" s="4" t="s">
        <v>2418</v>
      </c>
      <c r="D1352" s="4" t="s">
        <v>2419</v>
      </c>
    </row>
    <row r="1353" spans="1:4" ht="30">
      <c r="A1353" s="4">
        <f t="shared" si="42"/>
        <v>1</v>
      </c>
      <c r="B1353" s="4" t="str">
        <f t="shared" si="43"/>
        <v>The administrative support is helpful and sufficient</v>
      </c>
      <c r="C1353" s="4" t="s">
        <v>2420</v>
      </c>
      <c r="D1353" s="4" t="s">
        <v>2421</v>
      </c>
    </row>
    <row r="1354" spans="1:4" ht="60">
      <c r="A1354" s="4">
        <f t="shared" si="42"/>
        <v>1</v>
      </c>
      <c r="B1354" s="4" t="str">
        <f t="shared" si="43"/>
        <v>The mentoring environment (e.g., venue, distance-learning platform) is appropriate and facilitates the mentoring process </v>
      </c>
      <c r="C1354" s="4" t="s">
        <v>2422</v>
      </c>
      <c r="D1354" s="4" t="s">
        <v>2423</v>
      </c>
    </row>
    <row r="1355" spans="1:4" ht="45">
      <c r="A1355" s="4">
        <f t="shared" si="42"/>
        <v>1</v>
      </c>
      <c r="B1355" s="4" t="str">
        <f t="shared" si="43"/>
        <v>The logistical arrangements (e.g., scheduling, location/link, materials) are adequate</v>
      </c>
      <c r="C1355" s="4" t="s">
        <v>2424</v>
      </c>
      <c r="D1355" s="4" t="s">
        <v>2425</v>
      </c>
    </row>
    <row r="1356" spans="1:4" ht="60">
      <c r="A1356" s="4">
        <f t="shared" si="42"/>
        <v>1</v>
      </c>
      <c r="B1356" s="4" t="str">
        <f t="shared" si="43"/>
        <v>The materials and resources needed for mentoring are readily available or access to those is provided in a timely manner</v>
      </c>
      <c r="C1356" s="4" t="s">
        <v>2426</v>
      </c>
      <c r="D1356" s="4" t="s">
        <v>2427</v>
      </c>
    </row>
    <row r="1357" spans="1:4" ht="30">
      <c r="A1357" s="4">
        <f t="shared" si="42"/>
        <v>1</v>
      </c>
      <c r="B1357" s="4" t="str">
        <f t="shared" si="43"/>
        <v>Enough time was provided to prepare for mentoring</v>
      </c>
      <c r="C1357" s="4" t="s">
        <v>2428</v>
      </c>
      <c r="D1357" s="4" t="s">
        <v>2429</v>
      </c>
    </row>
    <row r="1358" spans="1:4">
      <c r="A1358" s="4">
        <f t="shared" si="42"/>
        <v>1</v>
      </c>
      <c r="B1358" s="4" t="str">
        <f t="shared" si="43"/>
        <v>Average by sectors</v>
      </c>
      <c r="C1358" s="4" t="s">
        <v>2430</v>
      </c>
      <c r="D1358" s="4" t="s">
        <v>2431</v>
      </c>
    </row>
    <row r="1359" spans="1:4">
      <c r="A1359" s="4">
        <f t="shared" si="42"/>
        <v>1</v>
      </c>
      <c r="B1359" s="4" t="str">
        <f t="shared" si="43"/>
        <v>Total</v>
      </c>
      <c r="C1359" s="4" t="s">
        <v>115</v>
      </c>
      <c r="D1359" s="4" t="s">
        <v>2432</v>
      </c>
    </row>
    <row r="1360" spans="1:4" ht="30">
      <c r="A1360" s="4">
        <f t="shared" si="42"/>
        <v>1</v>
      </c>
      <c r="B1360" s="4" t="str">
        <f t="shared" si="43"/>
        <v>B. Communication from the implementer </v>
      </c>
      <c r="C1360" s="4" t="s">
        <v>1973</v>
      </c>
      <c r="D1360" s="4" t="s">
        <v>1974</v>
      </c>
    </row>
    <row r="1361" spans="1:4" ht="30">
      <c r="A1361" s="4">
        <f t="shared" si="42"/>
        <v>1</v>
      </c>
      <c r="B1361" s="4" t="str">
        <f t="shared" si="43"/>
        <v>Communication from organizers is clear and timely</v>
      </c>
      <c r="C1361" s="4" t="s">
        <v>2433</v>
      </c>
      <c r="D1361" s="4" t="s">
        <v>2434</v>
      </c>
    </row>
    <row r="1362" spans="1:4" ht="45">
      <c r="A1362" s="4">
        <f t="shared" si="42"/>
        <v>1</v>
      </c>
      <c r="B1362" s="4" t="str">
        <f t="shared" si="43"/>
        <v>All necessary information, updates and changes to the programme are communicated effectively</v>
      </c>
      <c r="C1362" s="4" t="s">
        <v>2435</v>
      </c>
      <c r="D1362" s="4" t="s">
        <v>2436</v>
      </c>
    </row>
    <row r="1363" spans="1:4" ht="30">
      <c r="A1363" s="4">
        <f t="shared" si="42"/>
        <v>1</v>
      </c>
      <c r="B1363" s="4" t="str">
        <f t="shared" si="43"/>
        <v>The organizers are responsive to my inquiries and concerns</v>
      </c>
      <c r="C1363" s="4" t="s">
        <v>2437</v>
      </c>
      <c r="D1363" s="4" t="s">
        <v>2438</v>
      </c>
    </row>
    <row r="1364" spans="1:4" ht="45">
      <c r="A1364" s="4">
        <f t="shared" si="42"/>
        <v>1</v>
      </c>
      <c r="B1364" s="4" t="str">
        <f t="shared" si="43"/>
        <v>My role and responsibilities as a mentor were clearly communicated to me</v>
      </c>
      <c r="C1364" s="4" t="s">
        <v>2439</v>
      </c>
      <c r="D1364" s="4" t="s">
        <v>2440</v>
      </c>
    </row>
    <row r="1365" spans="1:4">
      <c r="A1365" s="4">
        <f t="shared" si="42"/>
        <v>1</v>
      </c>
      <c r="B1365" s="4" t="str">
        <f t="shared" si="43"/>
        <v>Average by sectors</v>
      </c>
      <c r="C1365" s="4" t="s">
        <v>2430</v>
      </c>
      <c r="D1365" s="4" t="s">
        <v>2431</v>
      </c>
    </row>
    <row r="1366" spans="1:4">
      <c r="A1366" s="4">
        <f t="shared" si="42"/>
        <v>1</v>
      </c>
      <c r="B1366" s="4" t="str">
        <f t="shared" si="43"/>
        <v>Total</v>
      </c>
      <c r="C1366" s="4" t="s">
        <v>115</v>
      </c>
      <c r="D1366" s="4" t="s">
        <v>2432</v>
      </c>
    </row>
    <row r="1367" spans="1:4">
      <c r="A1367" s="4">
        <f t="shared" si="42"/>
        <v>1</v>
      </c>
      <c r="B1367" s="4" t="str">
        <f t="shared" si="43"/>
        <v>C. Length/format </v>
      </c>
      <c r="C1367" s="4" t="s">
        <v>1983</v>
      </c>
      <c r="D1367" s="4" t="s">
        <v>2441</v>
      </c>
    </row>
    <row r="1368" spans="1:4" ht="30">
      <c r="A1368" s="4">
        <f t="shared" si="42"/>
        <v>1</v>
      </c>
      <c r="B1368" s="4" t="str">
        <f t="shared" si="43"/>
        <v>The duration of mentoring support is acceptable</v>
      </c>
      <c r="C1368" s="4" t="s">
        <v>2442</v>
      </c>
      <c r="D1368" s="4" t="s">
        <v>2443</v>
      </c>
    </row>
    <row r="1369" spans="1:4" ht="30">
      <c r="A1369" s="4">
        <f t="shared" si="42"/>
        <v>1</v>
      </c>
      <c r="B1369" s="4" t="str">
        <f t="shared" si="43"/>
        <v>The pacing of the programme is manageable</v>
      </c>
      <c r="C1369" s="4" t="s">
        <v>2444</v>
      </c>
      <c r="D1369" s="4" t="s">
        <v>2445</v>
      </c>
    </row>
    <row r="1370" spans="1:4" ht="45">
      <c r="A1370" s="4">
        <f t="shared" si="42"/>
        <v>1</v>
      </c>
      <c r="B1370" s="4" t="str">
        <f t="shared" si="43"/>
        <v>The modality of the mentoring sessions (e.g. in person, online) is effective for mentoring</v>
      </c>
      <c r="C1370" s="4" t="s">
        <v>2446</v>
      </c>
      <c r="D1370" s="4" t="s">
        <v>2447</v>
      </c>
    </row>
    <row r="1371" spans="1:4">
      <c r="A1371" s="4">
        <f t="shared" si="42"/>
        <v>1</v>
      </c>
      <c r="B1371" s="4" t="str">
        <f t="shared" si="43"/>
        <v>Average by sectors</v>
      </c>
      <c r="C1371" s="4" t="s">
        <v>2430</v>
      </c>
      <c r="D1371" s="4" t="s">
        <v>2431</v>
      </c>
    </row>
    <row r="1372" spans="1:4">
      <c r="A1372" s="4">
        <f t="shared" si="42"/>
        <v>1</v>
      </c>
      <c r="B1372" s="4" t="str">
        <f t="shared" si="43"/>
        <v>Total</v>
      </c>
      <c r="C1372" s="4" t="s">
        <v>115</v>
      </c>
      <c r="D1372" s="4" t="s">
        <v>2432</v>
      </c>
    </row>
    <row r="1373" spans="1:4">
      <c r="A1373" s="4">
        <f t="shared" si="42"/>
        <v>1</v>
      </c>
      <c r="B1373" s="4" t="str">
        <f t="shared" si="43"/>
        <v>D. Mentor-mentee relationship</v>
      </c>
      <c r="C1373" s="4" t="s">
        <v>2101</v>
      </c>
      <c r="D1373" s="4" t="s">
        <v>2102</v>
      </c>
    </row>
    <row r="1374" spans="1:4" ht="30">
      <c r="A1374" s="4">
        <f t="shared" si="42"/>
        <v>1</v>
      </c>
      <c r="B1374" s="4" t="str">
        <f t="shared" si="43"/>
        <v>My mentee(s) are receptive and open-minded to receiving feedback</v>
      </c>
      <c r="C1374" s="4" t="s">
        <v>2448</v>
      </c>
      <c r="D1374" s="4" t="s">
        <v>2449</v>
      </c>
    </row>
    <row r="1375" spans="1:4" ht="30">
      <c r="A1375" s="4">
        <f t="shared" si="42"/>
        <v>1</v>
      </c>
      <c r="B1375" s="4" t="str">
        <f t="shared" si="43"/>
        <v>My mentee(s) provide responses in a timely manner</v>
      </c>
      <c r="C1375" s="4" t="s">
        <v>2450</v>
      </c>
      <c r="D1375" s="4" t="s">
        <v>2451</v>
      </c>
    </row>
    <row r="1376" spans="1:4" ht="45">
      <c r="A1376" s="4">
        <f t="shared" si="42"/>
        <v>1</v>
      </c>
      <c r="B1376" s="4" t="str">
        <f t="shared" si="43"/>
        <v>My mentee(s) inform me of any changes in the schedule of meetings in a timely manner</v>
      </c>
      <c r="C1376" s="4" t="s">
        <v>2452</v>
      </c>
      <c r="D1376" s="4" t="s">
        <v>2453</v>
      </c>
    </row>
    <row r="1377" spans="1:4" ht="45">
      <c r="A1377" s="4">
        <f t="shared" si="42"/>
        <v>1</v>
      </c>
      <c r="B1377" s="4" t="str">
        <f t="shared" si="43"/>
        <v>My mentee(s) are actively engaged and motivated to support their learning and professional growth</v>
      </c>
      <c r="C1377" s="4" t="s">
        <v>2454</v>
      </c>
      <c r="D1377" s="4" t="s">
        <v>2455</v>
      </c>
    </row>
    <row r="1378" spans="1:4">
      <c r="A1378" s="4">
        <f t="shared" si="42"/>
        <v>1</v>
      </c>
      <c r="B1378" s="4" t="str">
        <f t="shared" si="43"/>
        <v>Average by sectors</v>
      </c>
      <c r="C1378" s="4" t="s">
        <v>2430</v>
      </c>
      <c r="D1378" s="4" t="s">
        <v>2431</v>
      </c>
    </row>
    <row r="1379" spans="1:4">
      <c r="A1379" s="4">
        <f t="shared" si="42"/>
        <v>1</v>
      </c>
      <c r="B1379" s="4" t="str">
        <f t="shared" si="43"/>
        <v>Total</v>
      </c>
      <c r="C1379" s="4" t="s">
        <v>115</v>
      </c>
      <c r="D1379" s="4" t="s">
        <v>2432</v>
      </c>
    </row>
    <row r="1380" spans="1:4" ht="30">
      <c r="A1380" s="4">
        <f t="shared" si="42"/>
        <v>1</v>
      </c>
      <c r="B1380" s="4" t="str">
        <f t="shared" si="43"/>
        <v>E. Learning package – mentoring component</v>
      </c>
      <c r="C1380" s="4" t="s">
        <v>2456</v>
      </c>
      <c r="D1380" s="4" t="s">
        <v>2457</v>
      </c>
    </row>
    <row r="1381" spans="1:4" ht="45">
      <c r="A1381" s="4">
        <f t="shared" si="42"/>
        <v>1</v>
      </c>
      <c r="B1381" s="4" t="str">
        <f t="shared" si="43"/>
        <v>The objectives of mentoring are clearly stated in the learning package and are understandable</v>
      </c>
      <c r="C1381" s="4" t="s">
        <v>2458</v>
      </c>
      <c r="D1381" s="4" t="s">
        <v>2459</v>
      </c>
    </row>
    <row r="1382" spans="1:4" ht="45">
      <c r="A1382" s="4">
        <f t="shared" si="42"/>
        <v>1</v>
      </c>
      <c r="B1382" s="4" t="str">
        <f t="shared" si="43"/>
        <v>My role and responsibilities as a mentor (from ToR or any other related document) are clear to me</v>
      </c>
      <c r="C1382" s="4" t="s">
        <v>2460</v>
      </c>
      <c r="D1382" s="4" t="s">
        <v>2461</v>
      </c>
    </row>
    <row r="1383" spans="1:4" ht="45">
      <c r="A1383" s="4">
        <f t="shared" si="42"/>
        <v>1</v>
      </c>
      <c r="B1383" s="4" t="str">
        <f t="shared" si="43"/>
        <v>The mentorship guide equipped me with the necessary knowledge to be an effective mentor</v>
      </c>
      <c r="C1383" s="4" t="s">
        <v>2462</v>
      </c>
      <c r="D1383" s="4" t="s">
        <v>2463</v>
      </c>
    </row>
    <row r="1384" spans="1:4" ht="45">
      <c r="A1384" s="4">
        <f t="shared" si="42"/>
        <v>1</v>
      </c>
      <c r="B1384" s="4" t="str">
        <f t="shared" si="43"/>
        <v>The project guide includes all relevant content related to small and capstone projects</v>
      </c>
      <c r="C1384" s="4" t="s">
        <v>2464</v>
      </c>
      <c r="D1384" s="4" t="s">
        <v>2465</v>
      </c>
    </row>
    <row r="1385" spans="1:4" ht="60">
      <c r="A1385" s="4">
        <f t="shared" si="42"/>
        <v>1</v>
      </c>
      <c r="B1385" s="4" t="str">
        <f t="shared" si="43"/>
        <v>The project guide equipped me with the necessary knowledge to support my mentees with the small and capstone projects</v>
      </c>
      <c r="C1385" s="4" t="s">
        <v>2466</v>
      </c>
      <c r="D1385" s="4" t="s">
        <v>2467</v>
      </c>
    </row>
    <row r="1386" spans="1:4" ht="30">
      <c r="A1386" s="4">
        <f t="shared" si="42"/>
        <v>1</v>
      </c>
      <c r="B1386" s="4" t="str">
        <f t="shared" si="43"/>
        <v>The mentoring package included all relevant templates and forms</v>
      </c>
      <c r="C1386" s="4" t="s">
        <v>2468</v>
      </c>
      <c r="D1386" s="4" t="s">
        <v>2469</v>
      </c>
    </row>
    <row r="1387" spans="1:4" ht="30">
      <c r="A1387" s="4">
        <f t="shared" si="42"/>
        <v>1</v>
      </c>
      <c r="B1387" s="4" t="str">
        <f t="shared" si="43"/>
        <v>The mentoring package materials were clear and easy to understand</v>
      </c>
      <c r="C1387" s="4" t="s">
        <v>2470</v>
      </c>
      <c r="D1387" s="4" t="s">
        <v>2471</v>
      </c>
    </row>
    <row r="1388" spans="1:4">
      <c r="A1388" s="4">
        <f t="shared" si="42"/>
        <v>1</v>
      </c>
      <c r="B1388" s="4" t="str">
        <f t="shared" si="43"/>
        <v>Average by sectors</v>
      </c>
      <c r="C1388" s="4" t="s">
        <v>2430</v>
      </c>
      <c r="D1388" s="4" t="s">
        <v>2431</v>
      </c>
    </row>
    <row r="1389" spans="1:4">
      <c r="A1389" s="4">
        <f t="shared" si="42"/>
        <v>1</v>
      </c>
      <c r="B1389" s="4" t="str">
        <f t="shared" si="43"/>
        <v>Total</v>
      </c>
      <c r="C1389" s="4" t="s">
        <v>115</v>
      </c>
      <c r="D1389" s="4" t="s">
        <v>2432</v>
      </c>
    </row>
    <row r="1390" spans="1:4" ht="30">
      <c r="A1390" s="4">
        <f t="shared" si="42"/>
        <v>1</v>
      </c>
      <c r="B1390" s="4" t="str">
        <f t="shared" si="43"/>
        <v xml:space="preserve">F. Adaptation of the learning package </v>
      </c>
      <c r="C1390" s="4" t="s">
        <v>2472</v>
      </c>
      <c r="D1390" s="4" t="s">
        <v>2473</v>
      </c>
    </row>
    <row r="1391" spans="1:4" ht="30">
      <c r="A1391" s="4">
        <f t="shared" si="42"/>
        <v>1</v>
      </c>
      <c r="B1391" s="4" t="str">
        <f t="shared" si="43"/>
        <v>We, as mentors, adapted relevant templates to our needs</v>
      </c>
      <c r="C1391" s="4" t="s">
        <v>2474</v>
      </c>
      <c r="D1391" s="4" t="s">
        <v>2475</v>
      </c>
    </row>
    <row r="1392" spans="1:4" ht="45">
      <c r="A1392" s="4">
        <f t="shared" si="42"/>
        <v>1</v>
      </c>
      <c r="B1392" s="4" t="str">
        <f t="shared" si="43"/>
        <v>Adaptation of the learning package materials did not compromise the integrity of the content</v>
      </c>
      <c r="C1392" s="4" t="s">
        <v>2372</v>
      </c>
      <c r="D1392" s="4" t="s">
        <v>2476</v>
      </c>
    </row>
    <row r="1393" spans="1:4">
      <c r="A1393" s="4">
        <f t="shared" si="42"/>
        <v>1</v>
      </c>
      <c r="B1393" s="4" t="str">
        <f t="shared" si="43"/>
        <v>Average by sectors</v>
      </c>
      <c r="C1393" s="4" t="s">
        <v>2430</v>
      </c>
      <c r="D1393" s="4" t="s">
        <v>2431</v>
      </c>
    </row>
    <row r="1394" spans="1:4">
      <c r="A1394" s="4">
        <f t="shared" si="42"/>
        <v>1</v>
      </c>
      <c r="B1394" s="4" t="str">
        <f t="shared" si="43"/>
        <v>Total</v>
      </c>
      <c r="C1394" s="4" t="s">
        <v>115</v>
      </c>
      <c r="D1394" s="4" t="s">
        <v>2432</v>
      </c>
    </row>
    <row r="1395" spans="1:4" ht="60">
      <c r="A1395" s="4">
        <f t="shared" si="42"/>
        <v>1</v>
      </c>
      <c r="B1395" s="4" t="str">
        <f t="shared" si="43"/>
        <v>How long did it take to adapt mentoring materials? Please indicate the average length in hours by sector</v>
      </c>
      <c r="C1395" s="4" t="s">
        <v>2477</v>
      </c>
      <c r="D1395" s="4" t="s">
        <v>2478</v>
      </c>
    </row>
    <row r="1396" spans="1:4">
      <c r="A1396" s="4">
        <f t="shared" si="42"/>
        <v>1</v>
      </c>
      <c r="B1396" s="4" t="str">
        <f t="shared" si="43"/>
        <v>Average</v>
      </c>
      <c r="C1396" s="4" t="s">
        <v>2479</v>
      </c>
      <c r="D1396" s="4" t="s">
        <v>2480</v>
      </c>
    </row>
    <row r="1397" spans="1:4" ht="30">
      <c r="A1397" s="4">
        <f t="shared" si="42"/>
        <v>1</v>
      </c>
      <c r="B1397" s="4" t="str">
        <f t="shared" si="43"/>
        <v>Mentor final mentoring evaluation form</v>
      </c>
      <c r="C1397" s="4" t="s">
        <v>2481</v>
      </c>
      <c r="D1397" s="4" t="s">
        <v>2482</v>
      </c>
    </row>
    <row r="1398" spans="1:4" ht="30">
      <c r="A1398" s="4">
        <f t="shared" si="42"/>
        <v>1</v>
      </c>
      <c r="B1398" s="4" t="str">
        <f t="shared" si="43"/>
        <v>A. Organization, infrastructure and logistics</v>
      </c>
      <c r="C1398" s="4" t="s">
        <v>1949</v>
      </c>
      <c r="D1398" s="4" t="s">
        <v>1950</v>
      </c>
    </row>
    <row r="1399" spans="1:4" ht="45">
      <c r="A1399" s="4">
        <f t="shared" si="42"/>
        <v>1</v>
      </c>
      <c r="B1399" s="4" t="str">
        <f t="shared" si="43"/>
        <v>The mentoring component of the Programme was well-organized and ran smoothly</v>
      </c>
      <c r="C1399" s="4" t="s">
        <v>2483</v>
      </c>
      <c r="D1399" s="4" t="s">
        <v>2484</v>
      </c>
    </row>
    <row r="1400" spans="1:4" ht="30">
      <c r="A1400" s="4">
        <f t="shared" si="42"/>
        <v>1</v>
      </c>
      <c r="B1400" s="4" t="str">
        <f t="shared" si="43"/>
        <v>The administrative support was helpful and sufficient</v>
      </c>
      <c r="C1400" s="4" t="s">
        <v>1953</v>
      </c>
      <c r="D1400" s="4" t="s">
        <v>1954</v>
      </c>
    </row>
    <row r="1401" spans="1:4" ht="60">
      <c r="A1401" s="4">
        <f t="shared" si="42"/>
        <v>1</v>
      </c>
      <c r="B1401" s="4" t="str">
        <f t="shared" si="43"/>
        <v>The mentoring environment (e.g., venue, distance-learning platform) was appropriate and facilitated the mentoring process </v>
      </c>
      <c r="C1401" s="4" t="s">
        <v>2485</v>
      </c>
      <c r="D1401" s="4" t="s">
        <v>2486</v>
      </c>
    </row>
    <row r="1402" spans="1:4" ht="45">
      <c r="A1402" s="4">
        <f t="shared" si="42"/>
        <v>1</v>
      </c>
      <c r="B1402" s="4" t="str">
        <f t="shared" si="43"/>
        <v>The logistical arrangements (e.g., scheduling, location/link, materials) were adequate</v>
      </c>
      <c r="C1402" s="4" t="s">
        <v>1957</v>
      </c>
      <c r="D1402" s="4" t="s">
        <v>2389</v>
      </c>
    </row>
    <row r="1403" spans="1:4" ht="60">
      <c r="A1403" s="4">
        <f t="shared" si="42"/>
        <v>1</v>
      </c>
      <c r="B1403" s="4" t="str">
        <f t="shared" si="43"/>
        <v>The materials and resources needed for mentoring were readily available or access to those was provided in a timely manner</v>
      </c>
      <c r="C1403" s="4" t="s">
        <v>2487</v>
      </c>
      <c r="D1403" s="4" t="s">
        <v>2488</v>
      </c>
    </row>
    <row r="1404" spans="1:4" ht="30">
      <c r="A1404" s="4">
        <f t="shared" si="42"/>
        <v>1</v>
      </c>
      <c r="B1404" s="4" t="str">
        <f t="shared" si="43"/>
        <v>Enough time was provided to prepare for mentoring</v>
      </c>
      <c r="C1404" s="4" t="s">
        <v>2428</v>
      </c>
      <c r="D1404" s="4" t="s">
        <v>2429</v>
      </c>
    </row>
    <row r="1405" spans="1:4">
      <c r="A1405" s="4">
        <f t="shared" si="42"/>
        <v>1</v>
      </c>
      <c r="B1405" s="4" t="str">
        <f t="shared" si="43"/>
        <v>Average by sectors</v>
      </c>
      <c r="C1405" s="4" t="s">
        <v>2430</v>
      </c>
      <c r="D1405" s="4" t="s">
        <v>2431</v>
      </c>
    </row>
    <row r="1406" spans="1:4">
      <c r="A1406" s="4">
        <f t="shared" si="42"/>
        <v>1</v>
      </c>
      <c r="B1406" s="4" t="str">
        <f t="shared" si="43"/>
        <v>Total</v>
      </c>
      <c r="C1406" s="4" t="s">
        <v>115</v>
      </c>
      <c r="D1406" s="4" t="s">
        <v>2432</v>
      </c>
    </row>
    <row r="1407" spans="1:4" ht="30">
      <c r="A1407" s="4">
        <f t="shared" si="42"/>
        <v>1</v>
      </c>
      <c r="B1407" s="4" t="str">
        <f t="shared" si="43"/>
        <v>B. Communication from the implementer </v>
      </c>
      <c r="C1407" s="4" t="s">
        <v>1973</v>
      </c>
      <c r="D1407" s="4" t="s">
        <v>1974</v>
      </c>
    </row>
    <row r="1408" spans="1:4" ht="30">
      <c r="A1408" s="4">
        <f t="shared" si="42"/>
        <v>1</v>
      </c>
      <c r="B1408" s="4" t="str">
        <f t="shared" si="43"/>
        <v>Communication from organizers was clear and timely</v>
      </c>
      <c r="C1408" s="4" t="s">
        <v>1975</v>
      </c>
      <c r="D1408" s="4" t="s">
        <v>1976</v>
      </c>
    </row>
    <row r="1409" spans="1:4" ht="45">
      <c r="A1409" s="4">
        <f t="shared" si="42"/>
        <v>1</v>
      </c>
      <c r="B1409" s="4" t="str">
        <f t="shared" si="43"/>
        <v>All necessary information, updates and changes to the programme were communicated effectively</v>
      </c>
      <c r="C1409" s="4" t="s">
        <v>2489</v>
      </c>
      <c r="D1409" s="4" t="s">
        <v>2490</v>
      </c>
    </row>
    <row r="1410" spans="1:4" ht="30">
      <c r="A1410" s="4">
        <f t="shared" si="42"/>
        <v>1</v>
      </c>
      <c r="B1410" s="4" t="str">
        <f t="shared" si="43"/>
        <v>The organizers were responsive to my inquiries and concerns</v>
      </c>
      <c r="C1410" s="4" t="s">
        <v>1979</v>
      </c>
      <c r="D1410" s="4" t="s">
        <v>2491</v>
      </c>
    </row>
    <row r="1411" spans="1:4" ht="45">
      <c r="A1411" s="4">
        <f t="shared" si="42"/>
        <v>1</v>
      </c>
      <c r="B1411" s="4" t="str">
        <f t="shared" si="43"/>
        <v>My role and responsibilities as a mentor were clearly communicated to me</v>
      </c>
      <c r="C1411" s="4" t="s">
        <v>2439</v>
      </c>
      <c r="D1411" s="4" t="s">
        <v>2440</v>
      </c>
    </row>
    <row r="1412" spans="1:4">
      <c r="A1412" s="4">
        <f t="shared" si="42"/>
        <v>1</v>
      </c>
      <c r="B1412" s="4" t="str">
        <f t="shared" si="43"/>
        <v>Average by sectors</v>
      </c>
      <c r="C1412" s="4" t="s">
        <v>2430</v>
      </c>
      <c r="D1412" s="4" t="s">
        <v>2431</v>
      </c>
    </row>
    <row r="1413" spans="1:4">
      <c r="A1413" s="4">
        <f t="shared" ref="A1413:A1476" si="44">$B$2</f>
        <v>1</v>
      </c>
      <c r="B1413" s="4" t="str">
        <f t="shared" ref="B1413:B1476" si="45">IF($B$2=1,C1413,IF($B$2=2,D1413,IF($B$2=3,E1413,IF($B$2=4,F1413,F1414))))</f>
        <v>Total</v>
      </c>
      <c r="C1413" s="4" t="s">
        <v>115</v>
      </c>
      <c r="D1413" s="4" t="s">
        <v>2432</v>
      </c>
    </row>
    <row r="1414" spans="1:4">
      <c r="A1414" s="4">
        <f t="shared" si="44"/>
        <v>1</v>
      </c>
      <c r="B1414" s="4" t="str">
        <f t="shared" si="45"/>
        <v>C. Length/format </v>
      </c>
      <c r="C1414" s="4" t="s">
        <v>1983</v>
      </c>
      <c r="D1414" s="4" t="s">
        <v>2441</v>
      </c>
    </row>
    <row r="1415" spans="1:4" ht="30">
      <c r="A1415" s="4">
        <f t="shared" si="44"/>
        <v>1</v>
      </c>
      <c r="B1415" s="4" t="str">
        <f t="shared" si="45"/>
        <v>The duration of mentoring support was acceptable</v>
      </c>
      <c r="C1415" s="4" t="s">
        <v>2492</v>
      </c>
      <c r="D1415" s="4" t="s">
        <v>2493</v>
      </c>
    </row>
    <row r="1416" spans="1:4" ht="30">
      <c r="A1416" s="4">
        <f t="shared" si="44"/>
        <v>1</v>
      </c>
      <c r="B1416" s="4" t="str">
        <f t="shared" si="45"/>
        <v>The pacing of the programme was manageable</v>
      </c>
      <c r="C1416" s="4" t="s">
        <v>2494</v>
      </c>
      <c r="D1416" s="4" t="s">
        <v>2495</v>
      </c>
    </row>
    <row r="1417" spans="1:4" ht="45">
      <c r="A1417" s="4">
        <f t="shared" si="44"/>
        <v>1</v>
      </c>
      <c r="B1417" s="4" t="str">
        <f t="shared" si="45"/>
        <v>The modality of the mentoring sessions (e.g. in person, online) was effective for mentoring</v>
      </c>
      <c r="C1417" s="4" t="s">
        <v>2496</v>
      </c>
      <c r="D1417" s="4" t="s">
        <v>2497</v>
      </c>
    </row>
    <row r="1418" spans="1:4">
      <c r="A1418" s="4">
        <f t="shared" si="44"/>
        <v>1</v>
      </c>
      <c r="B1418" s="4" t="str">
        <f t="shared" si="45"/>
        <v>Average by sectors</v>
      </c>
      <c r="C1418" s="4" t="s">
        <v>2430</v>
      </c>
      <c r="D1418" s="4" t="s">
        <v>2431</v>
      </c>
    </row>
    <row r="1419" spans="1:4">
      <c r="A1419" s="4">
        <f t="shared" si="44"/>
        <v>1</v>
      </c>
      <c r="B1419" s="4" t="str">
        <f t="shared" si="45"/>
        <v>Total</v>
      </c>
      <c r="C1419" s="4" t="s">
        <v>115</v>
      </c>
      <c r="D1419" s="4" t="s">
        <v>2432</v>
      </c>
    </row>
    <row r="1420" spans="1:4" ht="30">
      <c r="A1420" s="4">
        <f t="shared" si="44"/>
        <v>1</v>
      </c>
      <c r="B1420" s="4" t="str">
        <f t="shared" si="45"/>
        <v>Satisfaction of mentors with the implementation of the programme</v>
      </c>
      <c r="C1420" s="4" t="s">
        <v>1117</v>
      </c>
      <c r="D1420" s="4" t="s">
        <v>1118</v>
      </c>
    </row>
    <row r="1421" spans="1:4" ht="30">
      <c r="A1421" s="4">
        <f t="shared" si="44"/>
        <v>1</v>
      </c>
      <c r="B1421" s="4" t="str">
        <f t="shared" si="45"/>
        <v>Satisfaction by aspect of the programme</v>
      </c>
      <c r="C1421" s="4" t="s">
        <v>2498</v>
      </c>
      <c r="D1421" s="4" t="s">
        <v>2499</v>
      </c>
    </row>
    <row r="1422" spans="1:4" ht="45">
      <c r="A1422" s="4">
        <f t="shared" si="44"/>
        <v>1</v>
      </c>
      <c r="B1422" s="4" t="str">
        <f t="shared" si="45"/>
        <v>Organization, infrastructure and logistics (average for midprogramme and final by sectors)</v>
      </c>
      <c r="C1422" s="4" t="s">
        <v>2500</v>
      </c>
      <c r="D1422" s="4" t="s">
        <v>2501</v>
      </c>
    </row>
    <row r="1423" spans="1:4" ht="45">
      <c r="A1423" s="4">
        <f t="shared" si="44"/>
        <v>1</v>
      </c>
      <c r="B1423" s="4" t="str">
        <f t="shared" si="45"/>
        <v>Organization, infrastructure and logistics (total average for midprogramme and final)</v>
      </c>
      <c r="C1423" s="4" t="s">
        <v>2502</v>
      </c>
      <c r="D1423" s="4" t="s">
        <v>2503</v>
      </c>
    </row>
    <row r="1424" spans="1:4" ht="45">
      <c r="A1424" s="4">
        <f t="shared" si="44"/>
        <v>1</v>
      </c>
      <c r="B1424" s="4" t="str">
        <f t="shared" si="45"/>
        <v>Communication from implementer (average for midprogramme and final by sectors)</v>
      </c>
      <c r="C1424" s="4" t="s">
        <v>2504</v>
      </c>
      <c r="D1424" s="4" t="s">
        <v>2505</v>
      </c>
    </row>
    <row r="1425" spans="1:4" ht="45">
      <c r="A1425" s="4">
        <f t="shared" si="44"/>
        <v>1</v>
      </c>
      <c r="B1425" s="4" t="str">
        <f t="shared" si="45"/>
        <v>Communication from implementer (total average for midprogramme and final )</v>
      </c>
      <c r="C1425" s="4" t="s">
        <v>2506</v>
      </c>
      <c r="D1425" s="4" t="s">
        <v>2507</v>
      </c>
    </row>
    <row r="1426" spans="1:4" ht="30">
      <c r="A1426" s="4">
        <f t="shared" si="44"/>
        <v>1</v>
      </c>
      <c r="B1426" s="4" t="str">
        <f t="shared" si="45"/>
        <v>Length/format (average for midprogramme and final by sectors)</v>
      </c>
      <c r="C1426" s="4" t="s">
        <v>2508</v>
      </c>
      <c r="D1426" s="4" t="s">
        <v>2509</v>
      </c>
    </row>
    <row r="1427" spans="1:4" ht="30">
      <c r="A1427" s="4">
        <f t="shared" si="44"/>
        <v>1</v>
      </c>
      <c r="B1427" s="4" t="str">
        <f t="shared" si="45"/>
        <v>Length/format (total average for midprogramme and final)</v>
      </c>
      <c r="C1427" s="4" t="s">
        <v>2510</v>
      </c>
      <c r="D1427" s="4" t="s">
        <v>2511</v>
      </c>
    </row>
    <row r="1428" spans="1:4" ht="30">
      <c r="A1428" s="4">
        <f t="shared" si="44"/>
        <v>1</v>
      </c>
      <c r="B1428" s="4" t="str">
        <f t="shared" si="45"/>
        <v>Total average for midprogramme and final by sectors</v>
      </c>
      <c r="C1428" s="4" t="s">
        <v>2512</v>
      </c>
      <c r="D1428" s="4" t="s">
        <v>2513</v>
      </c>
    </row>
    <row r="1429" spans="1:4">
      <c r="A1429" s="4">
        <f t="shared" si="44"/>
        <v>1</v>
      </c>
      <c r="B1429" s="4" t="str">
        <f t="shared" si="45"/>
        <v>Overall</v>
      </c>
      <c r="C1429" s="4" t="s">
        <v>1093</v>
      </c>
      <c r="D1429" s="4" t="s">
        <v>755</v>
      </c>
    </row>
    <row r="1430" spans="1:4">
      <c r="A1430" s="4">
        <f t="shared" si="44"/>
        <v>1</v>
      </c>
      <c r="B1430" s="4" t="str">
        <f t="shared" si="45"/>
        <v>D. General evaluation</v>
      </c>
      <c r="C1430" s="4" t="s">
        <v>2514</v>
      </c>
      <c r="D1430" s="4" t="s">
        <v>2515</v>
      </c>
    </row>
    <row r="1431" spans="1:4" ht="60">
      <c r="A1431" s="4">
        <f t="shared" si="44"/>
        <v>1</v>
      </c>
      <c r="B1431" s="4" t="str">
        <f t="shared" si="45"/>
        <v>Would you recommend to colleagues to serve as mentors in the GLLP? (Where 1 is Not at all and 10 is Highly recommend)</v>
      </c>
      <c r="C1431" s="4" t="s">
        <v>2516</v>
      </c>
      <c r="D1431" s="4" t="s">
        <v>2517</v>
      </c>
    </row>
    <row r="1432" spans="1:4" ht="60">
      <c r="A1432" s="4">
        <f t="shared" si="44"/>
        <v>1</v>
      </c>
      <c r="B1432" s="4" t="str">
        <f t="shared" si="45"/>
        <v>What is your overall satisfaction with the programme? (Where 1 is Extremely dissatisfied, and 10 is Extremely satisfied)</v>
      </c>
      <c r="C1432" s="4" t="s">
        <v>2518</v>
      </c>
      <c r="D1432" s="4" t="s">
        <v>2519</v>
      </c>
    </row>
    <row r="1433" spans="1:4">
      <c r="A1433" s="4">
        <f t="shared" si="44"/>
        <v>1</v>
      </c>
      <c r="B1433" s="4" t="str">
        <f t="shared" si="45"/>
        <v>Total average by sector</v>
      </c>
      <c r="C1433" s="4" t="s">
        <v>2185</v>
      </c>
      <c r="D1433" s="4" t="s">
        <v>2520</v>
      </c>
    </row>
    <row r="1434" spans="1:4">
      <c r="A1434" s="4">
        <f t="shared" si="44"/>
        <v>1</v>
      </c>
      <c r="B1434" s="4" t="str">
        <f t="shared" si="45"/>
        <v>Total average</v>
      </c>
      <c r="C1434" s="4" t="s">
        <v>1908</v>
      </c>
      <c r="D1434" s="4" t="s">
        <v>1909</v>
      </c>
    </row>
    <row r="1435" spans="1:4">
      <c r="A1435" s="4">
        <f t="shared" si="44"/>
        <v>1</v>
      </c>
      <c r="B1435" s="4" t="str">
        <f t="shared" si="45"/>
        <v>First name</v>
      </c>
      <c r="C1435" s="4" t="s">
        <v>70</v>
      </c>
      <c r="D1435" s="4" t="s">
        <v>1265</v>
      </c>
    </row>
    <row r="1436" spans="1:4">
      <c r="A1436" s="4">
        <f t="shared" si="44"/>
        <v>1</v>
      </c>
      <c r="B1436" s="4" t="str">
        <f t="shared" si="45"/>
        <v>Last name</v>
      </c>
      <c r="C1436" s="4" t="s">
        <v>71</v>
      </c>
      <c r="D1436" s="4" t="s">
        <v>1266</v>
      </c>
    </row>
    <row r="1437" spans="1:4">
      <c r="A1437" s="4">
        <f t="shared" si="44"/>
        <v>1</v>
      </c>
      <c r="B1437" s="4" t="str">
        <f t="shared" si="45"/>
        <v>Role</v>
      </c>
      <c r="C1437" s="4" t="s">
        <v>72</v>
      </c>
      <c r="D1437" s="4" t="s">
        <v>474</v>
      </c>
    </row>
    <row r="1438" spans="1:4">
      <c r="A1438" s="4">
        <f t="shared" si="44"/>
        <v>1</v>
      </c>
      <c r="B1438" s="4" t="str">
        <f t="shared" si="45"/>
        <v>Gender</v>
      </c>
      <c r="C1438" s="4" t="s">
        <v>73</v>
      </c>
      <c r="D1438" s="4" t="s">
        <v>448</v>
      </c>
    </row>
    <row r="1439" spans="1:4">
      <c r="A1439" s="4">
        <f t="shared" si="44"/>
        <v>1</v>
      </c>
      <c r="B1439" s="4" t="str">
        <f t="shared" si="45"/>
        <v>Position</v>
      </c>
      <c r="C1439" s="4" t="s">
        <v>74</v>
      </c>
      <c r="D1439" s="4" t="s">
        <v>1267</v>
      </c>
    </row>
    <row r="1440" spans="1:4">
      <c r="A1440" s="4">
        <f t="shared" si="44"/>
        <v>1</v>
      </c>
      <c r="B1440" s="4" t="str">
        <f t="shared" si="45"/>
        <v>Organization</v>
      </c>
      <c r="C1440" s="4" t="s">
        <v>75</v>
      </c>
      <c r="D1440" s="4" t="s">
        <v>1268</v>
      </c>
    </row>
    <row r="1441" spans="1:4">
      <c r="A1441" s="4">
        <f t="shared" si="44"/>
        <v>1</v>
      </c>
      <c r="B1441" s="4" t="str">
        <f t="shared" si="45"/>
        <v>Country</v>
      </c>
      <c r="C1441" s="4" t="s">
        <v>76</v>
      </c>
      <c r="D1441" s="4" t="s">
        <v>1269</v>
      </c>
    </row>
    <row r="1442" spans="1:4">
      <c r="A1442" s="4">
        <f t="shared" si="44"/>
        <v>1</v>
      </c>
      <c r="B1442" s="4" t="str">
        <f t="shared" si="45"/>
        <v>Email</v>
      </c>
      <c r="C1442" s="4" t="s">
        <v>77</v>
      </c>
      <c r="D1442" s="4" t="s">
        <v>77</v>
      </c>
    </row>
    <row r="1443" spans="1:4">
      <c r="A1443" s="4">
        <f t="shared" si="44"/>
        <v>1</v>
      </c>
      <c r="B1443" s="4" t="str">
        <f t="shared" si="45"/>
        <v>Phone number</v>
      </c>
      <c r="C1443" s="4" t="s">
        <v>78</v>
      </c>
      <c r="D1443" s="4" t="s">
        <v>1272</v>
      </c>
    </row>
    <row r="1444" spans="1:4" ht="45">
      <c r="A1444" s="4">
        <f t="shared" si="44"/>
        <v>1</v>
      </c>
      <c r="B1444" s="4" t="str">
        <f t="shared" si="45"/>
        <v>Number of full time equivalents (FTEs)  (1 FTE is comparable to a full-time worker)</v>
      </c>
      <c r="C1444" s="4" t="s">
        <v>79</v>
      </c>
      <c r="D1444" s="4" t="s">
        <v>2521</v>
      </c>
    </row>
    <row r="1445" spans="1:4">
      <c r="A1445" s="4">
        <f t="shared" si="44"/>
        <v>1</v>
      </c>
      <c r="B1445" s="4" t="str">
        <f t="shared" si="45"/>
        <v>Year of birth</v>
      </c>
      <c r="C1445" s="4" t="s">
        <v>80</v>
      </c>
      <c r="D1445" s="4" t="s">
        <v>2522</v>
      </c>
    </row>
    <row r="1446" spans="1:4" ht="30">
      <c r="A1446" s="4">
        <f t="shared" si="44"/>
        <v>1</v>
      </c>
      <c r="B1446" s="4" t="str">
        <f t="shared" si="45"/>
        <v>Type of expert (national/local, international/external)</v>
      </c>
      <c r="C1446" s="4" t="s">
        <v>81</v>
      </c>
      <c r="D1446" s="4" t="s">
        <v>2523</v>
      </c>
    </row>
    <row r="1447" spans="1:4">
      <c r="A1447" s="4">
        <f t="shared" si="44"/>
        <v>1</v>
      </c>
      <c r="B1447" s="4" t="str">
        <f t="shared" si="45"/>
        <v>One Health Sector</v>
      </c>
      <c r="C1447" s="4" t="s">
        <v>82</v>
      </c>
      <c r="D1447" s="4" t="s">
        <v>1270</v>
      </c>
    </row>
    <row r="1448" spans="1:4" ht="30">
      <c r="A1448" s="4">
        <f t="shared" si="44"/>
        <v>1</v>
      </c>
      <c r="B1448" s="4" t="str">
        <f t="shared" si="45"/>
        <v>Business Sector (public vs. private vs. PPP)</v>
      </c>
      <c r="C1448" s="4" t="s">
        <v>83</v>
      </c>
      <c r="D1448" s="4" t="s">
        <v>1271</v>
      </c>
    </row>
    <row r="1449" spans="1:4" ht="30">
      <c r="A1449" s="4">
        <f t="shared" si="44"/>
        <v>1</v>
      </c>
      <c r="B1449" s="4" t="str">
        <f t="shared" si="45"/>
        <v>Graduate of a GLLP programme - Yes/No</v>
      </c>
      <c r="C1449" s="4" t="s">
        <v>2524</v>
      </c>
      <c r="D1449" s="4" t="s">
        <v>2525</v>
      </c>
    </row>
    <row r="1450" spans="1:4">
      <c r="A1450" s="4">
        <f t="shared" si="44"/>
        <v>1</v>
      </c>
      <c r="B1450" s="4" t="str">
        <f t="shared" si="45"/>
        <v>Email</v>
      </c>
      <c r="C1450" s="4" t="s">
        <v>77</v>
      </c>
      <c r="D1450" s="4" t="s">
        <v>77</v>
      </c>
    </row>
    <row r="1451" spans="1:4">
      <c r="A1451" s="4">
        <f t="shared" si="44"/>
        <v>1</v>
      </c>
      <c r="B1451" s="4" t="str">
        <f t="shared" si="45"/>
        <v>Phone number</v>
      </c>
      <c r="C1451" s="4" t="s">
        <v>78</v>
      </c>
      <c r="D1451" s="4" t="s">
        <v>1272</v>
      </c>
    </row>
    <row r="1452" spans="1:4" ht="45">
      <c r="A1452" s="4">
        <f t="shared" si="44"/>
        <v>1</v>
      </c>
      <c r="B1452" s="4" t="str">
        <f t="shared" si="45"/>
        <v>Instructor trained to deliver the programme (specific ToT for the programme) (Y/N)</v>
      </c>
      <c r="C1452" s="4" t="s">
        <v>85</v>
      </c>
      <c r="D1452" s="4" t="s">
        <v>2526</v>
      </c>
    </row>
    <row r="1453" spans="1:4">
      <c r="A1453" s="4">
        <f t="shared" si="44"/>
        <v>1</v>
      </c>
      <c r="B1453" s="4" t="str">
        <f t="shared" si="45"/>
        <v>Number of mentees per mentor</v>
      </c>
      <c r="C1453" s="4" t="s">
        <v>91</v>
      </c>
      <c r="D1453" s="4" t="s">
        <v>2527</v>
      </c>
    </row>
    <row r="1454" spans="1:4" ht="30">
      <c r="A1454" s="4">
        <f t="shared" si="44"/>
        <v>1</v>
      </c>
      <c r="B1454" s="4" t="str">
        <f t="shared" si="45"/>
        <v>Mentor trained to mentor in the programme - ToM (Y/N)</v>
      </c>
      <c r="C1454" s="4" t="s">
        <v>92</v>
      </c>
      <c r="D1454" s="4" t="s">
        <v>2528</v>
      </c>
    </row>
    <row r="1455" spans="1:4">
      <c r="A1455" s="4">
        <f t="shared" si="44"/>
        <v>1</v>
      </c>
      <c r="B1455" s="4" t="str">
        <f t="shared" si="45"/>
        <v>First and last name</v>
      </c>
      <c r="C1455" s="4" t="s">
        <v>93</v>
      </c>
      <c r="D1455" s="4" t="s">
        <v>2529</v>
      </c>
    </row>
    <row r="1456" spans="1:4">
      <c r="A1456" s="4">
        <f t="shared" si="44"/>
        <v>1</v>
      </c>
      <c r="B1456" s="4" t="str">
        <f t="shared" si="45"/>
        <v>Mentor first name and last name</v>
      </c>
      <c r="C1456" s="4" t="s">
        <v>94</v>
      </c>
      <c r="D1456" s="4" t="s">
        <v>2530</v>
      </c>
    </row>
    <row r="1457" spans="1:4" ht="30">
      <c r="A1457" s="4">
        <f t="shared" si="44"/>
        <v>1</v>
      </c>
      <c r="B1457" s="4" t="str">
        <f t="shared" si="45"/>
        <v>A written organizational release is available for the participant</v>
      </c>
      <c r="C1457" s="4" t="s">
        <v>96</v>
      </c>
      <c r="D1457" s="4" t="s">
        <v>813</v>
      </c>
    </row>
    <row r="1458" spans="1:4" ht="30">
      <c r="A1458" s="4">
        <f t="shared" si="44"/>
        <v>1</v>
      </c>
      <c r="B1458" s="4" t="str">
        <f t="shared" si="45"/>
        <v>Completed all programme requirements for graduation (Y/N)</v>
      </c>
      <c r="C1458" s="4" t="s">
        <v>97</v>
      </c>
      <c r="D1458" s="4" t="s">
        <v>2531</v>
      </c>
    </row>
    <row r="1459" spans="1:4">
      <c r="A1459" s="4">
        <f t="shared" si="44"/>
        <v>1</v>
      </c>
      <c r="B1459" s="4" t="str">
        <f t="shared" si="45"/>
        <v>Drop out (Y/N)</v>
      </c>
      <c r="C1459" s="4" t="s">
        <v>98</v>
      </c>
      <c r="D1459" s="4" t="s">
        <v>2532</v>
      </c>
    </row>
    <row r="1460" spans="1:4">
      <c r="A1460" s="4">
        <f t="shared" si="44"/>
        <v>1</v>
      </c>
      <c r="B1460" s="4" t="str">
        <f t="shared" si="45"/>
        <v>Drop out reason (if applicable)</v>
      </c>
      <c r="C1460" s="4" t="s">
        <v>99</v>
      </c>
      <c r="D1460" s="4" t="s">
        <v>2533</v>
      </c>
    </row>
    <row r="1461" spans="1:4" ht="30">
      <c r="A1461" s="4">
        <f t="shared" si="44"/>
        <v>1</v>
      </c>
      <c r="B1461" s="4" t="str">
        <f t="shared" si="45"/>
        <v>If other, specify drop-out reason (if applicable; if not, skip)</v>
      </c>
      <c r="C1461" s="4" t="s">
        <v>100</v>
      </c>
      <c r="D1461" s="4" t="s">
        <v>2534</v>
      </c>
    </row>
    <row r="1462" spans="1:4">
      <c r="A1462" s="4">
        <f t="shared" si="44"/>
        <v>1</v>
      </c>
      <c r="B1462" s="4" t="str">
        <f t="shared" si="45"/>
        <v>Section</v>
      </c>
      <c r="C1462" s="4" t="s">
        <v>102</v>
      </c>
      <c r="D1462" s="4" t="s">
        <v>2535</v>
      </c>
    </row>
    <row r="1463" spans="1:4">
      <c r="A1463" s="4">
        <f t="shared" si="44"/>
        <v>1</v>
      </c>
      <c r="B1463" s="4" t="str">
        <f t="shared" si="45"/>
        <v>GLLP Module name (generic)</v>
      </c>
      <c r="C1463" s="4" t="s">
        <v>103</v>
      </c>
      <c r="D1463" s="4" t="s">
        <v>2536</v>
      </c>
    </row>
    <row r="1464" spans="1:4" ht="45">
      <c r="A1464" s="4">
        <f t="shared" si="44"/>
        <v>1</v>
      </c>
      <c r="B1464" s="4" t="str">
        <f t="shared" si="45"/>
        <v>Programme Module name (copy generic name if similar content is covered)</v>
      </c>
      <c r="C1464" s="4" t="s">
        <v>104</v>
      </c>
      <c r="D1464" s="4" t="s">
        <v>2537</v>
      </c>
    </row>
    <row r="1465" spans="1:4">
      <c r="A1465" s="4">
        <f t="shared" si="44"/>
        <v>1</v>
      </c>
      <c r="B1465" s="4" t="str">
        <f t="shared" si="45"/>
        <v>Covered or not (Y/N)</v>
      </c>
      <c r="C1465" s="4" t="s">
        <v>105</v>
      </c>
      <c r="D1465" s="4" t="s">
        <v>2538</v>
      </c>
    </row>
    <row r="1466" spans="1:4">
      <c r="A1466" s="4">
        <f t="shared" si="44"/>
        <v>1</v>
      </c>
      <c r="B1466" s="4" t="str">
        <f t="shared" si="45"/>
        <v>Mode of delivery</v>
      </c>
      <c r="C1466" s="4" t="s">
        <v>106</v>
      </c>
      <c r="D1466" s="4" t="s">
        <v>465</v>
      </c>
    </row>
    <row r="1467" spans="1:4">
      <c r="A1467" s="4">
        <f t="shared" si="44"/>
        <v>1</v>
      </c>
      <c r="B1467" s="4" t="str">
        <f t="shared" si="45"/>
        <v>Date started DD-MM-YYYY</v>
      </c>
      <c r="C1467" s="4" t="s">
        <v>107</v>
      </c>
      <c r="D1467" s="4" t="s">
        <v>2539</v>
      </c>
    </row>
    <row r="1468" spans="1:4">
      <c r="A1468" s="4">
        <f t="shared" si="44"/>
        <v>1</v>
      </c>
      <c r="B1468" s="4" t="str">
        <f t="shared" si="45"/>
        <v>Date completed DD-MM-YYYY</v>
      </c>
      <c r="C1468" s="4" t="s">
        <v>108</v>
      </c>
      <c r="D1468" s="4" t="s">
        <v>2540</v>
      </c>
    </row>
    <row r="1469" spans="1:4" ht="30">
      <c r="A1469" s="4">
        <f t="shared" si="44"/>
        <v>1</v>
      </c>
      <c r="B1469" s="4" t="str">
        <f t="shared" si="45"/>
        <v>Instructor 1 that delivered the module</v>
      </c>
      <c r="C1469" s="4" t="s">
        <v>109</v>
      </c>
      <c r="D1469" s="4" t="s">
        <v>2541</v>
      </c>
    </row>
    <row r="1470" spans="1:4" ht="30">
      <c r="A1470" s="4">
        <f t="shared" si="44"/>
        <v>1</v>
      </c>
      <c r="B1470" s="4" t="str">
        <f t="shared" si="45"/>
        <v>Instructor 2 that delivered the module</v>
      </c>
      <c r="C1470" s="4" t="s">
        <v>110</v>
      </c>
      <c r="D1470" s="4" t="s">
        <v>2542</v>
      </c>
    </row>
    <row r="1471" spans="1:4" ht="30">
      <c r="A1471" s="4">
        <f t="shared" si="44"/>
        <v>1</v>
      </c>
      <c r="B1471" s="4" t="str">
        <f t="shared" si="45"/>
        <v>Instructor 3 that delivered the module</v>
      </c>
      <c r="C1471" s="4" t="s">
        <v>111</v>
      </c>
      <c r="D1471" s="4" t="s">
        <v>2543</v>
      </c>
    </row>
    <row r="1472" spans="1:4" ht="30">
      <c r="A1472" s="4">
        <f t="shared" si="44"/>
        <v>1</v>
      </c>
      <c r="B1472" s="4" t="str">
        <f t="shared" si="45"/>
        <v>Instructor 4 that delivered the module</v>
      </c>
      <c r="C1472" s="4" t="s">
        <v>112</v>
      </c>
      <c r="D1472" s="4" t="s">
        <v>2544</v>
      </c>
    </row>
    <row r="1473" spans="1:4" ht="30">
      <c r="A1473" s="4">
        <f t="shared" si="44"/>
        <v>1</v>
      </c>
      <c r="B1473" s="4" t="str">
        <f t="shared" si="45"/>
        <v>Instructor 5 that delivered the module</v>
      </c>
      <c r="C1473" s="4" t="s">
        <v>113</v>
      </c>
      <c r="D1473" s="4" t="s">
        <v>2545</v>
      </c>
    </row>
    <row r="1474" spans="1:4" ht="390">
      <c r="A1474" s="4">
        <f t="shared" si="44"/>
        <v>1</v>
      </c>
      <c r="B1474" s="4" t="str">
        <f t="shared" si="45"/>
        <v>Dear national entity and/or implementer*,
Welcome to the Initial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commencement of each iteration of the programme (a new copy of the file should be used for each iteration). 
*The national entity is responsible for programme oversight in the country, while the implementer is responsible for delivery of the programme content (these roles may be performed by the same organization or by separate entities).</v>
      </c>
      <c r="C1474" s="4" t="s">
        <v>2546</v>
      </c>
      <c r="D1474" s="4" t="s">
        <v>2547</v>
      </c>
    </row>
    <row r="1475" spans="1:4" ht="225">
      <c r="A1475" s="4">
        <f t="shared" si="44"/>
        <v>1</v>
      </c>
      <c r="B1475" s="4" t="str">
        <f t="shared" si="45"/>
        <v>Below is the initial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C1475" s="4" t="s">
        <v>2548</v>
      </c>
      <c r="D1475" s="4" t="s">
        <v>2549</v>
      </c>
    </row>
    <row r="1476" spans="1:4">
      <c r="A1476" s="4">
        <f t="shared" si="44"/>
        <v>1</v>
      </c>
      <c r="B1476" s="4" t="str">
        <f t="shared" si="45"/>
        <v>Question</v>
      </c>
      <c r="C1476" s="4" t="s">
        <v>2550</v>
      </c>
      <c r="D1476" s="4" t="s">
        <v>2551</v>
      </c>
    </row>
    <row r="1477" spans="1:4">
      <c r="A1477" s="4">
        <f t="shared" ref="A1477:A1540" si="46">$B$2</f>
        <v>1</v>
      </c>
      <c r="B1477" s="4" t="str">
        <f t="shared" ref="B1477:B1540" si="47">IF($B$2=1,C1477,IF($B$2=2,D1477,IF($B$2=3,E1477,IF($B$2=4,F1477,F1478))))</f>
        <v>Response</v>
      </c>
      <c r="C1477" s="4" t="s">
        <v>2552</v>
      </c>
      <c r="D1477" s="4" t="s">
        <v>2553</v>
      </c>
    </row>
    <row r="1478" spans="1:4">
      <c r="A1478" s="4">
        <f t="shared" si="46"/>
        <v>1</v>
      </c>
      <c r="B1478" s="4" t="str">
        <f t="shared" si="47"/>
        <v>Related indicator</v>
      </c>
      <c r="C1478" s="4" t="s">
        <v>2554</v>
      </c>
      <c r="D1478" s="4" t="s">
        <v>2555</v>
      </c>
    </row>
    <row r="1479" spans="1:4">
      <c r="A1479" s="4">
        <f t="shared" si="46"/>
        <v>1</v>
      </c>
      <c r="B1479" s="4" t="str">
        <f t="shared" si="47"/>
        <v>Quality check</v>
      </c>
      <c r="C1479" s="4" t="s">
        <v>2556</v>
      </c>
      <c r="D1479" s="4" t="s">
        <v>2557</v>
      </c>
    </row>
    <row r="1480" spans="1:4">
      <c r="A1480" s="4">
        <f t="shared" si="46"/>
        <v>1</v>
      </c>
      <c r="B1480" s="4" t="str">
        <f t="shared" si="47"/>
        <v>Section A. General information</v>
      </c>
      <c r="C1480" s="4" t="s">
        <v>2558</v>
      </c>
      <c r="D1480" s="4" t="s">
        <v>2559</v>
      </c>
    </row>
    <row r="1481" spans="1:4">
      <c r="A1481" s="4">
        <f t="shared" si="46"/>
        <v>1</v>
      </c>
      <c r="B1481" s="4" t="str">
        <f t="shared" si="47"/>
        <v>Unique identifier of the programme</v>
      </c>
      <c r="C1481" s="4" t="s">
        <v>2560</v>
      </c>
      <c r="D1481" s="4" t="s">
        <v>2561</v>
      </c>
    </row>
    <row r="1482" spans="1:4" ht="30">
      <c r="A1482" s="4">
        <f t="shared" si="46"/>
        <v>1</v>
      </c>
      <c r="B1482" s="4" t="str">
        <f t="shared" si="47"/>
        <v>Country (-ies) involved in programme implementation</v>
      </c>
      <c r="C1482" s="4" t="s">
        <v>2562</v>
      </c>
      <c r="D1482" s="4" t="s">
        <v>2563</v>
      </c>
    </row>
    <row r="1483" spans="1:4">
      <c r="A1483" s="4">
        <f t="shared" si="46"/>
        <v>1</v>
      </c>
      <c r="B1483" s="4" t="str">
        <f t="shared" si="47"/>
        <v>Name of the programme</v>
      </c>
      <c r="C1483" s="4" t="s">
        <v>390</v>
      </c>
      <c r="D1483" s="4" t="s">
        <v>391</v>
      </c>
    </row>
    <row r="1484" spans="1:4" ht="45">
      <c r="A1484" s="4">
        <f t="shared" si="46"/>
        <v>1</v>
      </c>
      <c r="B1484" s="4" t="str">
        <f t="shared" si="47"/>
        <v>Name of the national entity (responsible for programme oversight in the country)</v>
      </c>
      <c r="C1484" s="4" t="s">
        <v>2564</v>
      </c>
      <c r="D1484" s="4" t="s">
        <v>2565</v>
      </c>
    </row>
    <row r="1485" spans="1:4">
      <c r="A1485" s="4">
        <f t="shared" si="46"/>
        <v>1</v>
      </c>
      <c r="B1485" s="4" t="str">
        <f t="shared" si="47"/>
        <v>Iteration number</v>
      </c>
      <c r="C1485" s="4" t="s">
        <v>392</v>
      </c>
      <c r="D1485" s="4" t="s">
        <v>393</v>
      </c>
    </row>
    <row r="1486" spans="1:4" ht="105">
      <c r="A1486" s="4">
        <f t="shared" si="46"/>
        <v>1</v>
      </c>
      <c r="B1486" s="4" t="str">
        <f t="shared" si="47"/>
        <v>Existence of official designation/recognition of the national entity by the government/ national authorities as responsible for the programme oversight (e.g., official nomination letter, decree, etc.)</v>
      </c>
      <c r="C1486" s="4" t="s">
        <v>2566</v>
      </c>
      <c r="D1486" s="4" t="s">
        <v>2567</v>
      </c>
    </row>
    <row r="1487" spans="1:4" ht="60">
      <c r="A1487" s="4">
        <f t="shared" si="46"/>
        <v>1</v>
      </c>
      <c r="B1487" s="4" t="str">
        <f t="shared" si="47"/>
        <v>Name of the implementer (if different from the national entity that is responsible for programme oversight in the country)</v>
      </c>
      <c r="C1487" s="4" t="s">
        <v>2568</v>
      </c>
      <c r="D1487" s="4" t="s">
        <v>2569</v>
      </c>
    </row>
    <row r="1488" spans="1:4">
      <c r="A1488" s="4">
        <f t="shared" si="46"/>
        <v>1</v>
      </c>
      <c r="B1488" s="4" t="str">
        <f t="shared" si="47"/>
        <v>The implementer is</v>
      </c>
      <c r="C1488" s="4" t="s">
        <v>2570</v>
      </c>
      <c r="D1488" s="4" t="s">
        <v>2571</v>
      </c>
    </row>
    <row r="1489" spans="1:4" ht="30">
      <c r="A1489" s="4">
        <f t="shared" si="46"/>
        <v>1</v>
      </c>
      <c r="B1489" s="4" t="str">
        <f t="shared" si="47"/>
        <v>The institution profile of the implementer</v>
      </c>
      <c r="C1489" s="4" t="s">
        <v>2572</v>
      </c>
      <c r="D1489" s="4" t="s">
        <v>2573</v>
      </c>
    </row>
    <row r="1490" spans="1:4" ht="30">
      <c r="A1490" s="4">
        <f t="shared" si="46"/>
        <v>1</v>
      </c>
      <c r="B1490" s="4" t="str">
        <f t="shared" si="47"/>
        <v>Name of the manager of the programme</v>
      </c>
      <c r="C1490" s="4" t="s">
        <v>402</v>
      </c>
      <c r="D1490" s="4" t="s">
        <v>403</v>
      </c>
    </row>
    <row r="1491" spans="1:4" ht="30">
      <c r="A1491" s="4">
        <f t="shared" si="46"/>
        <v>1</v>
      </c>
      <c r="B1491" s="4" t="str">
        <f t="shared" si="47"/>
        <v>Email of the manager of the programme</v>
      </c>
      <c r="C1491" s="4" t="s">
        <v>404</v>
      </c>
      <c r="D1491" s="4" t="s">
        <v>405</v>
      </c>
    </row>
    <row r="1492" spans="1:4" ht="30">
      <c r="A1492" s="4">
        <f t="shared" si="46"/>
        <v>1</v>
      </c>
      <c r="B1492" s="4" t="str">
        <f t="shared" si="47"/>
        <v>Name of the monitoring and evaluation focal point</v>
      </c>
      <c r="C1492" s="4" t="s">
        <v>406</v>
      </c>
      <c r="D1492" s="4" t="s">
        <v>407</v>
      </c>
    </row>
    <row r="1493" spans="1:4" ht="30">
      <c r="A1493" s="4">
        <f t="shared" si="46"/>
        <v>1</v>
      </c>
      <c r="B1493" s="4" t="str">
        <f t="shared" si="47"/>
        <v>Email of the monitoring and evaluation focal point</v>
      </c>
      <c r="C1493" s="4" t="s">
        <v>408</v>
      </c>
      <c r="D1493" s="4" t="s">
        <v>409</v>
      </c>
    </row>
    <row r="1494" spans="1:4" ht="30">
      <c r="A1494" s="4">
        <f t="shared" si="46"/>
        <v>1</v>
      </c>
      <c r="B1494" s="4" t="str">
        <f t="shared" si="47"/>
        <v>Start year of this programme iteration</v>
      </c>
      <c r="C1494" s="4" t="s">
        <v>2574</v>
      </c>
      <c r="D1494" s="4" t="s">
        <v>2575</v>
      </c>
    </row>
    <row r="1495" spans="1:4" ht="30">
      <c r="A1495" s="4">
        <f t="shared" si="46"/>
        <v>1</v>
      </c>
      <c r="B1495" s="4" t="str">
        <f t="shared" si="47"/>
        <v>Planned end year of this programme iteration</v>
      </c>
      <c r="C1495" s="4" t="s">
        <v>2576</v>
      </c>
      <c r="D1495" s="4" t="s">
        <v>2577</v>
      </c>
    </row>
    <row r="1496" spans="1:4" ht="45">
      <c r="A1496" s="4">
        <f t="shared" si="46"/>
        <v>1</v>
      </c>
      <c r="B1496" s="4" t="str">
        <f t="shared" si="47"/>
        <v>1.1.1 Existence of designation of a national entity responsible for oversight of the programme</v>
      </c>
      <c r="C1496" s="4" t="s">
        <v>2578</v>
      </c>
      <c r="D1496" s="4" t="s">
        <v>2579</v>
      </c>
    </row>
    <row r="1497" spans="1:4" ht="90">
      <c r="A1497" s="4">
        <f t="shared" si="46"/>
        <v>1</v>
      </c>
      <c r="B1497" s="4" t="str">
        <f t="shared" si="47"/>
        <v>Automated response. Needs to be double checked for correctness. 
NOTE: If information does not appear or seem incorrect, please, go the "General progr info" tab and include/update information</v>
      </c>
      <c r="C1497" s="4" t="s">
        <v>2580</v>
      </c>
      <c r="D1497" s="4" t="s">
        <v>2581</v>
      </c>
    </row>
    <row r="1498" spans="1:4" ht="75">
      <c r="A1498" s="4">
        <f t="shared" si="46"/>
        <v>1</v>
      </c>
      <c r="B1498" s="4" t="str">
        <f t="shared" si="47"/>
        <v>Automated response.  
NOTE: If information does not appear or seem incorrect, please, go the "General progr info" tab and include/update information</v>
      </c>
      <c r="C1498" s="4" t="s">
        <v>2582</v>
      </c>
      <c r="D1498" s="4" t="s">
        <v>2583</v>
      </c>
    </row>
    <row r="1499" spans="1:4" ht="75">
      <c r="A1499" s="4">
        <f t="shared" si="46"/>
        <v>1</v>
      </c>
      <c r="B1499" s="4" t="str">
        <f t="shared" si="47"/>
        <v>Automated response.  
NOTE: If information does not appear or seem incorrect, please, go the "General progr info" tab and include/update information</v>
      </c>
      <c r="C1499" s="4" t="s">
        <v>2582</v>
      </c>
      <c r="D1499" s="4" t="s">
        <v>2583</v>
      </c>
    </row>
    <row r="1500" spans="1:4" ht="75">
      <c r="A1500" s="4">
        <f t="shared" si="46"/>
        <v>1</v>
      </c>
      <c r="B1500" s="4" t="str">
        <f t="shared" si="47"/>
        <v>Automated response.  
NOTE: If information does not appear or seem incorrect, please, go the "General progr info" tab and include/update information</v>
      </c>
      <c r="C1500" s="4" t="s">
        <v>2582</v>
      </c>
      <c r="D1500" s="4" t="s">
        <v>2583</v>
      </c>
    </row>
    <row r="1501" spans="1:4" ht="90">
      <c r="A1501" s="4">
        <f t="shared" si="46"/>
        <v>1</v>
      </c>
      <c r="B1501" s="4" t="str">
        <f t="shared" si="47"/>
        <v>Automated response. Needs to be double checked for correctness. 
NOTE: If information does not appear or seem incorrect, please, go the "General progr info" tab and include/update information</v>
      </c>
      <c r="C1501" s="4" t="s">
        <v>2580</v>
      </c>
      <c r="D1501" s="4" t="s">
        <v>2581</v>
      </c>
    </row>
    <row r="1502" spans="1:4" ht="30">
      <c r="A1502" s="4">
        <f t="shared" si="46"/>
        <v>1</v>
      </c>
      <c r="B1502" s="4" t="str">
        <f t="shared" si="47"/>
        <v>Drop-down - to be selected by the reporter</v>
      </c>
      <c r="C1502" s="4" t="s">
        <v>2584</v>
      </c>
      <c r="D1502" s="4" t="s">
        <v>2585</v>
      </c>
    </row>
    <row r="1503" spans="1:4" ht="75">
      <c r="A1503" s="4">
        <f t="shared" si="46"/>
        <v>1</v>
      </c>
      <c r="B1503" s="4" t="str">
        <f t="shared" si="47"/>
        <v>Automated response.  
NOTE: If information does not appear or seem incorrect, please, go the "General progr info" tab and include/update information</v>
      </c>
      <c r="C1503" s="4" t="s">
        <v>2582</v>
      </c>
      <c r="D1503" s="4" t="s">
        <v>2583</v>
      </c>
    </row>
    <row r="1504" spans="1:4" ht="30">
      <c r="A1504" s="4">
        <f t="shared" si="46"/>
        <v>1</v>
      </c>
      <c r="B1504" s="4" t="str">
        <f t="shared" si="47"/>
        <v>Drop-down - to be selected by the reporter</v>
      </c>
      <c r="C1504" s="4" t="s">
        <v>2584</v>
      </c>
      <c r="D1504" s="4" t="s">
        <v>2585</v>
      </c>
    </row>
    <row r="1505" spans="1:4" ht="30">
      <c r="A1505" s="4">
        <f t="shared" si="46"/>
        <v>1</v>
      </c>
      <c r="B1505" s="4" t="str">
        <f t="shared" si="47"/>
        <v>Drop-down - to be selected by the reporter</v>
      </c>
      <c r="C1505" s="4" t="s">
        <v>2584</v>
      </c>
      <c r="D1505" s="4" t="s">
        <v>2585</v>
      </c>
    </row>
    <row r="1506" spans="1:4" ht="75">
      <c r="A1506" s="4">
        <f t="shared" si="46"/>
        <v>1</v>
      </c>
      <c r="B1506" s="4" t="str">
        <f t="shared" si="47"/>
        <v>Automated response.  
NOTE: If information does not appear or seem incorrect, please, go the "General progr info" tab and include/update information</v>
      </c>
      <c r="C1506" s="4" t="s">
        <v>2582</v>
      </c>
      <c r="D1506" s="4" t="s">
        <v>2583</v>
      </c>
    </row>
    <row r="1507" spans="1:4" ht="90">
      <c r="A1507" s="4">
        <f t="shared" si="46"/>
        <v>1</v>
      </c>
      <c r="B1507" s="4" t="str">
        <f t="shared" si="47"/>
        <v>Automated response. Needs to be double checked for correctness. 
NOTE: If information does not appear or seem incorrect, please, go the "General progr info" tab and include/update information</v>
      </c>
      <c r="C1507" s="4" t="s">
        <v>2580</v>
      </c>
      <c r="D1507" s="4" t="s">
        <v>2581</v>
      </c>
    </row>
    <row r="1508" spans="1:4" ht="75">
      <c r="A1508" s="4">
        <f t="shared" si="46"/>
        <v>1</v>
      </c>
      <c r="B1508" s="4" t="str">
        <f t="shared" si="47"/>
        <v>Automated response.  
NOTE: If information does not appear or seem incorrect, please, go the "General progr info" tab and include/update information</v>
      </c>
      <c r="C1508" s="4" t="s">
        <v>2582</v>
      </c>
      <c r="D1508" s="4" t="s">
        <v>2583</v>
      </c>
    </row>
    <row r="1509" spans="1:4" ht="90">
      <c r="A1509" s="4">
        <f t="shared" si="46"/>
        <v>1</v>
      </c>
      <c r="B1509" s="4" t="str">
        <f t="shared" si="47"/>
        <v>Automated response. Needs to be double checked for correctness. 
NOTE: If information does not appear or seem incorrect, please, go the "General progr info" tab and include/update information</v>
      </c>
      <c r="C1509" s="4" t="s">
        <v>2580</v>
      </c>
      <c r="D1509" s="4" t="s">
        <v>2581</v>
      </c>
    </row>
    <row r="1510" spans="1:4" ht="75">
      <c r="A1510" s="4">
        <f t="shared" si="46"/>
        <v>1</v>
      </c>
      <c r="B1510" s="4" t="str">
        <f t="shared" si="47"/>
        <v>Automated response.  
NOTE: If information does not appear or seem incorrect, please, go the "General progr info" tab and include/update information</v>
      </c>
      <c r="C1510" s="4" t="s">
        <v>2582</v>
      </c>
      <c r="D1510" s="4" t="s">
        <v>2583</v>
      </c>
    </row>
    <row r="1511" spans="1:4" ht="75">
      <c r="A1511" s="4">
        <f t="shared" si="46"/>
        <v>1</v>
      </c>
      <c r="B1511" s="4" t="str">
        <f t="shared" si="47"/>
        <v>Automated response.  
NOTE: If information does not appear or seem incorrect, please, go the "General progr info" tab and include/update information</v>
      </c>
      <c r="C1511" s="4" t="s">
        <v>2582</v>
      </c>
      <c r="D1511" s="4" t="s">
        <v>2583</v>
      </c>
    </row>
    <row r="1512" spans="1:4" ht="30">
      <c r="A1512" s="4">
        <f t="shared" si="46"/>
        <v>1</v>
      </c>
      <c r="B1512" s="4" t="str">
        <f t="shared" si="47"/>
        <v>Section B. Programme characteristics</v>
      </c>
      <c r="C1512" s="4" t="s">
        <v>2586</v>
      </c>
      <c r="D1512" s="4" t="s">
        <v>2587</v>
      </c>
    </row>
    <row r="1513" spans="1:4" ht="30">
      <c r="A1513" s="4">
        <f t="shared" si="46"/>
        <v>1</v>
      </c>
      <c r="B1513" s="4" t="str">
        <f t="shared" si="47"/>
        <v>Geographical scope of this programme iteration</v>
      </c>
      <c r="C1513" s="4" t="s">
        <v>2588</v>
      </c>
      <c r="D1513" s="4" t="s">
        <v>2589</v>
      </c>
    </row>
    <row r="1514" spans="1:4" ht="30">
      <c r="A1514" s="4">
        <f t="shared" si="46"/>
        <v>1</v>
      </c>
      <c r="B1514" s="4" t="str">
        <f t="shared" si="47"/>
        <v>Language of instruction of the programme</v>
      </c>
      <c r="C1514" s="4" t="s">
        <v>2590</v>
      </c>
      <c r="D1514" s="4" t="s">
        <v>2591</v>
      </c>
    </row>
    <row r="1515" spans="1:4" ht="30">
      <c r="A1515" s="4">
        <f t="shared" si="46"/>
        <v>1</v>
      </c>
      <c r="B1515" s="4" t="str">
        <f t="shared" si="47"/>
        <v>Delivery mode of the didactic sessions</v>
      </c>
      <c r="C1515" s="4" t="s">
        <v>2592</v>
      </c>
      <c r="D1515" s="4" t="s">
        <v>2593</v>
      </c>
    </row>
    <row r="1516" spans="1:4" ht="45">
      <c r="A1516" s="4">
        <f t="shared" si="46"/>
        <v>1</v>
      </c>
      <c r="B1516" s="4" t="str">
        <f t="shared" si="47"/>
        <v>Total full-time equivalents (FTEs)* for the personnel involved in the programme</v>
      </c>
      <c r="C1516" s="4" t="s">
        <v>2594</v>
      </c>
      <c r="D1516" s="4" t="s">
        <v>2595</v>
      </c>
    </row>
    <row r="1517" spans="1:4">
      <c r="A1517" s="4">
        <f t="shared" si="46"/>
        <v>1</v>
      </c>
      <c r="B1517" s="4" t="str">
        <f t="shared" si="47"/>
        <v>Programme management</v>
      </c>
      <c r="C1517" s="4" t="s">
        <v>475</v>
      </c>
      <c r="D1517" s="4" t="s">
        <v>476</v>
      </c>
    </row>
    <row r="1518" spans="1:4" ht="30">
      <c r="A1518" s="4">
        <f t="shared" si="46"/>
        <v>1</v>
      </c>
      <c r="B1518" s="4" t="str">
        <f t="shared" si="47"/>
        <v>Monitoring and evaluation personnel</v>
      </c>
      <c r="C1518" s="4" t="s">
        <v>477</v>
      </c>
      <c r="D1518" s="4" t="s">
        <v>478</v>
      </c>
    </row>
    <row r="1519" spans="1:4" ht="30">
      <c r="A1519" s="4">
        <f t="shared" si="46"/>
        <v>1</v>
      </c>
      <c r="B1519" s="4" t="str">
        <f t="shared" si="47"/>
        <v>Administrative and logistical personnel</v>
      </c>
      <c r="C1519" s="4" t="s">
        <v>479</v>
      </c>
      <c r="D1519" s="4" t="s">
        <v>480</v>
      </c>
    </row>
    <row r="1520" spans="1:4" ht="90">
      <c r="A1520" s="4">
        <f t="shared" si="46"/>
        <v>1</v>
      </c>
      <c r="B1520" s="4" t="str">
        <f t="shared" si="47"/>
        <v>Availability of a documented plan for implementation. Programme implementation plan or terms of references that define how the programme will be implemented in the country</v>
      </c>
      <c r="C1520" s="4" t="s">
        <v>2596</v>
      </c>
      <c r="D1520" s="4" t="s">
        <v>2597</v>
      </c>
    </row>
    <row r="1521" spans="1:4" ht="60">
      <c r="A1521" s="4">
        <f t="shared" si="46"/>
        <v>1</v>
      </c>
      <c r="B1521" s="4" t="str">
        <f t="shared" si="47"/>
        <v>Availability of a documented process and criteria for selection and/or designation of participants, instructors, and mentors</v>
      </c>
      <c r="C1521" s="4" t="s">
        <v>2598</v>
      </c>
      <c r="D1521" s="4" t="s">
        <v>2599</v>
      </c>
    </row>
    <row r="1522" spans="1:4" ht="60">
      <c r="A1522" s="4">
        <f t="shared" si="46"/>
        <v>1</v>
      </c>
      <c r="B1522" s="4" t="str">
        <f t="shared" si="47"/>
        <v>Availability of a documented list of graduation requirements for successful completion of the programme by participants</v>
      </c>
      <c r="C1522" s="4" t="s">
        <v>2600</v>
      </c>
      <c r="D1522" s="4" t="s">
        <v>2601</v>
      </c>
    </row>
    <row r="1523" spans="1:4" ht="60">
      <c r="A1523" s="4">
        <f t="shared" si="46"/>
        <v>1</v>
      </c>
      <c r="B1523" s="4" t="str">
        <f t="shared" si="47"/>
        <v>Type of certificate or diploma will be provided to those individuals who successfully complete the programme</v>
      </c>
      <c r="C1523" s="4" t="s">
        <v>2602</v>
      </c>
      <c r="D1523" s="4" t="s">
        <v>2603</v>
      </c>
    </row>
    <row r="1524" spans="1:4" ht="105">
      <c r="A1524" s="4">
        <f t="shared" si="46"/>
        <v>1</v>
      </c>
      <c r="B1524" s="4" t="str">
        <f t="shared" si="47"/>
        <v>1.1.2 Full-time equivalents (FTEs) per role: managing and coordinating all phases of programme planning and implementation, monitoring and evaluation, administrative and logistical needs. 1 FTE is comparable to a full-time worker</v>
      </c>
      <c r="C1524" s="4" t="s">
        <v>2604</v>
      </c>
      <c r="D1524" s="164" t="s">
        <v>2605</v>
      </c>
    </row>
    <row r="1525" spans="1:4" ht="30">
      <c r="A1525" s="4">
        <f t="shared" si="46"/>
        <v>1</v>
      </c>
      <c r="B1525" s="4" t="str">
        <f t="shared" si="47"/>
        <v>1.2.2 Availability of implementation plan</v>
      </c>
      <c r="C1525" s="4" t="s">
        <v>2606</v>
      </c>
      <c r="D1525" s="4" t="s">
        <v>2607</v>
      </c>
    </row>
    <row r="1526" spans="1:4" ht="60">
      <c r="A1526" s="4">
        <f t="shared" si="46"/>
        <v>1</v>
      </c>
      <c r="B1526" s="4" t="str">
        <f t="shared" si="47"/>
        <v>1.1.3 Availability of criteria and documented process for selection of participants, instructors, and mentors</v>
      </c>
      <c r="C1526" s="4" t="s">
        <v>2608</v>
      </c>
      <c r="D1526" s="4" t="s">
        <v>2609</v>
      </c>
    </row>
    <row r="1527" spans="1:4" ht="30">
      <c r="A1527" s="4">
        <f t="shared" si="46"/>
        <v>1</v>
      </c>
      <c r="B1527" s="4" t="str">
        <f t="shared" si="47"/>
        <v>1.1.4 Availability of graduation requirements for participants</v>
      </c>
      <c r="C1527" s="4" t="s">
        <v>2610</v>
      </c>
      <c r="D1527" s="4" t="s">
        <v>2611</v>
      </c>
    </row>
    <row r="1528" spans="1:4" ht="75">
      <c r="A1528" s="4">
        <f t="shared" si="46"/>
        <v>1</v>
      </c>
      <c r="B1528" s="4" t="str">
        <f t="shared" si="47"/>
        <v>Automated response.  
NOTE: If information does not appear or seem incorrect, please, go the "General progr info" tab and include/update information</v>
      </c>
      <c r="C1528" s="4" t="s">
        <v>2582</v>
      </c>
      <c r="D1528" s="4" t="s">
        <v>2583</v>
      </c>
    </row>
    <row r="1529" spans="1:4" ht="75">
      <c r="A1529" s="4">
        <f t="shared" si="46"/>
        <v>1</v>
      </c>
      <c r="B1529" s="4" t="str">
        <f t="shared" si="47"/>
        <v>Automated response.  
NOTE: If information does not appear or seem incorrect, please, go the "General progr info" tab and include/update information</v>
      </c>
      <c r="C1529" s="4" t="s">
        <v>2582</v>
      </c>
      <c r="D1529" s="4" t="s">
        <v>2583</v>
      </c>
    </row>
    <row r="1530" spans="1:4" ht="30">
      <c r="A1530" s="4">
        <f t="shared" si="46"/>
        <v>1</v>
      </c>
      <c r="B1530" s="4" t="str">
        <f t="shared" si="47"/>
        <v>Drop-down - to be selected by the reporter</v>
      </c>
      <c r="C1530" s="4" t="s">
        <v>2584</v>
      </c>
      <c r="D1530" s="4" t="s">
        <v>2585</v>
      </c>
    </row>
    <row r="1531" spans="1:4" ht="105">
      <c r="A1531" s="4">
        <f t="shared" si="46"/>
        <v>1</v>
      </c>
      <c r="B1531" s="4" t="str">
        <f t="shared" si="47"/>
        <v>Automated response. Needs to be double checked for correctness. 
NOTE: If the numbers do not appear or seem incorrect, please, go the "Programme staff info" tab and check that each staff is entered and the FTEs for each of them is entered</v>
      </c>
      <c r="C1531" s="4" t="s">
        <v>2612</v>
      </c>
      <c r="D1531" s="4" t="s">
        <v>2613</v>
      </c>
    </row>
    <row r="1532" spans="1:4">
      <c r="A1532" s="4">
        <f t="shared" si="46"/>
        <v>1</v>
      </c>
      <c r="B1532" s="4" t="str">
        <f t="shared" si="47"/>
        <v>Section C. Technical working group</v>
      </c>
      <c r="C1532" s="4" t="s">
        <v>2614</v>
      </c>
      <c r="D1532" s="4" t="s">
        <v>2615</v>
      </c>
    </row>
    <row r="1533" spans="1:4" ht="75">
      <c r="A1533" s="4">
        <f t="shared" si="46"/>
        <v>1</v>
      </c>
      <c r="B1533" s="4" t="str">
        <f t="shared" si="47"/>
        <v>Members of the technical working group providing strategic support in programme planning, implementation, monitoring and evaluation</v>
      </c>
      <c r="C1533" s="4" t="s">
        <v>2616</v>
      </c>
      <c r="D1533" s="4" t="s">
        <v>2617</v>
      </c>
    </row>
    <row r="1534" spans="1:4" ht="135">
      <c r="A1534" s="4">
        <f t="shared" si="46"/>
        <v>1</v>
      </c>
      <c r="B1534" s="4" t="str">
        <f t="shared" si="47"/>
        <v>Number of meetings technical working group (or equivalent) has had from beginning of the programme planning until now (with available minutes of meeting) - starting preplanning for the current iteration until evaluation post-implementation for the current iteration.</v>
      </c>
      <c r="C1534" s="4" t="s">
        <v>2618</v>
      </c>
      <c r="D1534" s="4" t="s">
        <v>2619</v>
      </c>
    </row>
    <row r="1535" spans="1:4" ht="45">
      <c r="A1535" s="4">
        <f t="shared" si="46"/>
        <v>1</v>
      </c>
      <c r="B1535" s="4" t="str">
        <f t="shared" si="47"/>
        <v>1.1.7 Number of technical group members across the sectors per GLLP iteration</v>
      </c>
      <c r="C1535" s="4" t="s">
        <v>2620</v>
      </c>
      <c r="D1535" s="163" t="s">
        <v>2621</v>
      </c>
    </row>
    <row r="1536" spans="1:4">
      <c r="A1536" s="4">
        <f t="shared" si="46"/>
        <v>1</v>
      </c>
      <c r="B1536" s="4" t="str">
        <f t="shared" si="47"/>
        <v>1.2.1 Number of meetings of TWG</v>
      </c>
      <c r="C1536" s="4" t="s">
        <v>2622</v>
      </c>
      <c r="D1536" s="163" t="s">
        <v>2623</v>
      </c>
    </row>
    <row r="1537" spans="1:4" ht="150">
      <c r="A1537" s="4">
        <f t="shared" si="46"/>
        <v>1</v>
      </c>
      <c r="B1537" s="4" t="str">
        <f t="shared" si="47"/>
        <v>Automated response. Needs to be double checked for correctness. 
NOTE: If the totals of each breakdown do not appear or do not match or seem incorrect, please, go the "TWG info" tab and check that all TWG members have been entered and that the sector, gender and business sector have been selected for each of them</v>
      </c>
      <c r="C1537" s="4" t="s">
        <v>2624</v>
      </c>
      <c r="D1537" s="4" t="s">
        <v>2625</v>
      </c>
    </row>
    <row r="1538" spans="1:4" ht="90">
      <c r="A1538" s="4">
        <f t="shared" si="46"/>
        <v>1</v>
      </c>
      <c r="B1538" s="4" t="str">
        <f t="shared" si="47"/>
        <v xml:space="preserve">Filled out by the responder. 
You can refer to "TWG info" tab if you have recorded all TWG meetings in the spreadsheet.
Needs to be double checked for correctness. </v>
      </c>
      <c r="C1538" s="4" t="s">
        <v>2626</v>
      </c>
      <c r="D1538" s="4" t="s">
        <v>2627</v>
      </c>
    </row>
    <row r="1539" spans="1:4" ht="30">
      <c r="A1539" s="4">
        <f t="shared" si="46"/>
        <v>1</v>
      </c>
      <c r="B1539" s="4" t="str">
        <f t="shared" si="47"/>
        <v>Section D. Selection/nomination of participants</v>
      </c>
      <c r="C1539" s="4" t="s">
        <v>2628</v>
      </c>
      <c r="D1539" s="4" t="s">
        <v>2629</v>
      </c>
    </row>
    <row r="1540" spans="1:4" ht="45">
      <c r="A1540" s="4">
        <f t="shared" si="46"/>
        <v>1</v>
      </c>
      <c r="B1540" s="4" t="str">
        <f t="shared" si="47"/>
        <v>Participants selected with selection committee or nominated without a selection committee</v>
      </c>
      <c r="C1540" s="4" t="s">
        <v>2630</v>
      </c>
      <c r="D1540" s="4" t="s">
        <v>2631</v>
      </c>
    </row>
    <row r="1541" spans="1:4">
      <c r="A1541" s="4">
        <f t="shared" ref="A1541:A1604" si="48">$B$2</f>
        <v>1</v>
      </c>
      <c r="B1541" s="4" t="str">
        <f t="shared" ref="B1541:B1604" si="49">IF($B$2=1,C1541,IF($B$2=2,D1541,IF($B$2=3,E1541,IF($B$2=4,F1541,F1542))))</f>
        <v>Selection committee members</v>
      </c>
      <c r="C1541" s="4" t="s">
        <v>2632</v>
      </c>
      <c r="D1541" s="4" t="s">
        <v>2633</v>
      </c>
    </row>
    <row r="1542" spans="1:4" ht="30">
      <c r="A1542" s="4">
        <f t="shared" si="48"/>
        <v>1</v>
      </c>
      <c r="B1542" s="4" t="str">
        <f t="shared" si="49"/>
        <v>Applications or no applications for the role of participant</v>
      </c>
      <c r="C1542" s="4" t="s">
        <v>2634</v>
      </c>
      <c r="D1542" s="4" t="s">
        <v>2635</v>
      </c>
    </row>
    <row r="1543" spans="1:4">
      <c r="A1543" s="4">
        <f t="shared" si="48"/>
        <v>1</v>
      </c>
      <c r="B1543" s="4" t="str">
        <f t="shared" si="49"/>
        <v>Applicants</v>
      </c>
      <c r="C1543" s="4" t="s">
        <v>2636</v>
      </c>
      <c r="D1543" s="4" t="s">
        <v>2637</v>
      </c>
    </row>
    <row r="1544" spans="1:4" ht="75">
      <c r="A1544" s="4">
        <f t="shared" si="48"/>
        <v>1</v>
      </c>
      <c r="B1544" s="4" t="str">
        <f t="shared" si="49"/>
        <v>All three breakdowns should have same totals, please, ensure that all the data in the spreadsheets have been entered correclty (refer to column E for reference)</v>
      </c>
      <c r="C1544" s="4" t="s">
        <v>2638</v>
      </c>
      <c r="D1544" s="4" t="s">
        <v>2639</v>
      </c>
    </row>
    <row r="1545" spans="1:4" ht="75">
      <c r="A1545" s="4">
        <f t="shared" si="48"/>
        <v>1</v>
      </c>
      <c r="B1545" s="4" t="str">
        <f t="shared" si="49"/>
        <v>All three breakdowns should have same totals, please, ensure that all the data in the spreadsheets have been entered correclty (refer to column E for reference)</v>
      </c>
      <c r="C1545" s="4" t="s">
        <v>2638</v>
      </c>
      <c r="D1545" s="4" t="s">
        <v>2639</v>
      </c>
    </row>
    <row r="1546" spans="1:4" ht="75">
      <c r="A1546" s="4">
        <f t="shared" si="48"/>
        <v>1</v>
      </c>
      <c r="B1546" s="4" t="str">
        <f t="shared" si="49"/>
        <v>All three breakdowns should have same totals, please, ensure that all the data in the spreadsheets have been entered correclty (refer to column E for reference)</v>
      </c>
      <c r="C1546" s="4" t="s">
        <v>2638</v>
      </c>
      <c r="D1546" s="4" t="s">
        <v>2639</v>
      </c>
    </row>
    <row r="1547" spans="1:4" ht="75">
      <c r="A1547" s="4">
        <f t="shared" si="48"/>
        <v>1</v>
      </c>
      <c r="B1547" s="4" t="str">
        <f t="shared" si="49"/>
        <v>All three breakdowns should have same totals, please, ensure that all the data in the spreadsheets have been entered correclty (refer to column E for reference)</v>
      </c>
      <c r="C1547" s="4" t="s">
        <v>2638</v>
      </c>
      <c r="D1547" s="4" t="s">
        <v>2639</v>
      </c>
    </row>
    <row r="1548" spans="1:4" ht="45">
      <c r="A1548" s="4">
        <f t="shared" si="48"/>
        <v>1</v>
      </c>
      <c r="B1548" s="4" t="str">
        <f t="shared" si="49"/>
        <v>Check spreadsheet Participant's info, column K and complete it for each participant</v>
      </c>
      <c r="C1548" s="4" t="str">
        <f>IF(COUNTIF('Participants'' info'!L8:L32, 'Drop-downs'!I8) &gt; 0, 'Drop-downs'!I8, IF(COUNTA('Participants'' info'!L8:L32) = 0, "Check spreadsheet Participant's info, column K and complete it for each participant", 'Drop-downs'!I7))</f>
        <v>Check spreadsheet Participant's info, column K and complete it for each participant</v>
      </c>
      <c r="D1548" s="4" t="str">
        <f>IF(COUNTIF('Participants'' info'!L8:L32, 'Drop-downs'!I8) &gt; 0, 'Drop-downs'!I8, IF(COUNTA('Participants'' info'!L8:L32) = 0, "Проверьте лист Participant's info (Информация об участниках), столбец K, и заполните ее для каждого участника", 'Drop-downs'!I7))</f>
        <v>Проверьте лист Participant's info (Информация об участниках), столбец K, и заполните ее для каждого участника</v>
      </c>
    </row>
    <row r="1549" spans="1:4" ht="75">
      <c r="A1549" s="4">
        <f t="shared" si="48"/>
        <v>1</v>
      </c>
      <c r="B1549" s="4" t="str">
        <f t="shared" si="49"/>
        <v>All three breakdowns should have same totals, please, ensure that all the data in the spreadsheets have been entered correclty (refer to column E for reference)</v>
      </c>
      <c r="C1549" s="4" t="s">
        <v>2638</v>
      </c>
      <c r="D1549" s="4" t="s">
        <v>2639</v>
      </c>
    </row>
    <row r="1550" spans="1:4" ht="75">
      <c r="A1550" s="4">
        <f t="shared" si="48"/>
        <v>1</v>
      </c>
      <c r="B1550" s="4" t="str">
        <f t="shared" si="49"/>
        <v>All three breakdowns should have same totals, please, ensure that all the data in the spreadsheets have been entered correclty (refer to column E for reference)</v>
      </c>
      <c r="C1550" s="4" t="s">
        <v>2638</v>
      </c>
      <c r="D1550" s="4" t="s">
        <v>2639</v>
      </c>
    </row>
    <row r="1551" spans="1:4" ht="75">
      <c r="A1551" s="4">
        <f t="shared" si="48"/>
        <v>1</v>
      </c>
      <c r="B1551" s="4" t="str">
        <f t="shared" si="49"/>
        <v>All three breakdowns should have same totals, please, ensure that all the data in the spreadsheets have been entered correclty (refer to column E for reference)</v>
      </c>
      <c r="C1551" s="4" t="s">
        <v>2638</v>
      </c>
      <c r="D1551" s="4" t="s">
        <v>2639</v>
      </c>
    </row>
    <row r="1552" spans="1:4" ht="75">
      <c r="A1552" s="4">
        <f t="shared" si="48"/>
        <v>1</v>
      </c>
      <c r="B1552" s="4" t="str">
        <f t="shared" si="49"/>
        <v>All three breakdowns should have same totals, please, ensure that all the data in the spreadsheets have been entered correclty (refer to column E for reference)</v>
      </c>
      <c r="C1552" s="4" t="s">
        <v>2638</v>
      </c>
      <c r="D1552" s="4" t="s">
        <v>2639</v>
      </c>
    </row>
    <row r="1553" spans="1:5" ht="75">
      <c r="A1553" s="4">
        <f t="shared" si="48"/>
        <v>1</v>
      </c>
      <c r="B1553" s="4" t="str">
        <f t="shared" si="49"/>
        <v>All three breakdowns should have same totals, please, ensure that all the data in the spreadsheets have been entered correclty (refer to column E for reference)</v>
      </c>
      <c r="C1553" s="4" t="s">
        <v>2638</v>
      </c>
      <c r="D1553" s="4" t="s">
        <v>2639</v>
      </c>
    </row>
    <row r="1554" spans="1:5" ht="75">
      <c r="A1554" s="4">
        <f t="shared" si="48"/>
        <v>1</v>
      </c>
      <c r="B1554" s="4" t="str">
        <f t="shared" si="49"/>
        <v>All three breakdowns should have same totals, please, ensure that all the data in the spreadsheets have been entered correclty (refer to column E for reference)</v>
      </c>
      <c r="C1554" s="4" t="s">
        <v>2638</v>
      </c>
      <c r="D1554" s="4" t="s">
        <v>2639</v>
      </c>
    </row>
    <row r="1555" spans="1:5" ht="30">
      <c r="A1555" s="4">
        <f t="shared" si="48"/>
        <v>1</v>
      </c>
      <c r="B1555" s="4" t="str">
        <f t="shared" si="49"/>
        <v>1.1.5 Number of applicants per GLLP iteration</v>
      </c>
      <c r="C1555" s="4" t="s">
        <v>2640</v>
      </c>
      <c r="D1555" s="165" t="s">
        <v>2641</v>
      </c>
    </row>
    <row r="1556" spans="1:5" ht="90">
      <c r="A1556" s="4">
        <f t="shared" si="48"/>
        <v>1</v>
      </c>
      <c r="B1556" s="4" t="str">
        <f t="shared" si="49"/>
        <v>Drop-down - to be selected by the reporter
If participants were nominated/appointed without the selection committee (or similar function), skip question D2</v>
      </c>
      <c r="C1556" s="4" t="s">
        <v>2642</v>
      </c>
      <c r="D1556" s="4" t="s">
        <v>2643</v>
      </c>
    </row>
    <row r="1557" spans="1:5" ht="150">
      <c r="A1557" s="4">
        <f t="shared" si="48"/>
        <v>1</v>
      </c>
      <c r="B1557" s="4" t="str">
        <f t="shared" si="49"/>
        <v>Automated response. Needs to be double checked for correctness. 
NOTE: If the totals of each breakdown do not appear or do not match or seem incorrect, please, go the "Selection committee info" tab and check that all members have been entered and that the sector, gender and business sector have been selected for each of them</v>
      </c>
      <c r="C1557" s="4" t="s">
        <v>2644</v>
      </c>
      <c r="D1557" s="4" t="s">
        <v>2645</v>
      </c>
    </row>
    <row r="1558" spans="1:5" ht="90">
      <c r="A1558" s="4">
        <f t="shared" si="48"/>
        <v>1</v>
      </c>
      <c r="B1558" s="4" t="str">
        <f t="shared" si="49"/>
        <v>Drop-down - to be selected by the reporter. 
If there were only nominated participants or there were no applications/candidates, skip question D4</v>
      </c>
      <c r="C1558" s="4" t="s">
        <v>2646</v>
      </c>
      <c r="D1558" s="4" t="s">
        <v>2647</v>
      </c>
    </row>
    <row r="1559" spans="1:5" ht="150">
      <c r="A1559" s="4">
        <f t="shared" si="48"/>
        <v>1</v>
      </c>
      <c r="B1559" s="4" t="str">
        <f t="shared" si="49"/>
        <v>Automated response. Needs to be double checked for correctness. 
NOTE: If the totals of each breakdown do not appear or do not match or seem incorrect, please, go the "Applicants' info" tab and check that all applicants have been entered and that the sector, gender and business sector have been selected for each of them</v>
      </c>
      <c r="C1559" s="4" t="s">
        <v>2648</v>
      </c>
      <c r="D1559" s="4" t="s">
        <v>2649</v>
      </c>
    </row>
    <row r="1560" spans="1:5">
      <c r="A1560" s="4">
        <f t="shared" si="48"/>
        <v>1</v>
      </c>
      <c r="B1560" s="4" t="str">
        <f t="shared" si="49"/>
        <v>Section C. Participants</v>
      </c>
      <c r="C1560" s="4" t="s">
        <v>2650</v>
      </c>
      <c r="D1560" s="4" t="s">
        <v>2651</v>
      </c>
    </row>
    <row r="1561" spans="1:5" ht="75">
      <c r="A1561" s="4">
        <f t="shared" si="48"/>
        <v>1</v>
      </c>
      <c r="B1561" s="4" t="str">
        <f t="shared" si="49"/>
        <v>Availability of a written organizational release from participants’ employers for their full participation in the programme for each participant</v>
      </c>
      <c r="C1561" s="4" t="s">
        <v>2652</v>
      </c>
      <c r="D1561" s="4" t="s">
        <v>2653</v>
      </c>
    </row>
    <row r="1562" spans="1:5" ht="210">
      <c r="A1562" s="4">
        <f t="shared" si="48"/>
        <v>1</v>
      </c>
      <c r="B1562" s="4" t="str">
        <f t="shared" si="49"/>
        <v>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 Please, indicate whether an induction for participants on this has been conducted.</v>
      </c>
      <c r="C1562" s="4" t="s">
        <v>2654</v>
      </c>
      <c r="D1562" s="163" t="s">
        <v>2655</v>
      </c>
    </row>
    <row r="1563" spans="1:5" ht="30">
      <c r="A1563" s="4">
        <f t="shared" si="48"/>
        <v>1</v>
      </c>
      <c r="B1563" s="4" t="str">
        <f t="shared" si="49"/>
        <v>1.1.6 Number of participants across the sectors per GLLP iteration</v>
      </c>
      <c r="C1563" s="4" t="s">
        <v>2656</v>
      </c>
      <c r="D1563" s="163" t="s">
        <v>2657</v>
      </c>
      <c r="E1563" s="163"/>
    </row>
    <row r="1564" spans="1:5" ht="45">
      <c r="A1564" s="4">
        <f t="shared" si="48"/>
        <v>1</v>
      </c>
      <c r="B1564" s="4" t="str">
        <f t="shared" si="49"/>
        <v>1.2.3 A written organizational release is available for each participant</v>
      </c>
      <c r="C1564" s="4" t="s">
        <v>2658</v>
      </c>
      <c r="D1564" s="4" t="s">
        <v>2659</v>
      </c>
    </row>
    <row r="1565" spans="1:5" ht="60">
      <c r="A1565" s="4">
        <f t="shared" si="48"/>
        <v>1</v>
      </c>
      <c r="B1565" s="4" t="str">
        <f t="shared" si="49"/>
        <v>1.2.4 Documented evidence of participants’ orientation on the programme and expectations available</v>
      </c>
      <c r="C1565" s="4" t="s">
        <v>2660</v>
      </c>
      <c r="D1565" s="163" t="s">
        <v>2661</v>
      </c>
    </row>
    <row r="1566" spans="1:5" ht="150">
      <c r="A1566" s="4">
        <f t="shared" si="48"/>
        <v>1</v>
      </c>
      <c r="B1566" s="4" t="str">
        <f t="shared" si="49"/>
        <v>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v>
      </c>
      <c r="C1566" s="4" t="s">
        <v>2662</v>
      </c>
      <c r="D1566" s="4" t="s">
        <v>2663</v>
      </c>
    </row>
    <row r="1567" spans="1:5" ht="135">
      <c r="A1567" s="4">
        <f t="shared" si="48"/>
        <v>1</v>
      </c>
      <c r="B1567" s="4" t="str">
        <f t="shared" si="49"/>
        <v>Automated response. Needs to be double checked for correctness. 
NOTE: If the information does not appear or seems incorrect, please, go the "Participants' info" tab and check that all participants have been entered and that the "Written organizational release" drop-down has been selected for each of them</v>
      </c>
      <c r="C1567" s="4" t="s">
        <v>2664</v>
      </c>
      <c r="D1567" s="4" t="s">
        <v>2665</v>
      </c>
    </row>
    <row r="1568" spans="1:5" ht="30">
      <c r="A1568" s="4">
        <f t="shared" si="48"/>
        <v>1</v>
      </c>
      <c r="B1568" s="4" t="str">
        <f t="shared" si="49"/>
        <v xml:space="preserve">Drop-down - to be selected by the reporter. </v>
      </c>
      <c r="C1568" s="4" t="s">
        <v>2666</v>
      </c>
      <c r="D1568" s="4" t="s">
        <v>2585</v>
      </c>
    </row>
    <row r="1569" spans="1:4">
      <c r="A1569" s="4">
        <f t="shared" si="48"/>
        <v>1</v>
      </c>
      <c r="B1569" s="4" t="str">
        <f t="shared" si="49"/>
        <v>Section D. Instructors</v>
      </c>
      <c r="C1569" s="4" t="s">
        <v>2667</v>
      </c>
      <c r="D1569" s="4" t="s">
        <v>2668</v>
      </c>
    </row>
    <row r="1570" spans="1:4" ht="30">
      <c r="A1570" s="4">
        <f t="shared" si="48"/>
        <v>1</v>
      </c>
      <c r="B1570" s="4" t="str">
        <f t="shared" si="49"/>
        <v>Number of instructors in the current iteration of the programme</v>
      </c>
      <c r="C1570" s="4" t="s">
        <v>2669</v>
      </c>
      <c r="D1570" s="4" t="s">
        <v>2670</v>
      </c>
    </row>
    <row r="1571" spans="1:4" ht="60">
      <c r="A1571" s="4">
        <f t="shared" si="48"/>
        <v>1</v>
      </c>
      <c r="B1571" s="4" t="str">
        <f t="shared" si="49"/>
        <v xml:space="preserve">Have national instructors been trained specifically to deliver the GLLP content (Training of trainers, TOT)	</v>
      </c>
      <c r="C1571" s="4" t="s">
        <v>2671</v>
      </c>
      <c r="D1571" s="4" t="s">
        <v>2672</v>
      </c>
    </row>
    <row r="1572" spans="1:4" ht="60">
      <c r="A1572" s="4">
        <f t="shared" si="48"/>
        <v>1</v>
      </c>
      <c r="B1572" s="4" t="str">
        <f t="shared" si="49"/>
        <v>Number of national instructors that have been trained specifically to deliver the GLLP content (Training of trainers, TOT)</v>
      </c>
      <c r="C1572" s="4" t="s">
        <v>2673</v>
      </c>
      <c r="D1572" s="4" t="s">
        <v>2674</v>
      </c>
    </row>
    <row r="1573" spans="1:4" ht="45">
      <c r="A1573" s="4">
        <f t="shared" si="48"/>
        <v>1</v>
      </c>
      <c r="B1573" s="4" t="str">
        <f t="shared" si="49"/>
        <v>Whether graduates of the programme have taken a role of an instructor in this present iteration</v>
      </c>
      <c r="C1573" s="4" t="s">
        <v>2675</v>
      </c>
      <c r="D1573" s="4" t="s">
        <v>2676</v>
      </c>
    </row>
    <row r="1574" spans="1:4" ht="60">
      <c r="A1574" s="4">
        <f t="shared" si="48"/>
        <v>1</v>
      </c>
      <c r="B1574" s="4" t="str">
        <f t="shared" si="49"/>
        <v>Number of graduates of the programme that have taken a role of an instructor in this present iteration</v>
      </c>
      <c r="C1574" s="4" t="s">
        <v>2677</v>
      </c>
      <c r="D1574" s="4" t="s">
        <v>2678</v>
      </c>
    </row>
    <row r="1575" spans="1:4" ht="30">
      <c r="A1575" s="4">
        <f t="shared" si="48"/>
        <v>1</v>
      </c>
      <c r="B1575" s="4" t="str">
        <f t="shared" si="49"/>
        <v>1.1.8 Number of instructors across the sectors per GLLP iteration</v>
      </c>
      <c r="C1575" s="4" t="s">
        <v>2679</v>
      </c>
      <c r="D1575" s="163" t="s">
        <v>2680</v>
      </c>
    </row>
    <row r="1576" spans="1:4" ht="150">
      <c r="A1576" s="4">
        <f t="shared" si="48"/>
        <v>1</v>
      </c>
      <c r="B1576" s="4" t="str">
        <f t="shared" si="49"/>
        <v>Automated response. Needs to be double checked for correctness. 
NOTE: If the totals of each breakdown do not appear or do not match or seem incorrect, please, go the "Instructors' info" tab and check that all instructors have been entered and that the sector, gender and business sector have been selected for each of them</v>
      </c>
      <c r="C1576" s="4" t="s">
        <v>2681</v>
      </c>
      <c r="D1576" s="4" t="s">
        <v>2682</v>
      </c>
    </row>
    <row r="1577" spans="1:4" ht="375">
      <c r="A1577" s="4">
        <f t="shared" si="48"/>
        <v>1</v>
      </c>
      <c r="B1577" s="4" t="str">
        <f t="shared" si="49"/>
        <v xml:space="preserve">Automated response. Needs to be double checked for correctness. Please, note, this is only related to the national instructors. If you do not have national instructors or you have national instructors but they haven't been trained to deliver the material (training of trainers, ToT), skip question D3.
NOTE: If the automated response does not appear or does not match or seems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
</v>
      </c>
      <c r="C1577" s="4" t="s">
        <v>2683</v>
      </c>
      <c r="D1577" s="4" t="s">
        <v>2684</v>
      </c>
    </row>
    <row r="1578" spans="1:4" ht="255">
      <c r="A1578" s="4">
        <f t="shared" si="48"/>
        <v>1</v>
      </c>
      <c r="B1578" s="4" t="str">
        <f t="shared" si="49"/>
        <v>Automated response. Needs to be double checked for correctness. 
NOTE: If the totals of each breakdown do not appear or do not match or seem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v>
      </c>
      <c r="C1578" s="4" t="s">
        <v>2685</v>
      </c>
      <c r="D1578" s="4" t="s">
        <v>2686</v>
      </c>
    </row>
    <row r="1579" spans="1:4" ht="255">
      <c r="A1579" s="4">
        <f t="shared" si="48"/>
        <v>1</v>
      </c>
      <c r="B1579" s="4" t="str">
        <f t="shared" si="49"/>
        <v>Automated response. Needs to be double checked for correctness. 
NOTE: If the totals of each breakdown do not appear or do not match or seem incorrect, please, go the "Instructors' info" tab and check that all instructors have been entered, you have selected "Type of expert (national/local, international/external)" of each instructor, and for all national instructors (not international) that have been trained to deliver the content (training of trainers, ToT) drop-down has been selected in the column "Instructor trained to deliver the programme - ToT (Y/N)"</v>
      </c>
      <c r="C1579" s="4" t="s">
        <v>2685</v>
      </c>
      <c r="D1579" s="4" t="s">
        <v>2686</v>
      </c>
    </row>
    <row r="1580" spans="1:4" ht="60">
      <c r="A1580" s="4">
        <f t="shared" si="48"/>
        <v>1</v>
      </c>
      <c r="B1580" s="4" t="str">
        <f t="shared" si="49"/>
        <v>Drop-down - to be selected by the reporter. 
If no or not applicable (no graduates), skip question F5</v>
      </c>
      <c r="C1580" s="4" t="s">
        <v>2687</v>
      </c>
      <c r="D1580" s="4" t="s">
        <v>2688</v>
      </c>
    </row>
    <row r="1581" spans="1:4" ht="180">
      <c r="A1581" s="4">
        <f t="shared" si="48"/>
        <v>1</v>
      </c>
      <c r="B1581" s="4" t="str">
        <f t="shared" si="49"/>
        <v>Automated response. Needs to be double checked for correctness. 
NOTE: If the totals of each breakdown do not appear or do not match or seem incorrect, please, go the "Instructors' info" tab and check that all instructors have been entered, and for all instructors that are graduates of the programme the drop-down has been selected in the column "Graduate of GLLP-based programme - Yes/No"</v>
      </c>
      <c r="C1581" s="4" t="s">
        <v>2689</v>
      </c>
      <c r="D1581" s="4" t="s">
        <v>2690</v>
      </c>
    </row>
    <row r="1582" spans="1:4" ht="120">
      <c r="A1582" s="4">
        <f t="shared" si="48"/>
        <v>1</v>
      </c>
      <c r="B1582" s="4" t="str">
        <f t="shared" si="49"/>
        <v>Section E. Mentors (If the same experts serve as both instructors and mentors, please still complete the questions for mentors as if they were separate individuals. This is necessary to ensure accurate statistical representation in the indicators table and graphs.)</v>
      </c>
      <c r="C1582" s="4" t="s">
        <v>2691</v>
      </c>
      <c r="D1582" s="4" t="s">
        <v>2692</v>
      </c>
    </row>
    <row r="1583" spans="1:4" ht="30">
      <c r="A1583" s="4">
        <f t="shared" si="48"/>
        <v>1</v>
      </c>
      <c r="B1583" s="4" t="str">
        <f t="shared" si="49"/>
        <v>Number of mentors in the current iteration of the programme</v>
      </c>
      <c r="C1583" s="4" t="s">
        <v>2693</v>
      </c>
      <c r="D1583" s="4" t="s">
        <v>2694</v>
      </c>
    </row>
    <row r="1584" spans="1:4" ht="60">
      <c r="A1584" s="4">
        <f t="shared" si="48"/>
        <v>1</v>
      </c>
      <c r="B1584" s="4" t="str">
        <f t="shared" si="49"/>
        <v>Have national mentors been trained on how to mentor within the framework of GLLP? (Training of mentors, TOM)</v>
      </c>
      <c r="C1584" s="4" t="s">
        <v>2695</v>
      </c>
      <c r="D1584" s="4" t="s">
        <v>2696</v>
      </c>
    </row>
    <row r="1585" spans="1:4" ht="45">
      <c r="A1585" s="4">
        <f t="shared" si="48"/>
        <v>1</v>
      </c>
      <c r="B1585" s="4" t="str">
        <f t="shared" si="49"/>
        <v>Number of national mentors that have been trained (Training of mentors, TOM)</v>
      </c>
      <c r="C1585" s="4" t="s">
        <v>2697</v>
      </c>
      <c r="D1585" s="4" t="s">
        <v>2698</v>
      </c>
    </row>
    <row r="1586" spans="1:4" ht="45">
      <c r="A1586" s="4">
        <f t="shared" si="48"/>
        <v>1</v>
      </c>
      <c r="B1586" s="4" t="str">
        <f t="shared" si="49"/>
        <v>Whether graduates of the programme have taken a role of a mentor in this present iteration</v>
      </c>
      <c r="C1586" s="4" t="s">
        <v>2699</v>
      </c>
      <c r="D1586" s="4" t="s">
        <v>2700</v>
      </c>
    </row>
    <row r="1587" spans="1:4" ht="45">
      <c r="A1587" s="4">
        <f t="shared" si="48"/>
        <v>1</v>
      </c>
      <c r="B1587" s="4" t="str">
        <f t="shared" si="49"/>
        <v>Number of graduates of the programme that have taken a role of a mentor in this present iteration</v>
      </c>
      <c r="C1587" s="4" t="s">
        <v>2701</v>
      </c>
      <c r="D1587" s="4" t="s">
        <v>2702</v>
      </c>
    </row>
    <row r="1588" spans="1:4" ht="30">
      <c r="A1588" s="4">
        <f t="shared" si="48"/>
        <v>1</v>
      </c>
      <c r="B1588" s="4" t="str">
        <f t="shared" si="49"/>
        <v>1.1.9 Number of mentors across the sectors per GLLP iteration</v>
      </c>
      <c r="C1588" s="4" t="s">
        <v>2703</v>
      </c>
      <c r="D1588" s="163" t="s">
        <v>2704</v>
      </c>
    </row>
    <row r="1589" spans="1:4" ht="150">
      <c r="A1589" s="4">
        <f t="shared" si="48"/>
        <v>1</v>
      </c>
      <c r="B1589" s="4" t="str">
        <f t="shared" si="49"/>
        <v>Automated response. Needs to be double checked for correctness. 
NOTE: If the totals of each breakdown do not appear or do not match or seem incorrect, please, go the "Mentors' info" tab and check that all mentors have been entered and that the sector, gender and business sector have been selected for each of them</v>
      </c>
      <c r="C1589" s="4" t="s">
        <v>2705</v>
      </c>
      <c r="D1589" s="4" t="s">
        <v>2706</v>
      </c>
    </row>
    <row r="1590" spans="1:4" ht="120">
      <c r="A1590" s="4">
        <f t="shared" si="48"/>
        <v>1</v>
      </c>
      <c r="B1590" s="4" t="str">
        <f t="shared" si="49"/>
        <v>Filled out by the responder. Please, note, this is only related to the national mentors. If you do not have national mentors or you have national mentors but they haven't been trained to mentor in the programme (training of mentors, ToM), skip question G3</v>
      </c>
      <c r="C1590" s="4" t="s">
        <v>2707</v>
      </c>
      <c r="D1590" s="4" t="s">
        <v>2708</v>
      </c>
    </row>
    <row r="1591" spans="1:4" ht="330">
      <c r="A1591" s="4">
        <f t="shared" si="48"/>
        <v>1</v>
      </c>
      <c r="B1591" s="4" t="str">
        <f t="shared" si="49"/>
        <v>Automated response. Needs to be double checked for correctness. Please, note, this is only related to the national mentors. If you do not have national mentors or you have national mentors but they haven't been trained to mentor in the programme (training of mentors, ToM), skip question E3. 
NOTE: If the totals of each breakdown do not appear or do not match or seem incorrect, please, go the "Mentors' info" tab and check that all mentors have been entered, and for all national mentors (not international) that have been trained to mentor in the programme (training of mentors, ToM) drop-down has been selected in the column "National mentor trained to mentor in the programme - ToM (Y/N)"</v>
      </c>
      <c r="C1591" s="4" t="s">
        <v>2709</v>
      </c>
      <c r="D1591" s="4" t="s">
        <v>2710</v>
      </c>
    </row>
    <row r="1592" spans="1:4" ht="60">
      <c r="A1592" s="4">
        <f t="shared" si="48"/>
        <v>1</v>
      </c>
      <c r="B1592" s="4" t="str">
        <f t="shared" si="49"/>
        <v>Drop-down - to be selected by the reporter. 
If no or not applicable (no graduates), skip question G5</v>
      </c>
      <c r="C1592" s="4" t="s">
        <v>2711</v>
      </c>
      <c r="D1592" s="4" t="s">
        <v>2712</v>
      </c>
    </row>
    <row r="1593" spans="1:4" ht="180">
      <c r="A1593" s="4">
        <f t="shared" si="48"/>
        <v>1</v>
      </c>
      <c r="B1593" s="4" t="str">
        <f t="shared" si="49"/>
        <v>Automated response. Needs to be double checked for correctness. 
NOTE: If the totals of each breakdown do not appear or do not match or seem incorrect, please, go the "Mentors' info" tab and check that all mentors have been entered, and for all mentors that are graduates of the programme the drop-down has been selected in the column "Graduate of GLLP-based programme - Yes/No"</v>
      </c>
      <c r="C1593" s="4" t="s">
        <v>2713</v>
      </c>
      <c r="D1593" s="4" t="s">
        <v>2714</v>
      </c>
    </row>
    <row r="1594" spans="1:4" ht="375">
      <c r="A1594" s="4">
        <f t="shared" si="48"/>
        <v>1</v>
      </c>
      <c r="B1594" s="4" t="str">
        <f t="shared" si="49"/>
        <v xml:space="preserve">Dear national entity and/or implementer,
Welcome to the mid-programme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in the middle of the programme. “Middle”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 </v>
      </c>
      <c r="C1594" s="4" t="s">
        <v>2715</v>
      </c>
      <c r="D1594" s="4" t="s">
        <v>2716</v>
      </c>
    </row>
    <row r="1595" spans="1:4" ht="240">
      <c r="A1595" s="4">
        <f t="shared" si="48"/>
        <v>1</v>
      </c>
      <c r="B1595" s="4" t="str">
        <f t="shared" si="49"/>
        <v>Below is the mid-programme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C1595" s="4" t="s">
        <v>2717</v>
      </c>
      <c r="D1595" s="4" t="s">
        <v>2718</v>
      </c>
    </row>
    <row r="1596" spans="1:4">
      <c r="A1596" s="4">
        <f t="shared" si="48"/>
        <v>1</v>
      </c>
      <c r="B1596" s="4" t="str">
        <f t="shared" si="49"/>
        <v>Section A. General information</v>
      </c>
      <c r="C1596" s="4" t="s">
        <v>2558</v>
      </c>
      <c r="D1596" s="4" t="s">
        <v>2559</v>
      </c>
    </row>
    <row r="1597" spans="1:4">
      <c r="A1597" s="4">
        <f t="shared" si="48"/>
        <v>1</v>
      </c>
      <c r="B1597" s="4" t="str">
        <f t="shared" si="49"/>
        <v>Unique identifier of the programme</v>
      </c>
      <c r="C1597" s="4" t="s">
        <v>2560</v>
      </c>
      <c r="D1597" s="4" t="s">
        <v>2561</v>
      </c>
    </row>
    <row r="1598" spans="1:4">
      <c r="A1598" s="4">
        <f t="shared" si="48"/>
        <v>1</v>
      </c>
      <c r="B1598" s="4" t="str">
        <f t="shared" si="49"/>
        <v>Iteration number</v>
      </c>
      <c r="C1598" s="4" t="s">
        <v>392</v>
      </c>
      <c r="D1598" s="4" t="s">
        <v>393</v>
      </c>
    </row>
    <row r="1599" spans="1:4" ht="30">
      <c r="A1599" s="4">
        <f t="shared" si="48"/>
        <v>1</v>
      </c>
      <c r="B1599" s="4" t="str">
        <f t="shared" si="49"/>
        <v>Email of the manager of the programme</v>
      </c>
      <c r="C1599" s="4" t="s">
        <v>404</v>
      </c>
      <c r="D1599" s="4" t="s">
        <v>405</v>
      </c>
    </row>
    <row r="1600" spans="1:4" ht="30">
      <c r="A1600" s="4">
        <f t="shared" si="48"/>
        <v>1</v>
      </c>
      <c r="B1600" s="4" t="str">
        <f t="shared" si="49"/>
        <v>Email of the monitoring and evaluation focal point</v>
      </c>
      <c r="C1600" s="4" t="s">
        <v>408</v>
      </c>
      <c r="D1600" s="4" t="s">
        <v>409</v>
      </c>
    </row>
    <row r="1601" spans="1:4" ht="90">
      <c r="A1601" s="4">
        <f t="shared" si="48"/>
        <v>1</v>
      </c>
      <c r="B1601" s="4" t="str">
        <f t="shared" si="49"/>
        <v>Automated response. Needs to be double checked for correctness. 
NOTE: If information in these fields does not appear or seem incorrect, please, go the "general info" tab and include/update information</v>
      </c>
      <c r="C1601" s="4" t="s">
        <v>2719</v>
      </c>
      <c r="D1601" s="4" t="s">
        <v>2583</v>
      </c>
    </row>
    <row r="1602" spans="1:4">
      <c r="A1602" s="4">
        <f t="shared" si="48"/>
        <v>1</v>
      </c>
      <c r="B1602" s="4" t="str">
        <f t="shared" si="49"/>
        <v>Section B. Programme updates</v>
      </c>
      <c r="C1602" s="4" t="s">
        <v>2720</v>
      </c>
      <c r="D1602" s="4" t="s">
        <v>2721</v>
      </c>
    </row>
    <row r="1603" spans="1:4" ht="210">
      <c r="A1603" s="4">
        <f t="shared" si="48"/>
        <v>1</v>
      </c>
      <c r="B1603" s="4" t="str">
        <f t="shared" si="49"/>
        <v>Number of meetings technical working group (or equivalent)has had from beginning of the programme planning until now (with available minutes of meeting). Please, include all the meetings conducted starting preplanning for the current iteration until evaluation post-implementation for the current iteration.
The question is duplicated in this and initial reporting form to track if there was an update.</v>
      </c>
      <c r="C1603" s="4" t="s">
        <v>2722</v>
      </c>
      <c r="D1603" s="4" t="s">
        <v>2723</v>
      </c>
    </row>
    <row r="1604" spans="1:4" ht="120">
      <c r="A1604" s="4">
        <f t="shared" si="48"/>
        <v>1</v>
      </c>
      <c r="B1604" s="4" t="str">
        <f t="shared" si="49"/>
        <v>Availability of a written organizational release from participants’ employers for their full participation in the programme for each participant
The question is duplicated in this and initial reporting form to track if there was an update.</v>
      </c>
      <c r="C1604" s="4" t="s">
        <v>2724</v>
      </c>
      <c r="D1604" s="4" t="s">
        <v>2725</v>
      </c>
    </row>
    <row r="1605" spans="1:4" ht="255">
      <c r="A1605" s="4">
        <f t="shared" ref="A1605:A1668" si="50">$B$2</f>
        <v>1</v>
      </c>
      <c r="B1605" s="4" t="str">
        <f t="shared" ref="B1605:B1668" si="51">IF($B$2=1,C1605,IF($B$2=2,D1605,IF($B$2=3,E1605,IF($B$2=4,F1605,F1606))))</f>
        <v>Documented evidence of participants’ orientation on the programme and expectations. 
It is essential for participants to be familiar with the programme and expectations, including but not limited to programme organization, competencies, content of the programme, duration and time commitment, deliverables, etc. needed from their side. Please, indicate whether an induction for participants on this has been conducted.
The question is duplicated in this and initial reporting form to track if there was an update.</v>
      </c>
      <c r="C1605" s="4" t="s">
        <v>2726</v>
      </c>
      <c r="D1605" s="4" t="s">
        <v>2727</v>
      </c>
    </row>
    <row r="1606" spans="1:4" ht="30">
      <c r="A1606" s="4">
        <f t="shared" si="50"/>
        <v>1</v>
      </c>
      <c r="B1606" s="4" t="str">
        <f t="shared" si="51"/>
        <v>Maximum number of mentees per mentor</v>
      </c>
      <c r="C1606" s="4" t="s">
        <v>864</v>
      </c>
      <c r="D1606" s="4" t="s">
        <v>865</v>
      </c>
    </row>
    <row r="1607" spans="1:4" ht="45">
      <c r="A1607" s="4">
        <f t="shared" si="50"/>
        <v>1</v>
      </c>
      <c r="B1607" s="4" t="str">
        <f t="shared" si="51"/>
        <v>Availability of a signed mentoring agreement for each mentee (refer to mentorship guide)</v>
      </c>
      <c r="C1607" s="4" t="s">
        <v>2728</v>
      </c>
      <c r="D1607" s="4" t="s">
        <v>2729</v>
      </c>
    </row>
    <row r="1608" spans="1:4" ht="30">
      <c r="A1608" s="4">
        <f t="shared" si="50"/>
        <v>1</v>
      </c>
      <c r="B1608" s="4" t="str">
        <f t="shared" si="51"/>
        <v>Whether each mentee has at least 1 mentoring session per month</v>
      </c>
      <c r="C1608" s="4" t="s">
        <v>2730</v>
      </c>
      <c r="D1608" s="4" t="s">
        <v>2731</v>
      </c>
    </row>
    <row r="1609" spans="1:4" ht="30">
      <c r="A1609" s="4">
        <f t="shared" si="50"/>
        <v>1</v>
      </c>
      <c r="B1609" s="4" t="str">
        <f t="shared" si="51"/>
        <v>Whether community of practice has been established</v>
      </c>
      <c r="C1609" s="4" t="s">
        <v>2732</v>
      </c>
      <c r="D1609" s="4" t="s">
        <v>2733</v>
      </c>
    </row>
    <row r="1610" spans="1:4" ht="30">
      <c r="A1610" s="4">
        <f t="shared" si="50"/>
        <v>1</v>
      </c>
      <c r="B1610" s="4" t="str">
        <f t="shared" si="51"/>
        <v>Platform for the established community of practice</v>
      </c>
      <c r="C1610" s="4" t="s">
        <v>2734</v>
      </c>
      <c r="D1610" s="4" t="s">
        <v>2735</v>
      </c>
    </row>
    <row r="1611" spans="1:4">
      <c r="A1611" s="4">
        <f t="shared" si="50"/>
        <v>1</v>
      </c>
      <c r="B1611" s="4">
        <f t="shared" si="51"/>
        <v>0</v>
      </c>
    </row>
    <row r="1612" spans="1:4" ht="30">
      <c r="A1612" s="4">
        <f t="shared" si="50"/>
        <v>1</v>
      </c>
      <c r="B1612" s="4" t="str">
        <f t="shared" si="51"/>
        <v>Whether evidence of established community of practice available</v>
      </c>
      <c r="C1612" s="4" t="s">
        <v>2736</v>
      </c>
      <c r="D1612" s="4" t="s">
        <v>2737</v>
      </c>
    </row>
    <row r="1613" spans="1:4" ht="45">
      <c r="A1613" s="4">
        <f t="shared" si="50"/>
        <v>1</v>
      </c>
      <c r="B1613" s="4" t="str">
        <f t="shared" si="51"/>
        <v>Whether the feedback from monitoring and evaluation was used for improvement of the programme</v>
      </c>
      <c r="C1613" s="4" t="s">
        <v>2738</v>
      </c>
      <c r="D1613" s="4" t="s">
        <v>2739</v>
      </c>
    </row>
    <row r="1614" spans="1:4" ht="30">
      <c r="A1614" s="4">
        <f t="shared" si="50"/>
        <v>1</v>
      </c>
      <c r="B1614" s="4" t="str">
        <f t="shared" si="51"/>
        <v>The way the monitoring and evaluation data were used</v>
      </c>
      <c r="C1614" s="4" t="s">
        <v>2740</v>
      </c>
      <c r="D1614" s="4" t="s">
        <v>2741</v>
      </c>
    </row>
    <row r="1615" spans="1:4" ht="30">
      <c r="A1615" s="4">
        <f t="shared" si="50"/>
        <v>1</v>
      </c>
      <c r="B1615" s="4" t="str">
        <f t="shared" si="51"/>
        <v>Is there evidence of using feedback for improvement of programme?</v>
      </c>
      <c r="C1615" s="4" t="s">
        <v>2742</v>
      </c>
      <c r="D1615" s="163" t="s">
        <v>2743</v>
      </c>
    </row>
    <row r="1616" spans="1:4">
      <c r="A1616" s="4">
        <f t="shared" si="50"/>
        <v>1</v>
      </c>
      <c r="B1616" s="4" t="str">
        <f t="shared" si="51"/>
        <v>Mean pre- and post-tests</v>
      </c>
      <c r="C1616" s="4" t="s">
        <v>2744</v>
      </c>
      <c r="D1616" s="4" t="s">
        <v>2745</v>
      </c>
    </row>
    <row r="1617" spans="1:4" ht="45">
      <c r="A1617" s="4">
        <f t="shared" si="50"/>
        <v>1</v>
      </c>
      <c r="B1617" s="4" t="str">
        <f t="shared" si="51"/>
        <v>Check spreadsheet Participant's info, column L and complete it for each participant</v>
      </c>
      <c r="C1617" s="4" t="str">
        <f>IF(
  COUNTA('Participants'' info'!L8:L32)=0,
  "Check spreadsheet Participant's info, column L and complete it for each participant",
  IF(
    COUNTIF('Participants'' info'!L8:L32,'Drop-downs'!I7)=COUNTA('Participants'' info'!L8:L32),
    'Drop-downs'!I7,
    'Drop-downs'!I8
  )
)</f>
        <v>Check spreadsheet Participant's info, column L and complete it for each participant</v>
      </c>
      <c r="D1617" s="4" t="str">
        <f>IF(
  COUNTA('Participants'' info'!L8:L32)=0,
  "Проверьте лист Participant's info (Информация об участниках), столбец L, и заполните ее для каждого участника",
  IF(
    COUNTIF('Participants'' info'!L8:L32,'Drop-downs'!I7)=COUNTA('Participants'' info'!L8:L32),
    'Drop-downs'!I7,
    'Drop-downs'!I8
  )
)</f>
        <v>Проверьте лист Participant's info (Информация об участниках), столбец L, и заполните ее для каждого участника</v>
      </c>
    </row>
    <row r="1618" spans="1:4" ht="45">
      <c r="A1618" s="4">
        <f t="shared" si="50"/>
        <v>1</v>
      </c>
      <c r="B1618" s="4" t="str">
        <f t="shared" si="51"/>
        <v>Check Mentoring spreadsheet, column C and complete it for each participant</v>
      </c>
      <c r="C1618" s="4" t="str">
        <f>IF(
  COUNTA(Mentoring!C8:C32)=0,
  "Check Mentoring spreadsheet, column C and complete it for each participant",
  IF(
    COUNTIF(Mentoring!C8:C32, 'Drop-downs'!I7)=COUNTA(Mentoring!C8:C32),
    'Drop-downs'!I7,
    'Drop-downs'!I8
  )
)</f>
        <v>Check Mentoring spreadsheet, column C and complete it for each participant</v>
      </c>
      <c r="D1618" s="4" t="str">
        <f>IF(
  COUNTA(Mentoring!C8:C32)=0,
  "Проверьте лист Mentoring (Наставничество), столбец C, и заполните его для каждого участника",
  IF(
    COUNTIF(Mentoring!C8:C32, 'Drop-downs'!I7)=COUNTA(Mentoring!C8:C32),
    'Drop-downs'!I7,
    'Drop-downs'!I8
  )
)</f>
        <v>Проверьте лист Mentoring (Наставничество), столбец C, и заполните его для каждого участника</v>
      </c>
    </row>
    <row r="1619" spans="1:4">
      <c r="A1619" s="4">
        <f t="shared" si="50"/>
        <v>1</v>
      </c>
      <c r="B1619" s="4" t="str">
        <f t="shared" si="51"/>
        <v>1.2.1 Number of meetings of TWG</v>
      </c>
      <c r="C1619" s="4" t="s">
        <v>2622</v>
      </c>
      <c r="D1619" s="163" t="s">
        <v>2623</v>
      </c>
    </row>
    <row r="1620" spans="1:4" ht="45">
      <c r="A1620" s="4">
        <f t="shared" si="50"/>
        <v>1</v>
      </c>
      <c r="B1620" s="4" t="str">
        <f t="shared" si="51"/>
        <v>1.2.3 A written organizational release is available for each participant</v>
      </c>
      <c r="C1620" s="4" t="s">
        <v>2658</v>
      </c>
      <c r="D1620" s="4" t="s">
        <v>2659</v>
      </c>
    </row>
    <row r="1621" spans="1:4" ht="60">
      <c r="A1621" s="4">
        <f t="shared" si="50"/>
        <v>1</v>
      </c>
      <c r="B1621" s="4" t="str">
        <f t="shared" si="51"/>
        <v>1.2.4 Documented evidence of participants’ orientation on the programme and expectations available</v>
      </c>
      <c r="C1621" s="4" t="s">
        <v>2660</v>
      </c>
      <c r="D1621" s="163" t="s">
        <v>2661</v>
      </c>
    </row>
    <row r="1622" spans="1:4" ht="30">
      <c r="A1622" s="4">
        <f t="shared" si="50"/>
        <v>1</v>
      </c>
      <c r="B1622" s="4" t="str">
        <f t="shared" si="51"/>
        <v>1.2.10 Maximum number of mentees per mentor</v>
      </c>
      <c r="C1622" s="4" t="s">
        <v>2746</v>
      </c>
      <c r="D1622" s="4" t="s">
        <v>2747</v>
      </c>
    </row>
    <row r="1623" spans="1:4" ht="30">
      <c r="A1623" s="4">
        <f t="shared" si="50"/>
        <v>1</v>
      </c>
      <c r="B1623" s="4" t="str">
        <f t="shared" si="51"/>
        <v>1.2.11 Signed mentoring agreement is in place for each mentee</v>
      </c>
      <c r="C1623" s="4" t="s">
        <v>2748</v>
      </c>
      <c r="D1623" s="4" t="s">
        <v>2749</v>
      </c>
    </row>
    <row r="1624" spans="1:4" ht="45">
      <c r="A1624" s="4">
        <f t="shared" si="50"/>
        <v>1</v>
      </c>
      <c r="B1624" s="4" t="str">
        <f t="shared" si="51"/>
        <v>1.2.12 Evidence of at least 1 mentoring session/month per mentee</v>
      </c>
      <c r="C1624" s="4" t="s">
        <v>2750</v>
      </c>
      <c r="D1624" s="163" t="s">
        <v>2751</v>
      </c>
    </row>
    <row r="1625" spans="1:4" ht="30">
      <c r="A1625" s="4">
        <f t="shared" si="50"/>
        <v>1</v>
      </c>
      <c r="B1625" s="4" t="str">
        <f t="shared" si="51"/>
        <v>1.3.3 Evidence of community of practice</v>
      </c>
      <c r="C1625" s="4" t="s">
        <v>2752</v>
      </c>
      <c r="D1625" s="163" t="s">
        <v>2753</v>
      </c>
    </row>
    <row r="1626" spans="1:4" ht="30">
      <c r="A1626" s="4">
        <f t="shared" si="50"/>
        <v>1</v>
      </c>
      <c r="B1626" s="4" t="str">
        <f t="shared" si="51"/>
        <v>3.1.11 Evidence of using feedback for improvement of programme</v>
      </c>
      <c r="C1626" s="4" t="s">
        <v>2754</v>
      </c>
      <c r="D1626" s="163" t="s">
        <v>2755</v>
      </c>
    </row>
    <row r="1627" spans="1:4" ht="45">
      <c r="A1627" s="4">
        <f t="shared" si="50"/>
        <v>1</v>
      </c>
      <c r="B1627" s="4" t="str">
        <f t="shared" si="51"/>
        <v>2.1.1 Mean difference between the individual pre-test and post-test scores</v>
      </c>
      <c r="C1627" s="4" t="s">
        <v>2756</v>
      </c>
      <c r="D1627" s="163" t="s">
        <v>2757</v>
      </c>
    </row>
    <row r="1628" spans="1:4" ht="90">
      <c r="A1628" s="4">
        <f t="shared" si="50"/>
        <v>1</v>
      </c>
      <c r="B1628" s="4" t="str">
        <f t="shared" si="51"/>
        <v xml:space="preserve">Filled out by the responder. You can refer to TWG tab if you have recorded all TWG meetings in the spreadsheet.
Needs to be double checked for correctness. </v>
      </c>
      <c r="C1628" s="4" t="s">
        <v>2758</v>
      </c>
      <c r="D1628" s="4" t="s">
        <v>2627</v>
      </c>
    </row>
    <row r="1629" spans="1:4" ht="135">
      <c r="A1629" s="4">
        <f t="shared" si="50"/>
        <v>1</v>
      </c>
      <c r="B1629" s="4" t="str">
        <f t="shared" si="51"/>
        <v>Automated response. Needs to be double checked for correctness. 
NOTE: If the information does not appear or seems incorrect, please, go the "Participants' info" tab and check that all participants have been entered and that the "Written organizational release" drop-down has been selected for each of them</v>
      </c>
      <c r="C1629" s="4" t="s">
        <v>2664</v>
      </c>
      <c r="D1629" s="4" t="s">
        <v>2665</v>
      </c>
    </row>
    <row r="1630" spans="1:4" ht="30">
      <c r="A1630" s="4">
        <f t="shared" si="50"/>
        <v>1</v>
      </c>
      <c r="B1630" s="4" t="str">
        <f t="shared" si="51"/>
        <v xml:space="preserve">Drop-down - to be selected by the reporter. </v>
      </c>
      <c r="C1630" s="4" t="s">
        <v>2666</v>
      </c>
      <c r="D1630" s="4" t="s">
        <v>2585</v>
      </c>
    </row>
    <row r="1631" spans="1:4" ht="135">
      <c r="A1631" s="4">
        <f t="shared" si="50"/>
        <v>1</v>
      </c>
      <c r="B1631" s="4" t="str">
        <f t="shared" si="51"/>
        <v>Automated response. Needs to be double checked for correctness. 
NOTE: If the information does not appear or seems incorrect, please, go the "Mentors' info" tab and check that all mentors have been entered and that the "Number of mentees per mentor" column has been filled out for each of them</v>
      </c>
      <c r="C1631" s="4" t="s">
        <v>2759</v>
      </c>
      <c r="D1631" s="4" t="s">
        <v>2760</v>
      </c>
    </row>
    <row r="1632" spans="1:4" ht="210">
      <c r="A1632" s="4">
        <f t="shared" si="50"/>
        <v>1</v>
      </c>
      <c r="B1632" s="4" t="str">
        <f t="shared" si="51"/>
        <v>Automated response. Needs to be double checked for correctness. 
NOTE: If the information does not appear or seems incorrect, please, go the "Participants' info" tab and check that all participants have been entered. Also go to the "Mentoring" tab and check that "Signed mentoring agreement in place" drop-down has been selected for each participant
Mentoring agreement should be in place and signed for each participant</v>
      </c>
      <c r="C1632" s="4" t="s">
        <v>2761</v>
      </c>
      <c r="D1632" s="4" t="s">
        <v>2762</v>
      </c>
    </row>
    <row r="1633" spans="1:4" ht="105">
      <c r="A1633" s="4">
        <f t="shared" si="50"/>
        <v>1</v>
      </c>
      <c r="B1633" s="4" t="str">
        <f t="shared" si="51"/>
        <v xml:space="preserve">Drop-down - to be selected by the reporter. You can refer to Mentoring tab if you have recorded all mentoring meetings in the spreadsheet. 
Needs to be double checked for correctness. </v>
      </c>
      <c r="C1633" s="4" t="s">
        <v>2763</v>
      </c>
      <c r="D1633" s="4" t="s">
        <v>2764</v>
      </c>
    </row>
    <row r="1634" spans="1:4" ht="45">
      <c r="A1634" s="4">
        <f t="shared" si="50"/>
        <v>1</v>
      </c>
      <c r="B1634" s="4" t="str">
        <f t="shared" si="51"/>
        <v>Drop-down - to be selected by the reporter. 
If not, skip questions B10 and B11</v>
      </c>
      <c r="C1634" s="4" t="s">
        <v>2765</v>
      </c>
      <c r="D1634" s="4" t="s">
        <v>2766</v>
      </c>
    </row>
    <row r="1635" spans="1:4" ht="30">
      <c r="A1635" s="4">
        <f t="shared" si="50"/>
        <v>1</v>
      </c>
      <c r="B1635" s="4" t="str">
        <f t="shared" si="51"/>
        <v>Drop-down - to be selected by the reporter.</v>
      </c>
      <c r="C1635" s="4" t="s">
        <v>2767</v>
      </c>
      <c r="D1635" s="4" t="s">
        <v>2585</v>
      </c>
    </row>
    <row r="1636" spans="1:4" ht="30">
      <c r="A1636" s="4">
        <f t="shared" si="50"/>
        <v>1</v>
      </c>
      <c r="B1636" s="4" t="str">
        <f t="shared" si="51"/>
        <v>Drop-down - to be selected by the reporter.</v>
      </c>
      <c r="C1636" s="4" t="s">
        <v>2767</v>
      </c>
      <c r="D1636" s="4" t="s">
        <v>2585</v>
      </c>
    </row>
    <row r="1637" spans="1:4" ht="45">
      <c r="A1637" s="4">
        <f t="shared" si="50"/>
        <v>1</v>
      </c>
      <c r="B1637" s="4" t="str">
        <f t="shared" si="51"/>
        <v>Drop-down - to be selected by the reporter. 
If not, skip questions B5-6.</v>
      </c>
      <c r="C1637" s="4" t="s">
        <v>2768</v>
      </c>
      <c r="D1637" s="4" t="s">
        <v>2769</v>
      </c>
    </row>
    <row r="1638" spans="1:4" ht="30">
      <c r="A1638" s="4">
        <f t="shared" si="50"/>
        <v>1</v>
      </c>
      <c r="B1638" s="4" t="str">
        <f t="shared" si="51"/>
        <v>Drop-down - to be selected by the reporter.</v>
      </c>
      <c r="C1638" s="4" t="s">
        <v>2767</v>
      </c>
      <c r="D1638" s="4" t="s">
        <v>2585</v>
      </c>
    </row>
    <row r="1639" spans="1:4" ht="30">
      <c r="A1639" s="4">
        <f t="shared" si="50"/>
        <v>1</v>
      </c>
      <c r="B1639" s="4" t="str">
        <f t="shared" si="51"/>
        <v>Drop-down - to be selected by the reporter.</v>
      </c>
      <c r="C1639" s="4" t="s">
        <v>2767</v>
      </c>
      <c r="D1639" s="4" t="s">
        <v>2585</v>
      </c>
    </row>
    <row r="1640" spans="1:4" ht="240">
      <c r="A1640" s="4">
        <f t="shared" si="50"/>
        <v>1</v>
      </c>
      <c r="B1640" s="4" t="str">
        <f t="shared" si="51"/>
        <v>Automated response. Needs to be double checked for correctness. 
NOTE: If the information does not appear or seems incorrect, please, go the "Didactic sessions" tab and check that the name of the module has been selected for each covered modules at the top of the table. You also have to ensure that Pre-test score and Post-test score have been filled out for each participant for each of the covered modules, and Pre-test maximum possible score and Post-test maximum possible score have been entered for each covered module.</v>
      </c>
      <c r="C1640" s="4" t="s">
        <v>2770</v>
      </c>
      <c r="D1640" s="4" t="s">
        <v>2771</v>
      </c>
    </row>
    <row r="1641" spans="1:4">
      <c r="A1641" s="4">
        <f t="shared" si="50"/>
        <v>1</v>
      </c>
      <c r="B1641" s="4" t="str">
        <f t="shared" si="51"/>
        <v>Average for all modules</v>
      </c>
      <c r="C1641" s="4" t="s">
        <v>2772</v>
      </c>
      <c r="D1641" s="4" t="s">
        <v>2773</v>
      </c>
    </row>
    <row r="1642" spans="1:4" ht="240">
      <c r="A1642" s="4">
        <f t="shared" si="50"/>
        <v>1</v>
      </c>
      <c r="B1642" s="4" t="str">
        <f t="shared" si="51"/>
        <v>Dear national entity and/or implementer,
Welcome to the final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at the end of the programme.</v>
      </c>
      <c r="C1642" s="4" t="s">
        <v>2774</v>
      </c>
      <c r="D1642" s="4" t="s">
        <v>2775</v>
      </c>
    </row>
    <row r="1643" spans="1:4" ht="225">
      <c r="A1643" s="4">
        <f t="shared" si="50"/>
        <v>1</v>
      </c>
      <c r="B1643" s="4" t="str">
        <f t="shared" si="51"/>
        <v>Below is the final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C1643" s="4" t="s">
        <v>2776</v>
      </c>
      <c r="D1643" s="4" t="s">
        <v>2777</v>
      </c>
    </row>
    <row r="1644" spans="1:4" ht="90">
      <c r="A1644" s="4">
        <f t="shared" si="50"/>
        <v>1</v>
      </c>
      <c r="B1644" s="4" t="str">
        <f t="shared" si="51"/>
        <v>Total full-time equivalents (FTEs)* for the personnel involved in the programme
The question is duplicated in this and initial reporting form to track if there was an update</v>
      </c>
      <c r="C1644" s="4" t="s">
        <v>2778</v>
      </c>
      <c r="D1644" s="4" t="s">
        <v>2779</v>
      </c>
    </row>
    <row r="1645" spans="1:4" ht="225">
      <c r="A1645" s="4">
        <f t="shared" si="50"/>
        <v>1</v>
      </c>
      <c r="B1645" s="4" t="str">
        <f t="shared" si="51"/>
        <v>Number of meetings technical working group (or equivalent) has had from beginning of the programme planning until now (with available minutes of meeting). Please, include all the meetings conducted starting preplanning for the current iteration until evaluation post-implementation for the current iteration.
The question is duplicated in this, initial and mid-programme reporting form to track if there was an update.</v>
      </c>
      <c r="C1645" s="4" t="s">
        <v>2780</v>
      </c>
      <c r="D1645" s="4" t="s">
        <v>2781</v>
      </c>
    </row>
    <row r="1646" spans="1:4" ht="90">
      <c r="A1646" s="4">
        <f t="shared" si="50"/>
        <v>1</v>
      </c>
      <c r="B1646" s="4" t="str">
        <f t="shared" si="51"/>
        <v>Whether graduates of the programme have taken a role of an instructor in this present iteration
The question is duplicated in this and initial reporting form to track if there was an update</v>
      </c>
      <c r="C1646" s="4" t="s">
        <v>2782</v>
      </c>
      <c r="D1646" s="4" t="s">
        <v>2783</v>
      </c>
    </row>
    <row r="1647" spans="1:4" ht="60">
      <c r="A1647" s="4">
        <f t="shared" si="50"/>
        <v>1</v>
      </c>
      <c r="B1647" s="4" t="str">
        <f t="shared" si="51"/>
        <v>Number of graduates of the programme that have taken a role of an instructor in this present iteration</v>
      </c>
      <c r="C1647" s="4" t="s">
        <v>2677</v>
      </c>
      <c r="D1647" s="4" t="s">
        <v>2678</v>
      </c>
    </row>
    <row r="1648" spans="1:4" ht="75">
      <c r="A1648" s="4">
        <f t="shared" si="50"/>
        <v>1</v>
      </c>
      <c r="B1648" s="4" t="str">
        <f t="shared" si="51"/>
        <v>All three breakdowns should have same totals, please, ensure that all the data in the spreadsheets have been entered correclty (refer to column E for reference)</v>
      </c>
      <c r="C1648" s="4" t="s">
        <v>2638</v>
      </c>
      <c r="D1648" s="4" t="s">
        <v>2639</v>
      </c>
    </row>
    <row r="1649" spans="1:4" ht="195">
      <c r="A1649" s="4">
        <f t="shared" si="50"/>
        <v>1</v>
      </c>
      <c r="B1649" s="4" t="str">
        <f t="shared" si="51"/>
        <v>Whether graduates of the programme have taken a role of a mentor in this present iteration. If the same experts serve as both instructors and mentors, please still complete the questions for mentors as if they were separate individuals. This is necessary to ensure accurate statistical representation in the indicators table and graphs.
The question is duplicated in this and initial reporting form to track if there was an update.</v>
      </c>
      <c r="C1649" s="4" t="s">
        <v>2784</v>
      </c>
      <c r="D1649" s="4" t="s">
        <v>2785</v>
      </c>
    </row>
    <row r="1650" spans="1:4" ht="45">
      <c r="A1650" s="4">
        <f t="shared" si="50"/>
        <v>1</v>
      </c>
      <c r="B1650" s="4" t="str">
        <f t="shared" si="51"/>
        <v>Number of graduates of the programme that have taken a role of a mentor in this present iteration</v>
      </c>
      <c r="C1650" s="4" t="s">
        <v>2701</v>
      </c>
      <c r="D1650" s="4" t="s">
        <v>2702</v>
      </c>
    </row>
    <row r="1651" spans="1:4" ht="75">
      <c r="A1651" s="4">
        <f t="shared" si="50"/>
        <v>1</v>
      </c>
      <c r="B1651" s="4" t="str">
        <f t="shared" si="51"/>
        <v>All three breakdowns should have same totals, please, ensure that all the data in the spreadsheets have been entered correclty (refer to column E for reference)</v>
      </c>
      <c r="C1651" s="4" t="s">
        <v>2638</v>
      </c>
      <c r="D1651" s="4" t="s">
        <v>2639</v>
      </c>
    </row>
    <row r="1652" spans="1:4" ht="90">
      <c r="A1652" s="4">
        <f t="shared" si="50"/>
        <v>1</v>
      </c>
      <c r="B1652" s="4" t="str">
        <f t="shared" si="51"/>
        <v>Cost of this programme iteration (i.e., including staff salaries, other personnel costs, services contractual agreements, travel, supplies and equipment, venue, communication)</v>
      </c>
      <c r="C1652" s="4" t="s">
        <v>2786</v>
      </c>
      <c r="D1652" s="4" t="s">
        <v>2787</v>
      </c>
    </row>
    <row r="1653" spans="1:4">
      <c r="A1653" s="4">
        <f t="shared" si="50"/>
        <v>1</v>
      </c>
      <c r="B1653" s="4" t="str">
        <f t="shared" si="51"/>
        <v>Personnel salaries</v>
      </c>
      <c r="C1653" s="4" t="s">
        <v>2788</v>
      </c>
      <c r="D1653" s="4" t="s">
        <v>2789</v>
      </c>
    </row>
    <row r="1654" spans="1:4">
      <c r="A1654" s="4">
        <f t="shared" si="50"/>
        <v>1</v>
      </c>
      <c r="B1654" s="4" t="str">
        <f t="shared" si="51"/>
        <v>Travel-related costs</v>
      </c>
      <c r="C1654" s="4" t="s">
        <v>2790</v>
      </c>
      <c r="D1654" s="4" t="s">
        <v>2791</v>
      </c>
    </row>
    <row r="1655" spans="1:4">
      <c r="A1655" s="4">
        <f t="shared" si="50"/>
        <v>1</v>
      </c>
      <c r="B1655" s="4" t="str">
        <f t="shared" si="51"/>
        <v>Catering</v>
      </c>
      <c r="C1655" s="4" t="s">
        <v>2792</v>
      </c>
      <c r="D1655" s="4" t="s">
        <v>2793</v>
      </c>
    </row>
    <row r="1656" spans="1:4">
      <c r="A1656" s="4">
        <f t="shared" si="50"/>
        <v>1</v>
      </c>
      <c r="B1656" s="4" t="str">
        <f t="shared" si="51"/>
        <v>Venue</v>
      </c>
      <c r="C1656" s="4" t="s">
        <v>2794</v>
      </c>
      <c r="D1656" s="4" t="s">
        <v>2795</v>
      </c>
    </row>
    <row r="1657" spans="1:4">
      <c r="A1657" s="4">
        <f t="shared" si="50"/>
        <v>1</v>
      </c>
      <c r="B1657" s="4" t="str">
        <f t="shared" si="51"/>
        <v>Administrative costs</v>
      </c>
      <c r="C1657" s="4" t="s">
        <v>2796</v>
      </c>
      <c r="D1657" s="4" t="s">
        <v>2797</v>
      </c>
    </row>
    <row r="1658" spans="1:4">
      <c r="A1658" s="4">
        <f t="shared" si="50"/>
        <v>1</v>
      </c>
      <c r="B1658" s="4" t="str">
        <f t="shared" si="51"/>
        <v>Other costs</v>
      </c>
      <c r="C1658" s="4" t="s">
        <v>2798</v>
      </c>
      <c r="D1658" s="4" t="s">
        <v>2799</v>
      </c>
    </row>
    <row r="1659" spans="1:4">
      <c r="A1659" s="4">
        <f t="shared" si="50"/>
        <v>1</v>
      </c>
      <c r="B1659" s="4" t="str">
        <f t="shared" si="51"/>
        <v>Total (calculated automatically)</v>
      </c>
      <c r="C1659" s="4" t="s">
        <v>2800</v>
      </c>
      <c r="D1659" s="4" t="s">
        <v>2801</v>
      </c>
    </row>
    <row r="1660" spans="1:4" ht="105">
      <c r="A1660" s="4">
        <f t="shared" si="50"/>
        <v>1</v>
      </c>
      <c r="B1660" s="4" t="str">
        <f t="shared" si="51"/>
        <v>1.1.2 Full-time equivalents (FTEs) per role: managing and coordinating all phases of programme planning and implementation, monitoring and evaluation, administrative and logistical needs. 1 FTE is comparable to a full-time worker</v>
      </c>
      <c r="C1660" s="4" t="s">
        <v>2604</v>
      </c>
      <c r="D1660" s="164" t="s">
        <v>2605</v>
      </c>
    </row>
    <row r="1661" spans="1:4">
      <c r="A1661" s="4">
        <f t="shared" si="50"/>
        <v>1</v>
      </c>
      <c r="B1661" s="4" t="str">
        <f t="shared" si="51"/>
        <v>1.2.1 Number of meetings of TWG</v>
      </c>
      <c r="C1661" s="4" t="s">
        <v>2622</v>
      </c>
      <c r="D1661" s="163" t="s">
        <v>2623</v>
      </c>
    </row>
    <row r="1662" spans="1:4" ht="120">
      <c r="A1662" s="4">
        <f t="shared" si="50"/>
        <v>1</v>
      </c>
      <c r="B1662" s="4" t="str">
        <f t="shared" si="51"/>
        <v>Automated response. Needs to be double checked for correctness. 
NOTE: If the numbers do not appear or seem incorrect, please, go the "Programme staff info" tab and check that each staff is entered and the FTEs for each of them is entered and up-to-date</v>
      </c>
      <c r="C1662" s="4" t="s">
        <v>2802</v>
      </c>
      <c r="D1662" s="4" t="s">
        <v>2613</v>
      </c>
    </row>
    <row r="1663" spans="1:4" ht="90">
      <c r="A1663" s="4">
        <f t="shared" si="50"/>
        <v>1</v>
      </c>
      <c r="B1663" s="4" t="str">
        <f t="shared" si="51"/>
        <v xml:space="preserve">Filled out by the responder. You can refer to TWG tab if you have recorded all TWG meetings in the spreadsheet.
Needs to be double checked for correctness. </v>
      </c>
      <c r="C1663" s="4" t="s">
        <v>2758</v>
      </c>
      <c r="D1663" s="4" t="s">
        <v>2627</v>
      </c>
    </row>
    <row r="1664" spans="1:4" ht="60">
      <c r="A1664" s="4">
        <f t="shared" si="50"/>
        <v>1</v>
      </c>
      <c r="B1664" s="4" t="str">
        <f t="shared" si="51"/>
        <v>Drop-down - to be selected by the reporter. 
If no or not applicable (no graduates), skip question B4</v>
      </c>
      <c r="C1664" s="4" t="s">
        <v>2803</v>
      </c>
      <c r="D1664" s="4" t="s">
        <v>2804</v>
      </c>
    </row>
    <row r="1665" spans="1:4" ht="180">
      <c r="A1665" s="4">
        <f t="shared" si="50"/>
        <v>1</v>
      </c>
      <c r="B1665" s="4" t="str">
        <f t="shared" si="51"/>
        <v>Automated response. Needs to be double checked for correctness. 
NOTE: If the totals of each breakdown do not appear or do not match or seem incorrect, please, go the "Instructors' info" tab and check that all instructors have been entered, and for all instructors that are graduates of the programme the drop-down has been selected in the column "Graduate of GLLP-based programme - Yes/No"</v>
      </c>
      <c r="C1665" s="4" t="s">
        <v>2689</v>
      </c>
      <c r="D1665" s="4" t="s">
        <v>2690</v>
      </c>
    </row>
    <row r="1666" spans="1:4" ht="60">
      <c r="A1666" s="4">
        <f t="shared" si="50"/>
        <v>1</v>
      </c>
      <c r="B1666" s="4" t="str">
        <f t="shared" si="51"/>
        <v>Drop-down - to be selected by the reporter. 
If no or not applicable (no graduates), skip question B6</v>
      </c>
      <c r="C1666" s="4" t="s">
        <v>2805</v>
      </c>
      <c r="D1666" s="4" t="s">
        <v>2806</v>
      </c>
    </row>
    <row r="1667" spans="1:4" ht="180">
      <c r="A1667" s="4">
        <f t="shared" si="50"/>
        <v>1</v>
      </c>
      <c r="B1667" s="4" t="str">
        <f t="shared" si="51"/>
        <v>Automated response. Needs to be double checked for correctness. 
NOTE: If the totals of each breakdown do not appear or do not match or seem incorrect, please, go the "Mentors' info" tab and check that all mentors have been entered, and for all mentors that are graduates of the programme the drop-down has been selected in the column "Graduate of GLLP-based programme - Yes/No"</v>
      </c>
      <c r="C1667" s="4" t="s">
        <v>2713</v>
      </c>
      <c r="D1667" s="4" t="s">
        <v>2714</v>
      </c>
    </row>
    <row r="1668" spans="1:4" ht="90">
      <c r="A1668" s="4">
        <f t="shared" si="50"/>
        <v>1</v>
      </c>
      <c r="B1668" s="4" t="str">
        <f t="shared" si="51"/>
        <v>Filled out by the responder. Needs to be double checked for correctness. 
NOTE: Please convert the amounts in USD and do not use decimals or commas.</v>
      </c>
      <c r="C1668" s="4" t="s">
        <v>2807</v>
      </c>
      <c r="D1668" s="4" t="s">
        <v>2808</v>
      </c>
    </row>
    <row r="1669" spans="1:4">
      <c r="A1669" s="4">
        <f t="shared" ref="A1669:A1732" si="52">$B$2</f>
        <v>1</v>
      </c>
      <c r="B1669" s="4" t="str">
        <f t="shared" ref="B1669:B1732" si="53">IF($B$2=1,C1669,IF($B$2=2,D1669,IF($B$2=3,E1669,IF($B$2=4,F1669,F1670))))</f>
        <v>Section C. Programme results</v>
      </c>
      <c r="C1669" s="4" t="s">
        <v>2809</v>
      </c>
      <c r="D1669" s="4" t="s">
        <v>2810</v>
      </c>
    </row>
    <row r="1670" spans="1:4" ht="45">
      <c r="A1670" s="4">
        <f t="shared" si="52"/>
        <v>1</v>
      </c>
      <c r="B1670" s="4" t="str">
        <f t="shared" si="53"/>
        <v>Number of participants that completed all programme requirements for graduation</v>
      </c>
      <c r="C1670" s="4" t="s">
        <v>2811</v>
      </c>
      <c r="D1670" s="4" t="s">
        <v>2812</v>
      </c>
    </row>
    <row r="1671" spans="1:4" ht="75">
      <c r="A1671" s="4">
        <f t="shared" si="52"/>
        <v>1</v>
      </c>
      <c r="B1671" s="4" t="str">
        <f t="shared" si="53"/>
        <v>All three breakdowns should have same totals, please, ensure that all the data in the spreadsheets have been entered correclty (refer to column E for reference)</v>
      </c>
      <c r="C1671" s="4" t="s">
        <v>2638</v>
      </c>
      <c r="D1671" s="4" t="s">
        <v>2639</v>
      </c>
    </row>
    <row r="1672" spans="1:4" ht="45">
      <c r="A1672" s="4">
        <f t="shared" si="52"/>
        <v>1</v>
      </c>
      <c r="B1672" s="4" t="str">
        <f t="shared" si="53"/>
        <v>Whether any of the participants dropped out of the programme before completing the programme</v>
      </c>
      <c r="C1672" s="4" t="s">
        <v>2813</v>
      </c>
      <c r="D1672" s="4" t="s">
        <v>2814</v>
      </c>
    </row>
    <row r="1673" spans="1:4" ht="45">
      <c r="A1673" s="4">
        <f t="shared" si="52"/>
        <v>1</v>
      </c>
      <c r="B1673" s="4" t="str">
        <f t="shared" si="53"/>
        <v>Number of participants that dropped out of the programme before completing the programme</v>
      </c>
      <c r="C1673" s="4" t="s">
        <v>2815</v>
      </c>
      <c r="D1673" s="4" t="s">
        <v>2816</v>
      </c>
    </row>
    <row r="1674" spans="1:4" ht="75">
      <c r="A1674" s="4">
        <f t="shared" si="52"/>
        <v>1</v>
      </c>
      <c r="B1674" s="4" t="str">
        <f t="shared" si="53"/>
        <v>All three breakdowns should have same totals, please, ensure that all the data in the spreadsheets have been entered correclty (refer to column E for reference)</v>
      </c>
      <c r="C1674" s="4" t="s">
        <v>2638</v>
      </c>
      <c r="D1674" s="4" t="s">
        <v>2639</v>
      </c>
    </row>
    <row r="1675" spans="1:4">
      <c r="A1675" s="4">
        <f t="shared" si="52"/>
        <v>1</v>
      </c>
      <c r="B1675" s="4" t="str">
        <f t="shared" si="53"/>
        <v>Reasons for dropping out</v>
      </c>
      <c r="C1675" s="4" t="s">
        <v>2817</v>
      </c>
      <c r="D1675" s="4" t="s">
        <v>2818</v>
      </c>
    </row>
    <row r="1676" spans="1:4">
      <c r="A1676" s="4">
        <f t="shared" si="52"/>
        <v>1</v>
      </c>
      <c r="B1676" s="4" t="str">
        <f t="shared" si="53"/>
        <v>Maternity/paternity leave </v>
      </c>
      <c r="C1676" s="4" t="s">
        <v>2819</v>
      </c>
      <c r="D1676" s="4" t="s">
        <v>2820</v>
      </c>
    </row>
    <row r="1677" spans="1:4">
      <c r="A1677" s="4">
        <f t="shared" si="52"/>
        <v>1</v>
      </c>
      <c r="B1677" s="4" t="str">
        <f t="shared" si="53"/>
        <v>Other family reasons </v>
      </c>
      <c r="C1677" s="4" t="s">
        <v>2821</v>
      </c>
      <c r="D1677" s="4" t="s">
        <v>2822</v>
      </c>
    </row>
    <row r="1678" spans="1:4">
      <c r="A1678" s="4">
        <f t="shared" si="52"/>
        <v>1</v>
      </c>
      <c r="B1678" s="4" t="str">
        <f t="shared" si="53"/>
        <v>Continuing education </v>
      </c>
      <c r="C1678" s="4" t="s">
        <v>2823</v>
      </c>
      <c r="D1678" s="4" t="s">
        <v>2824</v>
      </c>
    </row>
    <row r="1679" spans="1:4" ht="30">
      <c r="A1679" s="4">
        <f t="shared" si="52"/>
        <v>1</v>
      </c>
      <c r="B1679" s="4" t="str">
        <f t="shared" si="53"/>
        <v>Inability to dedicate time to the programme </v>
      </c>
      <c r="C1679" s="4" t="s">
        <v>2825</v>
      </c>
      <c r="D1679" s="4" t="s">
        <v>528</v>
      </c>
    </row>
    <row r="1680" spans="1:4">
      <c r="A1680" s="4">
        <f t="shared" si="52"/>
        <v>1</v>
      </c>
      <c r="B1680" s="4" t="str">
        <f t="shared" si="53"/>
        <v>Unsatisfied with the programme </v>
      </c>
      <c r="C1680" s="4" t="s">
        <v>2826</v>
      </c>
      <c r="D1680" s="4" t="s">
        <v>530</v>
      </c>
    </row>
    <row r="1681" spans="1:4">
      <c r="A1681" s="4">
        <f t="shared" si="52"/>
        <v>1</v>
      </c>
      <c r="B1681" s="4" t="str">
        <f t="shared" si="53"/>
        <v>Other, specify</v>
      </c>
      <c r="C1681" s="4" t="s">
        <v>531</v>
      </c>
      <c r="D1681" s="4" t="s">
        <v>532</v>
      </c>
    </row>
    <row r="1682" spans="1:4" ht="45">
      <c r="A1682" s="4">
        <f t="shared" si="52"/>
        <v>1</v>
      </c>
      <c r="B1682" s="4" t="str">
        <f t="shared" si="53"/>
        <v>Type of certificate or diploma provided to the graduates of the programme</v>
      </c>
      <c r="C1682" s="4" t="s">
        <v>2827</v>
      </c>
      <c r="D1682" s="4" t="s">
        <v>2828</v>
      </c>
    </row>
    <row r="1683" spans="1:4" ht="45">
      <c r="A1683" s="4">
        <f t="shared" si="52"/>
        <v>1</v>
      </c>
      <c r="B1683" s="4" t="str">
        <f t="shared" si="53"/>
        <v>1.3.2 Percentage of participants completing all programme requirements per GLLP iteration</v>
      </c>
      <c r="C1683" s="4" t="s">
        <v>2829</v>
      </c>
      <c r="D1683" s="163" t="s">
        <v>2830</v>
      </c>
    </row>
    <row r="1684" spans="1:4" ht="30">
      <c r="A1684" s="4">
        <f t="shared" si="52"/>
        <v>1</v>
      </c>
      <c r="B1684" s="4" t="str">
        <f t="shared" si="53"/>
        <v>1.3.1 Attrition rate per GLLP iteration</v>
      </c>
      <c r="C1684" s="4" t="s">
        <v>2831</v>
      </c>
      <c r="D1684" s="163" t="s">
        <v>2832</v>
      </c>
    </row>
    <row r="1685" spans="1:4" ht="210">
      <c r="A1685" s="4">
        <f t="shared" si="52"/>
        <v>1</v>
      </c>
      <c r="B1685" s="4" t="str">
        <f t="shared" si="53"/>
        <v>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 In addition, check that "Completed all programme requirements for graduation (Y/N)" drop-down has been selected for each of them.</v>
      </c>
      <c r="C1685" s="4" t="s">
        <v>2833</v>
      </c>
      <c r="D1685" s="4" t="s">
        <v>2665</v>
      </c>
    </row>
    <row r="1686" spans="1:4" ht="45">
      <c r="A1686" s="4">
        <f t="shared" si="52"/>
        <v>1</v>
      </c>
      <c r="B1686" s="4" t="str">
        <f t="shared" si="53"/>
        <v>Drop-down - to be selected by the reporter. 
If "No", skip questions C3 and C4</v>
      </c>
      <c r="C1686" s="4" t="s">
        <v>2834</v>
      </c>
      <c r="D1686" s="4" t="s">
        <v>2835</v>
      </c>
    </row>
    <row r="1687" spans="1:4" ht="195">
      <c r="A1687" s="4">
        <f t="shared" si="52"/>
        <v>1</v>
      </c>
      <c r="B1687" s="4" t="str">
        <f t="shared" si="53"/>
        <v>Automated response. Needs to be double checked for correctness. 
NOTE: If the totals of each breakdown do not appear or do not match or seem incorrect, please, go the "Participants' info" tab and check that all participants have been entered and that the sector, gender and business sector have been selected for each of them. In addition, check that "Drop out (Y/N)" drop-down has been selected for each of them.</v>
      </c>
      <c r="C1687" s="4" t="s">
        <v>2836</v>
      </c>
      <c r="D1687" s="4" t="s">
        <v>2837</v>
      </c>
    </row>
    <row r="1688" spans="1:4" ht="180">
      <c r="A1688" s="4">
        <f t="shared" si="52"/>
        <v>1</v>
      </c>
      <c r="B1688" s="4" t="str">
        <f t="shared" si="53"/>
        <v>Automated response. Needs to be double checked for correctness. 
NOTE: If the totals of each breakdown do not appear or do not match or seem incorrect, please, go the "Participants' info" tab and check that all participants have been entered and columns "Drop out reason (if applicable)" and "Specify drop-out reason (if applicable; if not, skip)" are filled out for those participants that dropped out</v>
      </c>
      <c r="C1688" s="4" t="s">
        <v>2838</v>
      </c>
      <c r="D1688" s="4" t="s">
        <v>2839</v>
      </c>
    </row>
    <row r="1689" spans="1:4" ht="30">
      <c r="A1689" s="4">
        <f t="shared" si="52"/>
        <v>1</v>
      </c>
      <c r="B1689" s="4" t="str">
        <f t="shared" si="53"/>
        <v>Drop-down - to be selected by the reporter</v>
      </c>
      <c r="C1689" s="4" t="s">
        <v>2584</v>
      </c>
      <c r="D1689" s="4" t="s">
        <v>2585</v>
      </c>
    </row>
    <row r="1690" spans="1:4">
      <c r="A1690" s="4">
        <f t="shared" si="52"/>
        <v>1</v>
      </c>
      <c r="B1690" s="4" t="str">
        <f t="shared" si="53"/>
        <v>Section D. Didactic sessions</v>
      </c>
      <c r="C1690" s="4" t="s">
        <v>2840</v>
      </c>
      <c r="D1690" s="4" t="s">
        <v>2841</v>
      </c>
    </row>
    <row r="1691" spans="1:4" ht="45">
      <c r="A1691" s="4">
        <f t="shared" si="52"/>
        <v>1</v>
      </c>
      <c r="B1691" s="4" t="str">
        <f t="shared" si="53"/>
        <v>Percentage of GLLP modules that were covered in this iteration out of 43 GLLP modules</v>
      </c>
      <c r="C1691" s="4" t="s">
        <v>2842</v>
      </c>
      <c r="D1691" s="4" t="s">
        <v>2843</v>
      </c>
    </row>
    <row r="1692" spans="1:4">
      <c r="A1692" s="4">
        <f t="shared" si="52"/>
        <v>1</v>
      </c>
      <c r="B1692" s="4" t="str">
        <f t="shared" si="53"/>
        <v>Average attendance per participant</v>
      </c>
      <c r="C1692" s="4" t="s">
        <v>850</v>
      </c>
      <c r="D1692" s="4" t="s">
        <v>851</v>
      </c>
    </row>
    <row r="1693" spans="1:4">
      <c r="A1693" s="4">
        <f t="shared" si="52"/>
        <v>1</v>
      </c>
      <c r="B1693" s="4" t="str">
        <f t="shared" si="53"/>
        <v>By mode</v>
      </c>
      <c r="C1693" s="4" t="s">
        <v>860</v>
      </c>
      <c r="D1693" s="4" t="s">
        <v>861</v>
      </c>
    </row>
    <row r="1694" spans="1:4">
      <c r="A1694" s="4">
        <f t="shared" si="52"/>
        <v>1</v>
      </c>
      <c r="B1694" s="4" t="str">
        <f t="shared" si="53"/>
        <v>By sector</v>
      </c>
      <c r="C1694" s="4" t="s">
        <v>1131</v>
      </c>
      <c r="D1694" s="4" t="s">
        <v>1132</v>
      </c>
    </row>
    <row r="1695" spans="1:4">
      <c r="A1695" s="4">
        <f t="shared" si="52"/>
        <v>1</v>
      </c>
      <c r="B1695" s="4" t="str">
        <f t="shared" si="53"/>
        <v>Overall average</v>
      </c>
      <c r="C1695" s="4" t="s">
        <v>2844</v>
      </c>
      <c r="D1695" s="4" t="s">
        <v>1909</v>
      </c>
    </row>
    <row r="1696" spans="1:4" ht="30">
      <c r="A1696" s="4">
        <f t="shared" si="52"/>
        <v>1</v>
      </c>
      <c r="B1696" s="4" t="str">
        <f t="shared" si="53"/>
        <v>1.2.8 Percentage of delivered GLLP modules</v>
      </c>
      <c r="C1696" s="4" t="s">
        <v>2845</v>
      </c>
      <c r="D1696" s="4" t="s">
        <v>2846</v>
      </c>
    </row>
    <row r="1697" spans="1:4" ht="30">
      <c r="A1697" s="4">
        <f t="shared" si="52"/>
        <v>1</v>
      </c>
      <c r="B1697" s="4" t="str">
        <f t="shared" si="53"/>
        <v>1.2.9 Average attendance per participant</v>
      </c>
      <c r="C1697" s="4" t="s">
        <v>2847</v>
      </c>
      <c r="D1697" s="163" t="s">
        <v>2848</v>
      </c>
    </row>
    <row r="1698" spans="1:4" ht="45">
      <c r="A1698" s="4">
        <f t="shared" si="52"/>
        <v>1</v>
      </c>
      <c r="B1698" s="4" t="str">
        <f t="shared" si="53"/>
        <v>2.1.1 Mean difference between the individual pre-test and post-test scores</v>
      </c>
      <c r="C1698" s="4" t="s">
        <v>2756</v>
      </c>
      <c r="D1698" s="163" t="s">
        <v>2757</v>
      </c>
    </row>
    <row r="1699" spans="1:4" ht="120">
      <c r="A1699" s="4">
        <f t="shared" si="52"/>
        <v>1</v>
      </c>
      <c r="B1699" s="4" t="str">
        <f t="shared" si="53"/>
        <v>Automated response. Needs to be double checked for correctness. 
NOTE: If the infromation does not appear or does not match or seems incorrect, please, go the "Modules' info" tab and check that "Covered or not (Y/N)" column is selected for each of the 43 GLLP modules.</v>
      </c>
      <c r="C1699" s="4" t="s">
        <v>2849</v>
      </c>
      <c r="D1699" s="4" t="s">
        <v>2850</v>
      </c>
    </row>
    <row r="1700" spans="1:4" ht="197.25" customHeight="1">
      <c r="A1700" s="4">
        <f t="shared" si="52"/>
        <v>1</v>
      </c>
      <c r="B1700" s="4" t="str">
        <f t="shared" si="53"/>
        <v>Automated response. Needs to be double checked for correctness. 
NOTE: If the infromation does not appear or does not match or seems incorrect, please, go the "Participants' info" tab and check that all participants have been entered. In addition, go to the "Didactic sessions" tab and check that attendance has been selected for each participant for each module.</v>
      </c>
      <c r="C1700" s="4" t="s">
        <v>2851</v>
      </c>
      <c r="D1700" s="4" t="s">
        <v>2852</v>
      </c>
    </row>
    <row r="1701" spans="1:4" ht="240">
      <c r="A1701" s="4">
        <f t="shared" si="52"/>
        <v>1</v>
      </c>
      <c r="B1701" s="4" t="str">
        <f t="shared" si="53"/>
        <v>Automated response. Needs to be double checked for correctness. 
NOTE: If the information does not appear or seems incorrect, please, go the "Didactic sessions" tab and check that the name of the module has been selected for each covered modules at the top of the table. You also have to ensure that Pre-test score and Post-test score have been filled out for each participant for each of the covered modules, and Pre-test maximum possible score and Post-test maximum possible score have been entered for each covered module.</v>
      </c>
      <c r="C1701" s="4" t="s">
        <v>2770</v>
      </c>
      <c r="D1701" s="4" t="s">
        <v>2771</v>
      </c>
    </row>
    <row r="1702" spans="1:4">
      <c r="A1702" s="4">
        <f t="shared" si="52"/>
        <v>1</v>
      </c>
      <c r="B1702" s="4" t="str">
        <f t="shared" si="53"/>
        <v>Section E. Mentoring</v>
      </c>
      <c r="C1702" s="4" t="s">
        <v>2853</v>
      </c>
      <c r="D1702" s="4" t="s">
        <v>2854</v>
      </c>
    </row>
    <row r="1703" spans="1:4" ht="30">
      <c r="A1703" s="4">
        <f t="shared" si="52"/>
        <v>1</v>
      </c>
      <c r="B1703" s="4" t="str">
        <f t="shared" si="53"/>
        <v>Whether each mentee has at least 1 mentoring session per month</v>
      </c>
      <c r="C1703" s="4" t="s">
        <v>2730</v>
      </c>
      <c r="D1703" s="4" t="s">
        <v>2731</v>
      </c>
    </row>
    <row r="1704" spans="1:4">
      <c r="A1704" s="4">
        <f t="shared" si="52"/>
        <v>1</v>
      </c>
      <c r="B1704" s="4" t="str">
        <f t="shared" si="53"/>
        <v>Participant 1</v>
      </c>
      <c r="C1704" s="4" t="s">
        <v>2855</v>
      </c>
      <c r="D1704" s="4" t="s">
        <v>2856</v>
      </c>
    </row>
    <row r="1705" spans="1:4">
      <c r="A1705" s="4">
        <f t="shared" si="52"/>
        <v>1</v>
      </c>
      <c r="B1705" s="4" t="str">
        <f t="shared" si="53"/>
        <v>Participant 2</v>
      </c>
      <c r="C1705" s="4" t="s">
        <v>2857</v>
      </c>
      <c r="D1705" s="4" t="s">
        <v>2858</v>
      </c>
    </row>
    <row r="1706" spans="1:4">
      <c r="A1706" s="4">
        <f t="shared" si="52"/>
        <v>1</v>
      </c>
      <c r="B1706" s="4" t="str">
        <f t="shared" si="53"/>
        <v>Participant 3</v>
      </c>
      <c r="C1706" s="4" t="s">
        <v>2859</v>
      </c>
      <c r="D1706" s="4" t="s">
        <v>2860</v>
      </c>
    </row>
    <row r="1707" spans="1:4">
      <c r="A1707" s="4">
        <f t="shared" si="52"/>
        <v>1</v>
      </c>
      <c r="B1707" s="4" t="str">
        <f t="shared" si="53"/>
        <v>Participant 4</v>
      </c>
      <c r="C1707" s="4" t="s">
        <v>2861</v>
      </c>
      <c r="D1707" s="4" t="s">
        <v>2862</v>
      </c>
    </row>
    <row r="1708" spans="1:4">
      <c r="A1708" s="4">
        <f t="shared" si="52"/>
        <v>1</v>
      </c>
      <c r="B1708" s="4" t="str">
        <f t="shared" si="53"/>
        <v>Participant 5</v>
      </c>
      <c r="C1708" s="4" t="s">
        <v>2863</v>
      </c>
      <c r="D1708" s="4" t="s">
        <v>2864</v>
      </c>
    </row>
    <row r="1709" spans="1:4">
      <c r="A1709" s="4">
        <f t="shared" si="52"/>
        <v>1</v>
      </c>
      <c r="B1709" s="4" t="str">
        <f t="shared" si="53"/>
        <v>Participant 6</v>
      </c>
      <c r="C1709" s="4" t="s">
        <v>2865</v>
      </c>
      <c r="D1709" s="4" t="s">
        <v>2866</v>
      </c>
    </row>
    <row r="1710" spans="1:4">
      <c r="A1710" s="4">
        <f t="shared" si="52"/>
        <v>1</v>
      </c>
      <c r="B1710" s="4" t="str">
        <f t="shared" si="53"/>
        <v>Participant 7</v>
      </c>
      <c r="C1710" s="4" t="s">
        <v>2867</v>
      </c>
      <c r="D1710" s="4" t="s">
        <v>2868</v>
      </c>
    </row>
    <row r="1711" spans="1:4">
      <c r="A1711" s="4">
        <f t="shared" si="52"/>
        <v>1</v>
      </c>
      <c r="B1711" s="4" t="str">
        <f t="shared" si="53"/>
        <v>Participant 8</v>
      </c>
      <c r="C1711" s="4" t="s">
        <v>2869</v>
      </c>
      <c r="D1711" s="4" t="s">
        <v>2870</v>
      </c>
    </row>
    <row r="1712" spans="1:4">
      <c r="A1712" s="4">
        <f t="shared" si="52"/>
        <v>1</v>
      </c>
      <c r="B1712" s="4" t="str">
        <f t="shared" si="53"/>
        <v>Participant 9</v>
      </c>
      <c r="C1712" s="4" t="s">
        <v>2871</v>
      </c>
      <c r="D1712" s="4" t="s">
        <v>2872</v>
      </c>
    </row>
    <row r="1713" spans="1:4">
      <c r="A1713" s="4">
        <f t="shared" si="52"/>
        <v>1</v>
      </c>
      <c r="B1713" s="4" t="str">
        <f t="shared" si="53"/>
        <v>Participant 10</v>
      </c>
      <c r="C1713" s="4" t="s">
        <v>2873</v>
      </c>
      <c r="D1713" s="4" t="s">
        <v>2874</v>
      </c>
    </row>
    <row r="1714" spans="1:4">
      <c r="A1714" s="4">
        <f t="shared" si="52"/>
        <v>1</v>
      </c>
      <c r="B1714" s="4" t="str">
        <f t="shared" si="53"/>
        <v>Participant 11</v>
      </c>
      <c r="C1714" s="4" t="s">
        <v>2875</v>
      </c>
      <c r="D1714" s="4" t="s">
        <v>2876</v>
      </c>
    </row>
    <row r="1715" spans="1:4">
      <c r="A1715" s="4">
        <f t="shared" si="52"/>
        <v>1</v>
      </c>
      <c r="B1715" s="4" t="str">
        <f t="shared" si="53"/>
        <v>Participant 12</v>
      </c>
      <c r="C1715" s="4" t="s">
        <v>2877</v>
      </c>
      <c r="D1715" s="4" t="s">
        <v>2878</v>
      </c>
    </row>
    <row r="1716" spans="1:4">
      <c r="A1716" s="4">
        <f t="shared" si="52"/>
        <v>1</v>
      </c>
      <c r="B1716" s="4" t="str">
        <f t="shared" si="53"/>
        <v>Participant 13</v>
      </c>
      <c r="C1716" s="4" t="s">
        <v>2879</v>
      </c>
      <c r="D1716" s="4" t="s">
        <v>2880</v>
      </c>
    </row>
    <row r="1717" spans="1:4">
      <c r="A1717" s="4">
        <f t="shared" si="52"/>
        <v>1</v>
      </c>
      <c r="B1717" s="4" t="str">
        <f t="shared" si="53"/>
        <v>Participant 14</v>
      </c>
      <c r="C1717" s="4" t="s">
        <v>2881</v>
      </c>
      <c r="D1717" s="4" t="s">
        <v>2882</v>
      </c>
    </row>
    <row r="1718" spans="1:4">
      <c r="A1718" s="4">
        <f t="shared" si="52"/>
        <v>1</v>
      </c>
      <c r="B1718" s="4" t="str">
        <f t="shared" si="53"/>
        <v>Participant 15</v>
      </c>
      <c r="C1718" s="4" t="s">
        <v>2883</v>
      </c>
      <c r="D1718" s="4" t="s">
        <v>2884</v>
      </c>
    </row>
    <row r="1719" spans="1:4">
      <c r="A1719" s="4">
        <f t="shared" si="52"/>
        <v>1</v>
      </c>
      <c r="B1719" s="4" t="str">
        <f t="shared" si="53"/>
        <v>Participant 16</v>
      </c>
      <c r="C1719" s="4" t="s">
        <v>2885</v>
      </c>
      <c r="D1719" s="4" t="s">
        <v>2886</v>
      </c>
    </row>
    <row r="1720" spans="1:4">
      <c r="A1720" s="4">
        <f t="shared" si="52"/>
        <v>1</v>
      </c>
      <c r="B1720" s="4" t="str">
        <f t="shared" si="53"/>
        <v>Participant 17</v>
      </c>
      <c r="C1720" s="4" t="s">
        <v>2887</v>
      </c>
      <c r="D1720" s="4" t="s">
        <v>2888</v>
      </c>
    </row>
    <row r="1721" spans="1:4">
      <c r="A1721" s="4">
        <f t="shared" si="52"/>
        <v>1</v>
      </c>
      <c r="B1721" s="4" t="str">
        <f t="shared" si="53"/>
        <v>Participant 18</v>
      </c>
      <c r="C1721" s="4" t="s">
        <v>2889</v>
      </c>
      <c r="D1721" s="4" t="s">
        <v>2890</v>
      </c>
    </row>
    <row r="1722" spans="1:4">
      <c r="A1722" s="4">
        <f t="shared" si="52"/>
        <v>1</v>
      </c>
      <c r="B1722" s="4" t="str">
        <f t="shared" si="53"/>
        <v>Participant 19</v>
      </c>
      <c r="C1722" s="4" t="s">
        <v>2891</v>
      </c>
      <c r="D1722" s="4" t="s">
        <v>2892</v>
      </c>
    </row>
    <row r="1723" spans="1:4">
      <c r="A1723" s="4">
        <f t="shared" si="52"/>
        <v>1</v>
      </c>
      <c r="B1723" s="4" t="str">
        <f t="shared" si="53"/>
        <v>Participant 20</v>
      </c>
      <c r="C1723" s="4" t="s">
        <v>2893</v>
      </c>
      <c r="D1723" s="4" t="s">
        <v>2894</v>
      </c>
    </row>
    <row r="1724" spans="1:4">
      <c r="A1724" s="4">
        <f t="shared" si="52"/>
        <v>1</v>
      </c>
      <c r="B1724" s="4" t="str">
        <f t="shared" si="53"/>
        <v>Participant 21</v>
      </c>
      <c r="C1724" s="4" t="s">
        <v>2895</v>
      </c>
      <c r="D1724" s="4" t="s">
        <v>2896</v>
      </c>
    </row>
    <row r="1725" spans="1:4">
      <c r="A1725" s="4">
        <f t="shared" si="52"/>
        <v>1</v>
      </c>
      <c r="B1725" s="4" t="str">
        <f t="shared" si="53"/>
        <v>Participant 22</v>
      </c>
      <c r="C1725" s="4" t="s">
        <v>2897</v>
      </c>
      <c r="D1725" s="4" t="s">
        <v>2898</v>
      </c>
    </row>
    <row r="1726" spans="1:4">
      <c r="A1726" s="4">
        <f t="shared" si="52"/>
        <v>1</v>
      </c>
      <c r="B1726" s="4" t="str">
        <f t="shared" si="53"/>
        <v>Participant 23</v>
      </c>
      <c r="C1726" s="4" t="s">
        <v>2899</v>
      </c>
      <c r="D1726" s="4" t="s">
        <v>2900</v>
      </c>
    </row>
    <row r="1727" spans="1:4">
      <c r="A1727" s="4">
        <f t="shared" si="52"/>
        <v>1</v>
      </c>
      <c r="B1727" s="4" t="str">
        <f t="shared" si="53"/>
        <v>Participant 24</v>
      </c>
      <c r="C1727" s="4" t="s">
        <v>2901</v>
      </c>
      <c r="D1727" s="4" t="s">
        <v>2902</v>
      </c>
    </row>
    <row r="1728" spans="1:4">
      <c r="A1728" s="4">
        <f t="shared" si="52"/>
        <v>1</v>
      </c>
      <c r="B1728" s="4" t="str">
        <f t="shared" si="53"/>
        <v>Participant 25</v>
      </c>
      <c r="C1728" s="4" t="s">
        <v>2903</v>
      </c>
      <c r="D1728" s="4" t="s">
        <v>2904</v>
      </c>
    </row>
    <row r="1729" spans="1:4" ht="45">
      <c r="A1729" s="4">
        <f t="shared" si="52"/>
        <v>1</v>
      </c>
      <c r="B1729" s="4" t="str">
        <f t="shared" si="53"/>
        <v>1.2.12 Evidence of at least 1 mentoring session/month per mentee</v>
      </c>
      <c r="C1729" s="4" t="s">
        <v>2750</v>
      </c>
      <c r="D1729" s="163" t="s">
        <v>2751</v>
      </c>
    </row>
    <row r="1730" spans="1:4" ht="105">
      <c r="A1730" s="4">
        <f t="shared" si="52"/>
        <v>1</v>
      </c>
      <c r="B1730" s="4" t="str">
        <f t="shared" si="53"/>
        <v xml:space="preserve">Drop-down - to be selected by the reporter. You can refer to Mentoring tab if you have recorded all mentoring meetings in the spreadsheet. 
Needs to be double checked for correctness. </v>
      </c>
      <c r="C1730" s="4" t="s">
        <v>2763</v>
      </c>
      <c r="D1730" s="4" t="s">
        <v>2905</v>
      </c>
    </row>
    <row r="1731" spans="1:4" ht="165">
      <c r="A1731" s="4">
        <f t="shared" si="52"/>
        <v>1</v>
      </c>
      <c r="B1731" s="4" t="str">
        <f t="shared" si="53"/>
        <v>Automated response. Needs to be double checked for correctness. 
NOTE: If the information does not appear or seems incorrect, please, go the "Participants' info" tab and check that all participants have been entered. Also go to the "Mentoring" tab and check that "# of mentoring sessions held/completed" column has been filled out for each participant</v>
      </c>
      <c r="C1731" s="4" t="s">
        <v>2906</v>
      </c>
      <c r="D1731" s="4" t="s">
        <v>2907</v>
      </c>
    </row>
    <row r="1732" spans="1:4">
      <c r="A1732" s="4">
        <f t="shared" si="52"/>
        <v>1</v>
      </c>
      <c r="B1732" s="4" t="str">
        <f t="shared" si="53"/>
        <v>Section E. Small projects</v>
      </c>
      <c r="C1732" s="4" t="s">
        <v>2908</v>
      </c>
      <c r="D1732" s="4" t="s">
        <v>2909</v>
      </c>
    </row>
    <row r="1733" spans="1:4" ht="45">
      <c r="A1733" s="4">
        <f t="shared" ref="A1733:A1796" si="54">$B$2</f>
        <v>1</v>
      </c>
      <c r="B1733" s="4" t="str">
        <f t="shared" ref="B1733:B1796" si="55">IF($B$2=1,C1733,IF($B$2=2,D1733,IF($B$2=3,E1733,IF($B$2=4,F1733,F1734))))</f>
        <v>Whether each participant completed at least two small projects</v>
      </c>
      <c r="C1733" s="4" t="s">
        <v>2910</v>
      </c>
      <c r="D1733" s="4" t="s">
        <v>2911</v>
      </c>
    </row>
    <row r="1734" spans="1:4" ht="30">
      <c r="A1734" s="4">
        <f t="shared" si="54"/>
        <v>1</v>
      </c>
      <c r="B1734" s="4" t="str">
        <f t="shared" si="55"/>
        <v>Small projects conducted during this iteration per competency</v>
      </c>
      <c r="C1734" s="4" t="s">
        <v>2912</v>
      </c>
      <c r="D1734" s="4" t="s">
        <v>2913</v>
      </c>
    </row>
    <row r="1735" spans="1:4" ht="30">
      <c r="A1735" s="4">
        <f t="shared" si="54"/>
        <v>1</v>
      </c>
      <c r="B1735" s="4" t="str">
        <f t="shared" si="55"/>
        <v>2.1.3 Minimum two small projects completed by each participant</v>
      </c>
      <c r="C1735" s="4" t="s">
        <v>2914</v>
      </c>
      <c r="D1735" s="4" t="s">
        <v>2915</v>
      </c>
    </row>
    <row r="1736" spans="1:4" ht="90">
      <c r="A1736" s="4">
        <f t="shared" si="54"/>
        <v>1</v>
      </c>
      <c r="B1736" s="4" t="str">
        <f t="shared" si="55"/>
        <v xml:space="preserve">Drop-down - to be selected by the reporter. You may refer to Small projects tab if you have recorded the information previously. 
Needs to be double checked for correctness. </v>
      </c>
      <c r="C1736" s="4" t="s">
        <v>2916</v>
      </c>
      <c r="D1736" s="4" t="s">
        <v>2917</v>
      </c>
    </row>
    <row r="1737" spans="1:4" ht="135">
      <c r="A1737" s="4">
        <f t="shared" si="54"/>
        <v>1</v>
      </c>
      <c r="B1737" s="4" t="str">
        <f t="shared" si="55"/>
        <v>Automated response. Needs to be double checked for correctness. 
NOTE: If the totals of each breakdown do not appear or do not match or seem incorrect, please, go the "Small projects" tab and check that all small projects have been entered and that the competency has been selected for each of them.</v>
      </c>
      <c r="C1737" s="4" t="s">
        <v>2918</v>
      </c>
      <c r="D1737" s="4" t="s">
        <v>2919</v>
      </c>
    </row>
    <row r="1738" spans="1:4">
      <c r="A1738" s="4">
        <f t="shared" si="54"/>
        <v>1</v>
      </c>
      <c r="B1738" s="4" t="str">
        <f t="shared" si="55"/>
        <v>Section F. Capstone projects</v>
      </c>
      <c r="C1738" s="4" t="s">
        <v>2920</v>
      </c>
      <c r="D1738" s="4" t="s">
        <v>2921</v>
      </c>
    </row>
    <row r="1739" spans="1:4" ht="30">
      <c r="A1739" s="4">
        <f t="shared" si="54"/>
        <v>1</v>
      </c>
      <c r="B1739" s="4" t="str">
        <f t="shared" si="55"/>
        <v>Number of capstone projects in the iteration</v>
      </c>
      <c r="C1739" s="4" t="s">
        <v>2922</v>
      </c>
      <c r="D1739" s="4" t="s">
        <v>2923</v>
      </c>
    </row>
    <row r="1740" spans="1:4" ht="60">
      <c r="A1740" s="4">
        <f t="shared" si="54"/>
        <v>1</v>
      </c>
      <c r="B1740" s="4" t="str">
        <f t="shared" si="55"/>
        <v>For each capstone project - title, up to 3 main competencies addressed in the project, project purpose and main achievements</v>
      </c>
      <c r="C1740" s="4" t="s">
        <v>2924</v>
      </c>
      <c r="D1740" s="4" t="s">
        <v>2925</v>
      </c>
    </row>
    <row r="1741" spans="1:4" ht="90">
      <c r="A1741" s="4">
        <f t="shared" si="54"/>
        <v>1</v>
      </c>
      <c r="B1741" s="4" t="str">
        <f t="shared" si="55"/>
        <v xml:space="preserve">Filled out by the responder. You may refer to Capstone projects tab if you have recorded the information previously.
Needs to be double checked for correctness. </v>
      </c>
      <c r="C1741" s="4" t="s">
        <v>2926</v>
      </c>
      <c r="D1741" s="4" t="s">
        <v>2927</v>
      </c>
    </row>
    <row r="1742" spans="1:4" ht="165">
      <c r="A1742" s="4">
        <f t="shared" si="54"/>
        <v>1</v>
      </c>
      <c r="B1742" s="4" t="str">
        <f t="shared" si="55"/>
        <v>Automated response. Needs to be double checked for correctness. 
NOTE: If the information does not appear or does not match or seems incorrect, please, go the "Capstone projects" tab and check that all capstone projects titles, objectives and achievements have been entered and competencies have been selected for each of the projects</v>
      </c>
      <c r="C1742" s="4" t="s">
        <v>2928</v>
      </c>
      <c r="D1742" s="4" t="s">
        <v>2929</v>
      </c>
    </row>
    <row r="1743" spans="1:4">
      <c r="A1743" s="4">
        <f t="shared" si="54"/>
        <v>1</v>
      </c>
      <c r="B1743" s="4" t="str">
        <f t="shared" si="55"/>
        <v>Capstone project title</v>
      </c>
      <c r="C1743" t="s">
        <v>1772</v>
      </c>
      <c r="D1743" s="4" t="s">
        <v>1773</v>
      </c>
    </row>
    <row r="1744" spans="1:4" ht="30">
      <c r="A1744" s="4">
        <f t="shared" si="54"/>
        <v>1</v>
      </c>
      <c r="B1744" s="4" t="str">
        <f t="shared" si="55"/>
        <v>Up to three competencies addressed in the capstone project</v>
      </c>
      <c r="C1744" s="4" t="s">
        <v>2930</v>
      </c>
      <c r="D1744" s="4" t="s">
        <v>2931</v>
      </c>
    </row>
    <row r="1745" spans="1:4">
      <c r="A1745" s="4">
        <f t="shared" si="54"/>
        <v>1</v>
      </c>
      <c r="B1745" s="4" t="str">
        <f t="shared" si="55"/>
        <v>Capstone project objectives</v>
      </c>
      <c r="C1745" t="s">
        <v>1782</v>
      </c>
      <c r="D1745" s="4" t="s">
        <v>1783</v>
      </c>
    </row>
    <row r="1746" spans="1:4" ht="30">
      <c r="A1746" s="4">
        <f t="shared" si="54"/>
        <v>1</v>
      </c>
      <c r="B1746" s="4" t="str">
        <f t="shared" si="55"/>
        <v>Capstone project outcomes (main achievements)</v>
      </c>
      <c r="C1746" s="4" t="s">
        <v>1784</v>
      </c>
      <c r="D1746" s="4" t="s">
        <v>1785</v>
      </c>
    </row>
    <row r="1747" spans="1:4">
      <c r="A1747" s="4">
        <f t="shared" si="54"/>
        <v>1</v>
      </c>
      <c r="B1747" s="4" t="str">
        <f t="shared" si="55"/>
        <v>Section G. Capstone projects results</v>
      </c>
      <c r="C1747" s="4" t="s">
        <v>2932</v>
      </c>
      <c r="D1747" s="4" t="s">
        <v>2933</v>
      </c>
    </row>
    <row r="1748" spans="1:4" ht="30">
      <c r="A1748" s="4">
        <f t="shared" si="54"/>
        <v>1</v>
      </c>
      <c r="B1748" s="4" t="str">
        <f t="shared" si="55"/>
        <v>Number of participants that took on a capstone project</v>
      </c>
      <c r="C1748" s="4" t="s">
        <v>2934</v>
      </c>
      <c r="D1748" s="4" t="s">
        <v>1809</v>
      </c>
    </row>
    <row r="1749" spans="1:4" ht="45">
      <c r="A1749" s="4">
        <f t="shared" si="54"/>
        <v>1</v>
      </c>
      <c r="B1749" s="4" t="str">
        <f t="shared" si="55"/>
        <v>Number of participants that completed capstone project with an oral presentation and written report</v>
      </c>
      <c r="C1749" s="4" t="s">
        <v>1810</v>
      </c>
      <c r="D1749" s="4" t="s">
        <v>1811</v>
      </c>
    </row>
    <row r="1750" spans="1:4" ht="45">
      <c r="A1750" s="4">
        <f t="shared" si="54"/>
        <v>1</v>
      </c>
      <c r="B1750" s="4" t="str">
        <f t="shared" si="55"/>
        <v>Whether any of the capstone projects were selected based on the national laboratory system needs</v>
      </c>
      <c r="C1750" s="4" t="s">
        <v>2935</v>
      </c>
      <c r="D1750" s="4" t="s">
        <v>2936</v>
      </c>
    </row>
    <row r="1751" spans="1:4" ht="45">
      <c r="A1751" s="4">
        <f t="shared" si="54"/>
        <v>1</v>
      </c>
      <c r="B1751" s="4" t="str">
        <f t="shared" si="55"/>
        <v>Number of capstone projects selected based on the national laboratory system needs</v>
      </c>
      <c r="C1751" s="4" t="s">
        <v>2937</v>
      </c>
      <c r="D1751" s="4" t="s">
        <v>2938</v>
      </c>
    </row>
    <row r="1752" spans="1:4" ht="90">
      <c r="A1752" s="4">
        <f t="shared" si="54"/>
        <v>1</v>
      </c>
      <c r="B1752" s="4" t="str">
        <f t="shared" si="55"/>
        <v>Whether any of the capstone projects were multisectoral involving participants from at least two sectors? (human health, animal health, environmental health, other)</v>
      </c>
      <c r="C1752" s="4" t="s">
        <v>2939</v>
      </c>
      <c r="D1752" s="4" t="s">
        <v>2940</v>
      </c>
    </row>
    <row r="1753" spans="1:4" ht="75">
      <c r="A1753" s="4">
        <f t="shared" si="54"/>
        <v>1</v>
      </c>
      <c r="B1753" s="4" t="str">
        <f t="shared" si="55"/>
        <v>Number of multisectoral projects (involving participants from at least two sectors - human health, animal health, environmental health, other)</v>
      </c>
      <c r="C1753" s="4" t="s">
        <v>2941</v>
      </c>
      <c r="D1753" s="4" t="s">
        <v>2942</v>
      </c>
    </row>
    <row r="1754" spans="1:4">
      <c r="A1754" s="4">
        <f t="shared" si="54"/>
        <v>1</v>
      </c>
      <c r="B1754" s="4" t="str">
        <f t="shared" si="55"/>
        <v>Total</v>
      </c>
      <c r="C1754" s="4" t="s">
        <v>115</v>
      </c>
      <c r="D1754" s="4" t="s">
        <v>2432</v>
      </c>
    </row>
    <row r="1755" spans="1:4" ht="75">
      <c r="A1755" s="4">
        <f t="shared" si="54"/>
        <v>1</v>
      </c>
      <c r="B1755" s="4" t="str">
        <f t="shared" si="55"/>
        <v>Whether any of the capstone projects were multidisciplinary involving other disciplines besides laboratory (e.g., epidemiology, IT, etc.)</v>
      </c>
      <c r="C1755" s="4" t="s">
        <v>2943</v>
      </c>
      <c r="D1755" s="4" t="s">
        <v>2944</v>
      </c>
    </row>
    <row r="1756" spans="1:4" ht="30">
      <c r="A1756" s="4">
        <f t="shared" si="54"/>
        <v>1</v>
      </c>
      <c r="B1756" s="4" t="str">
        <f t="shared" si="55"/>
        <v>Number of multidisciplinary capstone projects</v>
      </c>
      <c r="C1756" s="4" t="s">
        <v>2945</v>
      </c>
      <c r="D1756" s="4" t="s">
        <v>2946</v>
      </c>
    </row>
    <row r="1757" spans="1:4" ht="30">
      <c r="A1757" s="4">
        <f t="shared" si="54"/>
        <v>1</v>
      </c>
      <c r="B1757" s="4" t="str">
        <f t="shared" si="55"/>
        <v>Disciplines of the multidisciplinary capstone projects</v>
      </c>
      <c r="C1757" s="4" t="s">
        <v>2947</v>
      </c>
      <c r="D1757" s="4" t="s">
        <v>2948</v>
      </c>
    </row>
    <row r="1758" spans="1:4" ht="60">
      <c r="A1758" s="4">
        <f t="shared" si="54"/>
        <v>1</v>
      </c>
      <c r="B1758" s="4" t="str">
        <f t="shared" si="55"/>
        <v>2.1.5 Percentage of participants that have completed a capstone project with an oral presentation and written report</v>
      </c>
      <c r="C1758" s="4" t="s">
        <v>2949</v>
      </c>
      <c r="D1758" s="163" t="s">
        <v>2950</v>
      </c>
    </row>
    <row r="1759" spans="1:4" ht="45">
      <c r="A1759" s="4">
        <f t="shared" si="54"/>
        <v>1</v>
      </c>
      <c r="B1759" s="4" t="str">
        <f t="shared" si="55"/>
        <v>2.4.1 Percentage of capstone projects selected based on the national lab system needs</v>
      </c>
      <c r="C1759" s="4" t="s">
        <v>2951</v>
      </c>
      <c r="D1759" s="4" t="s">
        <v>2952</v>
      </c>
    </row>
    <row r="1760" spans="1:4" ht="30">
      <c r="A1760" s="4">
        <f t="shared" si="54"/>
        <v>1</v>
      </c>
      <c r="B1760" s="4" t="str">
        <f t="shared" si="55"/>
        <v>2.1.4 Percentage of multisectoral capstone projects</v>
      </c>
      <c r="C1760" s="4" t="s">
        <v>2953</v>
      </c>
      <c r="D1760" s="163" t="s">
        <v>2954</v>
      </c>
    </row>
    <row r="1761" spans="1:4" ht="255">
      <c r="A1761" s="4">
        <f t="shared" si="54"/>
        <v>1</v>
      </c>
      <c r="B1761" s="4" t="str">
        <f t="shared" si="55"/>
        <v>Automated response. Needs to be double checked for correctness. 
NOTE: If the totals of each breakdown do not appear or do not match or seem incorrect, please, go the "Participants' info" tab and check that all participants have been entered and that the sector has been selected for each of them. In addition, go to "Capstone projects" tab and check that capstone project title is filled out for each participant and that the "Both produced a written report and delivered an oral presentation for the capstone project" drop-down is selected for each of them</v>
      </c>
      <c r="C1761" s="4" t="s">
        <v>2955</v>
      </c>
      <c r="D1761" s="4" t="s">
        <v>2956</v>
      </c>
    </row>
    <row r="1762" spans="1:4" ht="195">
      <c r="A1762" s="4">
        <f t="shared" si="54"/>
        <v>1</v>
      </c>
      <c r="B1762" s="4" t="str">
        <f t="shared" si="55"/>
        <v>Automated response. Needs to be double checked for correctness.
NOTE: If the information does not appear or does not match or seems incorrect, please, go the "Capstone projects" tab and check that "Capstone project selected based on national laboratory system needs - Yes/No" has been selected for all capstone projects.
If capstone projects were not selected based on national needs, skip question G4.</v>
      </c>
      <c r="C1762" s="4" t="s">
        <v>2957</v>
      </c>
      <c r="D1762" s="4" t="s">
        <v>2958</v>
      </c>
    </row>
    <row r="1763" spans="1:4" ht="195">
      <c r="A1763" s="4">
        <f t="shared" si="54"/>
        <v>1</v>
      </c>
      <c r="B1763" s="4" t="str">
        <f t="shared" si="55"/>
        <v>Automated response. Needs to be double checked for correctness.
NOTE: If the information does not appear or does not match or seems incorrect, please, go the "Capstone projects" tab and check that "Capstone project selected based on national laboratory system needs - Yes/No" has been selected for all capstone projects.
If capstone projects were not selected based on national needs, skip question G4.</v>
      </c>
      <c r="C1763" s="4" t="s">
        <v>2957</v>
      </c>
      <c r="D1763" s="4" t="s">
        <v>2958</v>
      </c>
    </row>
    <row r="1764" spans="1:4" ht="270">
      <c r="A1764" s="4">
        <f t="shared" si="54"/>
        <v>1</v>
      </c>
      <c r="B1764" s="4" t="str">
        <f t="shared" si="55"/>
        <v>Automated response. Needs to be double checked for correctness. 
NOTE: If the totals of each breakdown do not appear or do not match or seem incorrect, please, go to "Capstone projects" tab and check that the capstone project title is entered for each participants and that the "Multisectoral capstone project" drop-down is selected for each
NOTE: If capstone projects have been conducted in groups, make sure that the title of the project and the multisectoral drop-down selection are identical for each group member. Otherwise, the numbers will be incorrect</v>
      </c>
      <c r="C1764" s="4" t="s">
        <v>2959</v>
      </c>
      <c r="D1764" s="4" t="s">
        <v>2960</v>
      </c>
    </row>
    <row r="1765" spans="1:4" ht="60">
      <c r="A1765" s="4">
        <f t="shared" si="54"/>
        <v>1</v>
      </c>
      <c r="B1765" s="4" t="str">
        <f t="shared" si="55"/>
        <v>Drop-down - to be selected by the reporter. If none of the capstone projects were multidisciplinary, skip questions H8 and H9</v>
      </c>
      <c r="C1765" s="4" t="s">
        <v>2961</v>
      </c>
      <c r="D1765" s="4" t="s">
        <v>2962</v>
      </c>
    </row>
    <row r="1766" spans="1:4">
      <c r="A1766" s="4">
        <f t="shared" si="54"/>
        <v>1</v>
      </c>
      <c r="B1766" s="4" t="str">
        <f t="shared" si="55"/>
        <v xml:space="preserve">Filled out by the responder. </v>
      </c>
      <c r="C1766" s="4" t="s">
        <v>2963</v>
      </c>
      <c r="D1766" s="4" t="s">
        <v>2964</v>
      </c>
    </row>
    <row r="1767" spans="1:4">
      <c r="A1767" s="4">
        <f t="shared" si="54"/>
        <v>1</v>
      </c>
      <c r="B1767" s="4" t="str">
        <f t="shared" si="55"/>
        <v xml:space="preserve">Filled out by the responder. </v>
      </c>
      <c r="C1767" s="4" t="s">
        <v>2963</v>
      </c>
      <c r="D1767" s="4" t="s">
        <v>2964</v>
      </c>
    </row>
    <row r="1768" spans="1:4" ht="30">
      <c r="A1768" s="4">
        <f t="shared" si="54"/>
        <v>1</v>
      </c>
      <c r="B1768" s="4" t="str">
        <f t="shared" si="55"/>
        <v>Section I. Programme improvement and next steps</v>
      </c>
      <c r="C1768" s="4" t="s">
        <v>2965</v>
      </c>
      <c r="D1768" s="4" t="s">
        <v>2966</v>
      </c>
    </row>
    <row r="1769" spans="1:4" ht="45">
      <c r="A1769" s="4">
        <f t="shared" si="54"/>
        <v>1</v>
      </c>
      <c r="B1769" s="4" t="str">
        <f t="shared" si="55"/>
        <v>Whether the feedback from monitoring and evaluation was used for improvement of the programme</v>
      </c>
      <c r="C1769" s="4" t="s">
        <v>2738</v>
      </c>
      <c r="D1769" s="4" t="s">
        <v>2739</v>
      </c>
    </row>
    <row r="1770" spans="1:4" ht="30">
      <c r="A1770" s="4">
        <f t="shared" si="54"/>
        <v>1</v>
      </c>
      <c r="B1770" s="4" t="str">
        <f t="shared" si="55"/>
        <v>The way the monitoring and evaluation data were used</v>
      </c>
      <c r="C1770" s="4" t="s">
        <v>2740</v>
      </c>
      <c r="D1770" s="4" t="s">
        <v>2741</v>
      </c>
    </row>
    <row r="1771" spans="1:4" ht="30">
      <c r="A1771" s="4">
        <f t="shared" si="54"/>
        <v>1</v>
      </c>
      <c r="B1771" s="4" t="str">
        <f t="shared" si="55"/>
        <v>Is there evidence of using feedback for improvement of programme?</v>
      </c>
      <c r="C1771" s="4" t="s">
        <v>2742</v>
      </c>
      <c r="D1771" s="163" t="s">
        <v>2743</v>
      </c>
    </row>
    <row r="1772" spans="1:4" ht="30">
      <c r="A1772" s="4">
        <f t="shared" si="54"/>
        <v>1</v>
      </c>
      <c r="B1772" s="4" t="str">
        <f t="shared" si="55"/>
        <v>Availability of a sustainability plan for the next two iterations</v>
      </c>
      <c r="C1772" s="4" t="s">
        <v>2967</v>
      </c>
      <c r="D1772" s="4" t="s">
        <v>779</v>
      </c>
    </row>
    <row r="1773" spans="1:4" ht="45">
      <c r="A1773" s="4">
        <f t="shared" si="54"/>
        <v>1</v>
      </c>
      <c r="B1773" s="4" t="str">
        <f t="shared" si="55"/>
        <v>Whether funding for implementation of the next iteration has been identified</v>
      </c>
      <c r="C1773" s="4" t="s">
        <v>2968</v>
      </c>
      <c r="D1773" s="4" t="s">
        <v>2969</v>
      </c>
    </row>
    <row r="1774" spans="1:4">
      <c r="A1774" s="4">
        <f t="shared" si="54"/>
        <v>1</v>
      </c>
      <c r="B1774" s="4" t="str">
        <f t="shared" si="55"/>
        <v>Source of identified funding</v>
      </c>
      <c r="C1774" s="4" t="s">
        <v>2970</v>
      </c>
      <c r="D1774" s="4" t="s">
        <v>2971</v>
      </c>
    </row>
    <row r="1775" spans="1:4" ht="30">
      <c r="A1775" s="4">
        <f t="shared" si="54"/>
        <v>1</v>
      </c>
      <c r="B1775" s="4" t="str">
        <f t="shared" si="55"/>
        <v>3.1.11 Evidence of using feedback for improvement of programme</v>
      </c>
      <c r="C1775" s="4" t="s">
        <v>2754</v>
      </c>
      <c r="D1775" s="163" t="s">
        <v>2755</v>
      </c>
    </row>
    <row r="1776" spans="1:4" ht="30">
      <c r="A1776" s="4">
        <f t="shared" si="54"/>
        <v>1</v>
      </c>
      <c r="B1776" s="4" t="str">
        <f t="shared" si="55"/>
        <v>1.1.10 Availability of sustainability plan for the next two iterations</v>
      </c>
      <c r="C1776" s="4" t="s">
        <v>2972</v>
      </c>
      <c r="D1776" s="4" t="s">
        <v>2973</v>
      </c>
    </row>
    <row r="1777" spans="1:4" ht="45">
      <c r="A1777" s="4">
        <f t="shared" si="54"/>
        <v>1</v>
      </c>
      <c r="B1777" s="4" t="str">
        <f t="shared" si="55"/>
        <v>Drop-down - to be selected by the reporter. 
If not, skip questions I2-3</v>
      </c>
      <c r="C1777" s="4" t="s">
        <v>2974</v>
      </c>
      <c r="D1777" s="4" t="s">
        <v>2975</v>
      </c>
    </row>
    <row r="1778" spans="1:4" ht="30">
      <c r="A1778" s="4">
        <f t="shared" si="54"/>
        <v>1</v>
      </c>
      <c r="B1778" s="4" t="str">
        <f t="shared" si="55"/>
        <v>Drop-down - to be selected by the reporter.</v>
      </c>
      <c r="C1778" s="4" t="s">
        <v>2767</v>
      </c>
      <c r="D1778" s="4" t="s">
        <v>2585</v>
      </c>
    </row>
    <row r="1779" spans="1:4" ht="30">
      <c r="A1779" s="4">
        <f t="shared" si="54"/>
        <v>1</v>
      </c>
      <c r="B1779" s="4" t="str">
        <f t="shared" si="55"/>
        <v>Drop-down - to be selected by the reporter.</v>
      </c>
      <c r="C1779" s="4" t="s">
        <v>2767</v>
      </c>
      <c r="D1779" s="4" t="s">
        <v>2585</v>
      </c>
    </row>
    <row r="1780" spans="1:4" ht="30">
      <c r="A1780" s="4">
        <f t="shared" si="54"/>
        <v>1</v>
      </c>
      <c r="B1780" s="4" t="str">
        <f t="shared" si="55"/>
        <v>Drop-down - to be selected by the reporter.</v>
      </c>
      <c r="C1780" s="4" t="s">
        <v>2767</v>
      </c>
      <c r="D1780" s="4" t="s">
        <v>2585</v>
      </c>
    </row>
    <row r="1781" spans="1:4" ht="45">
      <c r="A1781" s="4">
        <f t="shared" si="54"/>
        <v>1</v>
      </c>
      <c r="B1781" s="4" t="str">
        <f t="shared" si="55"/>
        <v>Drop-down - to be selected by the reporter.
If not, skip question I6</v>
      </c>
      <c r="C1781" s="4" t="s">
        <v>2976</v>
      </c>
      <c r="D1781" s="4" t="s">
        <v>2977</v>
      </c>
    </row>
    <row r="1782" spans="1:4">
      <c r="A1782" s="4">
        <f t="shared" si="54"/>
        <v>1</v>
      </c>
      <c r="B1782" s="4" t="str">
        <f t="shared" si="55"/>
        <v>Filled out by the responder</v>
      </c>
      <c r="C1782" s="4" t="s">
        <v>2978</v>
      </c>
      <c r="D1782" s="4" t="s">
        <v>2964</v>
      </c>
    </row>
    <row r="1783" spans="1:4" ht="255">
      <c r="A1783" s="4">
        <f t="shared" si="54"/>
        <v>1</v>
      </c>
      <c r="B1783" s="4" t="str">
        <f t="shared" si="55"/>
        <v>Dear national entity and/or implementer,
Welcome to the follow-up reporting form. Completion and sharing of this form with GLLP Partners is optional but strongly encouraged, as it supports global monitoring, continuous improvement of the GLLP Learning Package, cross-programme learning, and the generation of evidence for communication and advocacy.
If you decide to submit it to GLLP Partners, the form should be completed 6 months following completion of the iteration of the programme.</v>
      </c>
      <c r="C1783" s="4" t="s">
        <v>2979</v>
      </c>
      <c r="D1783" s="4" t="s">
        <v>2980</v>
      </c>
    </row>
    <row r="1784" spans="1:4" ht="225">
      <c r="A1784" s="4">
        <f t="shared" si="54"/>
        <v>1</v>
      </c>
      <c r="B1784" s="4" t="str">
        <f t="shared" si="55"/>
        <v>Below is the follow-up reporting form with some answers pre-populated based on the information entered in the spreadsheets of the tool. If any information seems to be incorrect or does not appear, check the spreadsheets from which data is sourced into this form, perhaps some information was not entered or entered incorrectly. For the form to pre-populate correctly, all information needs to be entered and be up-to-date. You can refer to color-coding of the cells below on the right.</v>
      </c>
      <c r="C1784" s="4" t="s">
        <v>2981</v>
      </c>
      <c r="D1784" s="4" t="s">
        <v>2982</v>
      </c>
    </row>
    <row r="1785" spans="1:4" ht="75">
      <c r="A1785" s="4">
        <f t="shared" si="54"/>
        <v>1</v>
      </c>
      <c r="B1785" s="4" t="str">
        <f t="shared" si="55"/>
        <v>Whether you track career paths of graduates following their graduation (e.g., organizations graduates are working at, their position, etc.)</v>
      </c>
      <c r="C1785" s="4" t="s">
        <v>2983</v>
      </c>
      <c r="D1785" s="4" t="s">
        <v>2984</v>
      </c>
    </row>
    <row r="1786" spans="1:4" ht="30">
      <c r="A1786" s="4">
        <f t="shared" si="54"/>
        <v>1</v>
      </c>
      <c r="B1786" s="4" t="str">
        <f t="shared" si="55"/>
        <v>The way you track career paths of graduates</v>
      </c>
      <c r="C1786" s="4" t="s">
        <v>2985</v>
      </c>
      <c r="D1786" s="4" t="s">
        <v>2986</v>
      </c>
    </row>
    <row r="1787" spans="1:4" ht="90">
      <c r="A1787" s="4">
        <f t="shared" si="54"/>
        <v>1</v>
      </c>
      <c r="B1787" s="4" t="str">
        <f t="shared" si="55"/>
        <v xml:space="preserve">Do you track career paths of graduates following graduation? If yes, do you have evidence of tracking the career paths? If you do not track career paths or do not have evidence of doing so, select "No". </v>
      </c>
      <c r="C1787" s="4" t="s">
        <v>101</v>
      </c>
      <c r="D1787" s="4" t="s">
        <v>2987</v>
      </c>
    </row>
    <row r="1788" spans="1:4" ht="30">
      <c r="A1788" s="4">
        <f t="shared" si="54"/>
        <v>1</v>
      </c>
      <c r="B1788" s="4" t="str">
        <f t="shared" si="55"/>
        <v>Whether community of practice has been established</v>
      </c>
      <c r="C1788" s="4" t="s">
        <v>2732</v>
      </c>
      <c r="D1788" s="4" t="s">
        <v>2733</v>
      </c>
    </row>
    <row r="1789" spans="1:4" ht="30">
      <c r="A1789" s="4">
        <f t="shared" si="54"/>
        <v>1</v>
      </c>
      <c r="B1789" s="4" t="str">
        <f t="shared" si="55"/>
        <v>Platform for the established community of practice</v>
      </c>
      <c r="C1789" s="4" t="s">
        <v>2734</v>
      </c>
      <c r="D1789" s="4" t="s">
        <v>2735</v>
      </c>
    </row>
    <row r="1790" spans="1:4" ht="30">
      <c r="A1790" s="4">
        <f t="shared" si="54"/>
        <v>1</v>
      </c>
      <c r="B1790" s="4" t="str">
        <f t="shared" si="55"/>
        <v>Whether evidence of established community of practice available</v>
      </c>
      <c r="C1790" s="4" t="s">
        <v>2736</v>
      </c>
      <c r="D1790" s="4" t="s">
        <v>2737</v>
      </c>
    </row>
    <row r="1791" spans="1:4" ht="105">
      <c r="A1791" s="4">
        <f t="shared" si="54"/>
        <v>1</v>
      </c>
      <c r="B1791" s="4" t="str">
        <f t="shared" si="55"/>
        <v xml:space="preserve">Whether the feedback from monitoring and evaluation was used for improvement of the programme
The question is duplicated in this, mid-programme and final reporting forms to track if there was an update </v>
      </c>
      <c r="C1791" s="4" t="s">
        <v>2988</v>
      </c>
      <c r="D1791" s="4" t="s">
        <v>2989</v>
      </c>
    </row>
    <row r="1792" spans="1:4" ht="30">
      <c r="A1792" s="4">
        <f t="shared" si="54"/>
        <v>1</v>
      </c>
      <c r="B1792" s="4" t="str">
        <f t="shared" si="55"/>
        <v>The way the monitoring and evaluation data were used</v>
      </c>
      <c r="C1792" s="4" t="s">
        <v>2740</v>
      </c>
      <c r="D1792" s="4" t="s">
        <v>2741</v>
      </c>
    </row>
    <row r="1793" spans="1:4" ht="30">
      <c r="A1793" s="4">
        <f t="shared" si="54"/>
        <v>1</v>
      </c>
      <c r="B1793" s="4" t="str">
        <f t="shared" si="55"/>
        <v>Is there evidence of using feedback for improvement of programme?</v>
      </c>
      <c r="C1793" s="4" t="s">
        <v>2742</v>
      </c>
      <c r="D1793" s="163" t="s">
        <v>2743</v>
      </c>
    </row>
    <row r="1794" spans="1:4" ht="30">
      <c r="A1794" s="4">
        <f t="shared" si="54"/>
        <v>1</v>
      </c>
      <c r="B1794" s="4" t="str">
        <f t="shared" si="55"/>
        <v>1.2.13 Evidence of tracking career paths of graduates is available</v>
      </c>
      <c r="C1794" s="4" t="s">
        <v>2990</v>
      </c>
      <c r="D1794" s="4" t="s">
        <v>2991</v>
      </c>
    </row>
    <row r="1795" spans="1:4" ht="30">
      <c r="A1795" s="4">
        <f t="shared" si="54"/>
        <v>1</v>
      </c>
      <c r="B1795" s="4" t="str">
        <f t="shared" si="55"/>
        <v>1.3.3 Evidence of community of practice</v>
      </c>
      <c r="C1795" s="4" t="s">
        <v>2752</v>
      </c>
      <c r="D1795" s="163" t="s">
        <v>2753</v>
      </c>
    </row>
    <row r="1796" spans="1:4" ht="30">
      <c r="A1796" s="4">
        <f t="shared" si="54"/>
        <v>1</v>
      </c>
      <c r="B1796" s="4" t="str">
        <f t="shared" si="55"/>
        <v>3.1.11 Evidence of using feedback for improvement of programme</v>
      </c>
      <c r="C1796" s="4" t="s">
        <v>2754</v>
      </c>
      <c r="D1796" s="163" t="s">
        <v>2755</v>
      </c>
    </row>
    <row r="1797" spans="1:4" ht="30">
      <c r="A1797" s="4">
        <f t="shared" ref="A1797:A1860" si="56">$B$2</f>
        <v>1</v>
      </c>
      <c r="B1797" s="4" t="str">
        <f t="shared" ref="B1797:B1860" si="57">IF($B$2=1,C1797,IF($B$2=2,D1797,IF($B$2=3,E1797,IF($B$2=4,F1797,F1798))))</f>
        <v>Drop-down - to be selected by the reporter. If no, skip question B2</v>
      </c>
      <c r="C1797" s="4" t="s">
        <v>2992</v>
      </c>
      <c r="D1797" s="4" t="s">
        <v>2993</v>
      </c>
    </row>
    <row r="1798" spans="1:4" ht="30">
      <c r="A1798" s="4">
        <f t="shared" si="56"/>
        <v>1</v>
      </c>
      <c r="B1798" s="4" t="str">
        <f t="shared" si="57"/>
        <v>Filled out by the reporter. Please, specify how you do this.</v>
      </c>
      <c r="C1798" s="4" t="s">
        <v>2994</v>
      </c>
      <c r="D1798" s="4" t="s">
        <v>2995</v>
      </c>
    </row>
    <row r="1799" spans="1:4" ht="30">
      <c r="A1799" s="4">
        <f t="shared" si="56"/>
        <v>1</v>
      </c>
      <c r="B1799" s="4" t="str">
        <f t="shared" si="57"/>
        <v>Drop-down - to be selected by the reporter</v>
      </c>
      <c r="C1799" s="4" t="s">
        <v>2584</v>
      </c>
      <c r="D1799" s="4" t="s">
        <v>2585</v>
      </c>
    </row>
    <row r="1800" spans="1:4" ht="45">
      <c r="A1800" s="4">
        <f t="shared" si="56"/>
        <v>1</v>
      </c>
      <c r="B1800" s="4" t="str">
        <f t="shared" si="57"/>
        <v>Drop-down - to be selected by the reporter. 
If not, skip questions B10 and B11</v>
      </c>
      <c r="C1800" s="4" t="s">
        <v>2765</v>
      </c>
      <c r="D1800" s="4" t="s">
        <v>2996</v>
      </c>
    </row>
    <row r="1801" spans="1:4" ht="30">
      <c r="A1801" s="4">
        <f t="shared" si="56"/>
        <v>1</v>
      </c>
      <c r="B1801" s="4" t="str">
        <f t="shared" si="57"/>
        <v>Drop-down - to be selected by the reporter.</v>
      </c>
      <c r="C1801" s="4" t="s">
        <v>2767</v>
      </c>
      <c r="D1801" s="4" t="s">
        <v>2585</v>
      </c>
    </row>
    <row r="1802" spans="1:4" ht="30">
      <c r="A1802" s="4">
        <f t="shared" si="56"/>
        <v>1</v>
      </c>
      <c r="B1802" s="4" t="str">
        <f t="shared" si="57"/>
        <v>Drop-down - to be selected by the reporter.</v>
      </c>
      <c r="C1802" s="4" t="s">
        <v>2767</v>
      </c>
      <c r="D1802" s="4" t="s">
        <v>2585</v>
      </c>
    </row>
    <row r="1803" spans="1:4" ht="45">
      <c r="A1803" s="4">
        <f t="shared" si="56"/>
        <v>1</v>
      </c>
      <c r="B1803" s="4" t="str">
        <f t="shared" si="57"/>
        <v>Drop-down - to be selected by the reporter. 
If not, skip questions B5-6.</v>
      </c>
      <c r="C1803" s="4" t="s">
        <v>2768</v>
      </c>
      <c r="D1803" s="4" t="s">
        <v>2997</v>
      </c>
    </row>
    <row r="1804" spans="1:4" ht="30">
      <c r="A1804" s="4">
        <f t="shared" si="56"/>
        <v>1</v>
      </c>
      <c r="B1804" s="4" t="str">
        <f t="shared" si="57"/>
        <v>Drop-down - to be selected by the reporter.</v>
      </c>
      <c r="C1804" s="4" t="s">
        <v>2767</v>
      </c>
      <c r="D1804" s="4" t="s">
        <v>2585</v>
      </c>
    </row>
    <row r="1805" spans="1:4" ht="30">
      <c r="A1805" s="4">
        <f t="shared" si="56"/>
        <v>1</v>
      </c>
      <c r="B1805" s="4" t="str">
        <f t="shared" si="57"/>
        <v>Drop-down - to be selected by the reporter.</v>
      </c>
      <c r="C1805" s="4" t="s">
        <v>2767</v>
      </c>
      <c r="D1805" s="4" t="s">
        <v>2585</v>
      </c>
    </row>
    <row r="1806" spans="1:4" ht="30">
      <c r="A1806" s="4">
        <f t="shared" si="56"/>
        <v>1</v>
      </c>
      <c r="B1806" s="4" t="str">
        <f t="shared" si="57"/>
        <v>I, as mentor, felt prepared to support my mentee(-s)</v>
      </c>
      <c r="C1806" s="4" t="s">
        <v>2998</v>
      </c>
      <c r="D1806" s="4" t="s">
        <v>2999</v>
      </c>
    </row>
    <row r="1807" spans="1:4" ht="120">
      <c r="A1807" s="4">
        <f t="shared" si="56"/>
        <v>1</v>
      </c>
      <c r="B1807" s="4" t="str">
        <f t="shared" si="57"/>
        <v>In this tab, you can find a brief description of each spreadsheet in the tool, the timeline for collection of data in the data management tool and color-coding of the cells in the tool that can help you navigate and quickly find which cells need to be filled out.</v>
      </c>
      <c r="C1807" s="4" t="s">
        <v>3000</v>
      </c>
      <c r="D1807" s="4" t="s">
        <v>3001</v>
      </c>
    </row>
    <row r="1808" spans="1:4" ht="135">
      <c r="A1808" s="4">
        <f t="shared" si="56"/>
        <v>1</v>
      </c>
      <c r="B1808" s="4" t="str">
        <f t="shared" si="57"/>
        <v>General timeline for data collection in the data iteration tool. Here you can find a summary of when each of the tabs in the tool needs to be filled out. A more detailed information on what exact information in each tab and related timeline can be found at the top of each spreadsheet.</v>
      </c>
      <c r="C1808" s="4" t="s">
        <v>3002</v>
      </c>
      <c r="D1808" s="4" t="s">
        <v>3003</v>
      </c>
    </row>
    <row r="1809" spans="1:4" ht="45">
      <c r="A1809" s="4">
        <f t="shared" si="56"/>
        <v>1</v>
      </c>
      <c r="B1809" s="4" t="str">
        <f t="shared" si="57"/>
        <v>Prior to the start/ in the beginning of the programme (and throughout in case of any changes)</v>
      </c>
      <c r="C1809" s="4" t="s">
        <v>3004</v>
      </c>
      <c r="D1809" s="4" t="s">
        <v>3005</v>
      </c>
    </row>
    <row r="1810" spans="1:4">
      <c r="A1810" s="4">
        <f t="shared" si="56"/>
        <v>1</v>
      </c>
      <c r="B1810" s="4" t="str">
        <f t="shared" si="57"/>
        <v xml:space="preserve">General programme information </v>
      </c>
      <c r="C1810" s="4" t="s">
        <v>3006</v>
      </c>
      <c r="D1810" s="4" t="s">
        <v>3007</v>
      </c>
    </row>
    <row r="1811" spans="1:4">
      <c r="A1811" s="4">
        <f t="shared" si="56"/>
        <v>1</v>
      </c>
      <c r="B1811" s="4" t="str">
        <f t="shared" si="57"/>
        <v>TWG info (TWG members)</v>
      </c>
      <c r="C1811" s="4" t="s">
        <v>3008</v>
      </c>
      <c r="D1811" s="4" t="s">
        <v>3009</v>
      </c>
    </row>
    <row r="1812" spans="1:4">
      <c r="A1812" s="4">
        <f t="shared" si="56"/>
        <v>1</v>
      </c>
      <c r="B1812" s="4" t="str">
        <f t="shared" si="57"/>
        <v>Programme staff info</v>
      </c>
      <c r="C1812" s="4" t="s">
        <v>278</v>
      </c>
      <c r="D1812" s="4" t="s">
        <v>279</v>
      </c>
    </row>
    <row r="1813" spans="1:4">
      <c r="A1813" s="4">
        <f t="shared" si="56"/>
        <v>1</v>
      </c>
      <c r="B1813" s="4" t="str">
        <f t="shared" si="57"/>
        <v>Selection committee info</v>
      </c>
      <c r="C1813" s="4" t="s">
        <v>280</v>
      </c>
      <c r="D1813" s="4" t="s">
        <v>281</v>
      </c>
    </row>
    <row r="1814" spans="1:4">
      <c r="A1814" s="4">
        <f t="shared" si="56"/>
        <v>1</v>
      </c>
      <c r="B1814" s="4" t="str">
        <f t="shared" si="57"/>
        <v>Instructors’ info</v>
      </c>
      <c r="C1814" s="4" t="s">
        <v>3010</v>
      </c>
      <c r="D1814" s="4" t="s">
        <v>3011</v>
      </c>
    </row>
    <row r="1815" spans="1:4">
      <c r="A1815" s="4">
        <f t="shared" si="56"/>
        <v>1</v>
      </c>
      <c r="B1815" s="4" t="str">
        <f t="shared" si="57"/>
        <v>Mentors’ info</v>
      </c>
      <c r="C1815" s="4" t="s">
        <v>3012</v>
      </c>
      <c r="D1815" s="4" t="s">
        <v>285</v>
      </c>
    </row>
    <row r="1816" spans="1:4">
      <c r="A1816" s="4">
        <f t="shared" si="56"/>
        <v>1</v>
      </c>
      <c r="B1816" s="4" t="str">
        <f t="shared" si="57"/>
        <v>Applicants’ info</v>
      </c>
      <c r="C1816" s="4" t="s">
        <v>3013</v>
      </c>
      <c r="D1816" s="4" t="s">
        <v>287</v>
      </c>
    </row>
    <row r="1817" spans="1:4">
      <c r="A1817" s="4">
        <f t="shared" si="56"/>
        <v>1</v>
      </c>
      <c r="B1817" s="4" t="str">
        <f t="shared" si="57"/>
        <v>Initial reporting form</v>
      </c>
      <c r="C1817" s="4" t="s">
        <v>3014</v>
      </c>
      <c r="D1817" s="4" t="s">
        <v>313</v>
      </c>
    </row>
    <row r="1818" spans="1:4" ht="45">
      <c r="A1818" s="4">
        <f t="shared" si="56"/>
        <v>1</v>
      </c>
      <c r="B1818" s="4" t="str">
        <f t="shared" si="57"/>
        <v>Throughout the programme (at different points in the programme - refer to each tab for more details)</v>
      </c>
      <c r="C1818" s="4" t="s">
        <v>3015</v>
      </c>
      <c r="D1818" s="4" t="s">
        <v>3016</v>
      </c>
    </row>
    <row r="1819" spans="1:4">
      <c r="A1819" s="4">
        <f t="shared" si="56"/>
        <v>1</v>
      </c>
      <c r="B1819" s="4" t="str">
        <f t="shared" si="57"/>
        <v>TWG info</v>
      </c>
      <c r="C1819" s="4" t="s">
        <v>276</v>
      </c>
      <c r="D1819" s="4" t="s">
        <v>277</v>
      </c>
    </row>
    <row r="1820" spans="1:4">
      <c r="A1820" s="4">
        <f t="shared" si="56"/>
        <v>1</v>
      </c>
      <c r="B1820" s="4" t="str">
        <f t="shared" si="57"/>
        <v>Participants’ info</v>
      </c>
      <c r="C1820" s="4" t="s">
        <v>3017</v>
      </c>
      <c r="D1820" s="4" t="s">
        <v>289</v>
      </c>
    </row>
    <row r="1821" spans="1:4">
      <c r="A1821" s="4">
        <f t="shared" si="56"/>
        <v>1</v>
      </c>
      <c r="B1821" s="4" t="str">
        <f t="shared" si="57"/>
        <v>Mentoring</v>
      </c>
      <c r="C1821" s="4" t="s">
        <v>294</v>
      </c>
      <c r="D1821" s="4" t="s">
        <v>295</v>
      </c>
    </row>
    <row r="1822" spans="1:4">
      <c r="A1822" s="4">
        <f t="shared" si="56"/>
        <v>1</v>
      </c>
      <c r="B1822" s="4" t="str">
        <f t="shared" si="57"/>
        <v xml:space="preserve">Small projects </v>
      </c>
      <c r="C1822" s="4" t="s">
        <v>3018</v>
      </c>
      <c r="D1822" s="4" t="s">
        <v>297</v>
      </c>
    </row>
    <row r="1823" spans="1:4">
      <c r="A1823" s="4">
        <f t="shared" si="56"/>
        <v>1</v>
      </c>
      <c r="B1823" s="4" t="str">
        <f t="shared" si="57"/>
        <v xml:space="preserve">Capstone projects </v>
      </c>
      <c r="C1823" s="4" t="s">
        <v>3019</v>
      </c>
      <c r="D1823" s="4" t="s">
        <v>299</v>
      </c>
    </row>
    <row r="1824" spans="1:4" ht="60">
      <c r="A1824" s="4">
        <f t="shared" si="56"/>
        <v>1</v>
      </c>
      <c r="B1824" s="4" t="str">
        <f t="shared" si="57"/>
        <v>(!) Review of M&amp;E data, action planning for programme improvement, follow up with and review of action plans</v>
      </c>
      <c r="C1824" s="4" t="s">
        <v>3020</v>
      </c>
      <c r="D1824" s="4" t="s">
        <v>3021</v>
      </c>
    </row>
    <row r="1825" spans="1:4">
      <c r="A1825" s="4">
        <f t="shared" si="56"/>
        <v>1</v>
      </c>
      <c r="B1825" s="4" t="str">
        <f t="shared" si="57"/>
        <v>Following each module</v>
      </c>
      <c r="C1825" s="4" t="s">
        <v>3022</v>
      </c>
      <c r="D1825" s="4" t="s">
        <v>3023</v>
      </c>
    </row>
    <row r="1826" spans="1:4">
      <c r="A1826" s="4">
        <f t="shared" si="56"/>
        <v>1</v>
      </c>
      <c r="B1826" s="4" t="str">
        <f t="shared" si="57"/>
        <v>Modules’ info</v>
      </c>
      <c r="C1826" s="4" t="s">
        <v>3024</v>
      </c>
      <c r="D1826" s="4" t="s">
        <v>291</v>
      </c>
    </row>
    <row r="1827" spans="1:4">
      <c r="A1827" s="4">
        <f t="shared" si="56"/>
        <v>1</v>
      </c>
      <c r="B1827" s="4" t="str">
        <f t="shared" si="57"/>
        <v>Didactic sessions</v>
      </c>
      <c r="C1827" s="4" t="s">
        <v>292</v>
      </c>
      <c r="D1827" s="4" t="s">
        <v>293</v>
      </c>
    </row>
    <row r="1828" spans="1:4">
      <c r="A1828" s="4">
        <f t="shared" si="56"/>
        <v>1</v>
      </c>
      <c r="B1828" s="4" t="str">
        <f t="shared" si="57"/>
        <v>Participant module evaluation</v>
      </c>
      <c r="C1828" s="4" t="s">
        <v>300</v>
      </c>
      <c r="D1828" s="4" t="s">
        <v>301</v>
      </c>
    </row>
    <row r="1829" spans="1:4">
      <c r="A1829" s="4">
        <f t="shared" si="56"/>
        <v>1</v>
      </c>
      <c r="B1829" s="4" t="str">
        <f t="shared" si="57"/>
        <v>Instructor module evaluation</v>
      </c>
      <c r="C1829" s="4" t="s">
        <v>3025</v>
      </c>
      <c r="D1829" s="4" t="s">
        <v>307</v>
      </c>
    </row>
    <row r="1830" spans="1:4">
      <c r="A1830" s="4">
        <f t="shared" si="56"/>
        <v>1</v>
      </c>
      <c r="B1830" s="4" t="str">
        <f t="shared" si="57"/>
        <v>Following each session</v>
      </c>
      <c r="C1830" s="4" t="s">
        <v>3026</v>
      </c>
      <c r="D1830" s="4" t="s">
        <v>3027</v>
      </c>
    </row>
    <row r="1831" spans="1:4">
      <c r="A1831" s="4">
        <f t="shared" si="56"/>
        <v>1</v>
      </c>
      <c r="B1831" s="4" t="str">
        <f t="shared" si="57"/>
        <v>Participant session evaluation</v>
      </c>
      <c r="C1831" s="4" t="s">
        <v>302</v>
      </c>
      <c r="D1831" s="4" t="s">
        <v>303</v>
      </c>
    </row>
    <row r="1832" spans="1:4" ht="30">
      <c r="A1832" s="4">
        <f t="shared" si="56"/>
        <v>1</v>
      </c>
      <c r="B1832" s="4" t="str">
        <f t="shared" si="57"/>
        <v>Other instructor evaluations (Instructor session evaluation)</v>
      </c>
      <c r="C1832" s="4" t="s">
        <v>3028</v>
      </c>
      <c r="D1832" s="4" t="s">
        <v>3029</v>
      </c>
    </row>
    <row r="1833" spans="1:4">
      <c r="A1833" s="4">
        <f t="shared" si="56"/>
        <v>1</v>
      </c>
      <c r="B1833" s="4" t="str">
        <f t="shared" si="57"/>
        <v>Middle of the programme*</v>
      </c>
      <c r="C1833" s="4" t="s">
        <v>3030</v>
      </c>
      <c r="D1833" s="4" t="s">
        <v>3031</v>
      </c>
    </row>
    <row r="1834" spans="1:4" ht="45">
      <c r="A1834" s="4">
        <f t="shared" si="56"/>
        <v>1</v>
      </c>
      <c r="B1834" s="4" t="str">
        <f t="shared" si="57"/>
        <v>Other participant evaluations (Mentee midway mentoring evaluation)</v>
      </c>
      <c r="C1834" s="4" t="s">
        <v>3032</v>
      </c>
      <c r="D1834" s="4" t="s">
        <v>3033</v>
      </c>
    </row>
    <row r="1835" spans="1:4" ht="30">
      <c r="A1835" s="4">
        <f t="shared" si="56"/>
        <v>1</v>
      </c>
      <c r="B1835" s="4" t="str">
        <f t="shared" si="57"/>
        <v xml:space="preserve">Mentor evaluations (Mentor midway mentoring evaluation) </v>
      </c>
      <c r="C1835" s="4" t="s">
        <v>3034</v>
      </c>
      <c r="D1835" s="4" t="s">
        <v>3035</v>
      </c>
    </row>
    <row r="1836" spans="1:4">
      <c r="A1836" s="4">
        <f t="shared" si="56"/>
        <v>1</v>
      </c>
      <c r="B1836" s="4" t="str">
        <f t="shared" si="57"/>
        <v>Mid-programme reporting</v>
      </c>
      <c r="C1836" s="4" t="s">
        <v>799</v>
      </c>
      <c r="D1836" s="4" t="s">
        <v>315</v>
      </c>
    </row>
    <row r="1837" spans="1:4">
      <c r="A1837" s="4">
        <f t="shared" si="56"/>
        <v>1</v>
      </c>
      <c r="B1837" s="4" t="str">
        <f t="shared" si="57"/>
        <v>End of didactic component</v>
      </c>
      <c r="C1837" s="4" t="s">
        <v>3036</v>
      </c>
      <c r="D1837" s="4" t="s">
        <v>3037</v>
      </c>
    </row>
    <row r="1838" spans="1:4" ht="45">
      <c r="A1838" s="4">
        <f t="shared" si="56"/>
        <v>1</v>
      </c>
      <c r="B1838" s="4" t="str">
        <f t="shared" si="57"/>
        <v>Other participant evaluations (Participant final evaluation form – didactic component)</v>
      </c>
      <c r="C1838" s="4" t="s">
        <v>3038</v>
      </c>
      <c r="D1838" s="4" t="s">
        <v>3039</v>
      </c>
    </row>
    <row r="1839" spans="1:4" ht="30">
      <c r="A1839" s="4">
        <f t="shared" si="56"/>
        <v>1</v>
      </c>
      <c r="B1839" s="4" t="str">
        <f t="shared" si="57"/>
        <v>Other instructor evaluations (Instructor final evaluation)</v>
      </c>
      <c r="C1839" s="4" t="s">
        <v>3040</v>
      </c>
      <c r="D1839" s="4" t="s">
        <v>3041</v>
      </c>
    </row>
    <row r="1840" spans="1:4">
      <c r="A1840" s="4">
        <f t="shared" si="56"/>
        <v>1</v>
      </c>
      <c r="B1840" s="4" t="str">
        <f t="shared" si="57"/>
        <v>End of the programme</v>
      </c>
      <c r="C1840" s="4" t="s">
        <v>3042</v>
      </c>
      <c r="D1840" s="4" t="s">
        <v>3043</v>
      </c>
    </row>
    <row r="1841" spans="1:6" ht="45">
      <c r="A1841" s="4">
        <f t="shared" si="56"/>
        <v>1</v>
      </c>
      <c r="B1841" s="4" t="str">
        <f t="shared" si="57"/>
        <v>Other participant evaluations (Participant final evaluation form – Projects and learning outcome)</v>
      </c>
      <c r="C1841" s="4" t="s">
        <v>3044</v>
      </c>
      <c r="D1841" s="4" t="s">
        <v>3045</v>
      </c>
      <c r="E1841" s="163"/>
      <c r="F1841" s="163"/>
    </row>
    <row r="1842" spans="1:6" ht="45">
      <c r="A1842" s="4">
        <f t="shared" si="56"/>
        <v>1</v>
      </c>
      <c r="B1842" s="4" t="str">
        <f t="shared" si="57"/>
        <v>Other participant evaluations (Mentee final mentoring evaluation)</v>
      </c>
      <c r="C1842" s="4" t="s">
        <v>3046</v>
      </c>
      <c r="D1842" s="4" t="s">
        <v>3047</v>
      </c>
    </row>
    <row r="1843" spans="1:6" ht="30">
      <c r="A1843" s="4">
        <f t="shared" si="56"/>
        <v>1</v>
      </c>
      <c r="B1843" s="4" t="str">
        <f t="shared" si="57"/>
        <v>Mentor evaluations (Mentor final mentoring evaluation)</v>
      </c>
      <c r="C1843" s="4" t="s">
        <v>3048</v>
      </c>
      <c r="D1843" s="4" t="s">
        <v>3049</v>
      </c>
    </row>
    <row r="1844" spans="1:6">
      <c r="A1844" s="4">
        <f t="shared" si="56"/>
        <v>1</v>
      </c>
      <c r="B1844" s="4" t="str">
        <f t="shared" si="57"/>
        <v xml:space="preserve">Final reporting </v>
      </c>
      <c r="C1844" s="4" t="s">
        <v>3050</v>
      </c>
      <c r="D1844" s="4" t="s">
        <v>317</v>
      </c>
    </row>
    <row r="1845" spans="1:6" ht="30">
      <c r="A1845" s="4">
        <f t="shared" si="56"/>
        <v>1</v>
      </c>
      <c r="B1845" s="4" t="str">
        <f t="shared" si="57"/>
        <v>Six months after completion of the programme</v>
      </c>
      <c r="C1845" s="4" t="s">
        <v>3051</v>
      </c>
      <c r="D1845" s="4" t="s">
        <v>3052</v>
      </c>
    </row>
    <row r="1846" spans="1:6" ht="30">
      <c r="A1846" s="4">
        <f t="shared" si="56"/>
        <v>1</v>
      </c>
      <c r="B1846" s="4" t="str">
        <f t="shared" si="57"/>
        <v>Other participant evaluations (Participant follow-up)</v>
      </c>
      <c r="C1846" s="4" t="s">
        <v>3053</v>
      </c>
      <c r="D1846" s="4" t="s">
        <v>3054</v>
      </c>
    </row>
    <row r="1847" spans="1:6">
      <c r="A1847" s="4">
        <f t="shared" si="56"/>
        <v>1</v>
      </c>
      <c r="B1847" s="4" t="str">
        <f t="shared" si="57"/>
        <v xml:space="preserve">Follow-up reporting </v>
      </c>
      <c r="C1847" s="4" t="s">
        <v>3055</v>
      </c>
      <c r="D1847" s="4" t="s">
        <v>319</v>
      </c>
    </row>
    <row r="1848" spans="1:6" ht="135">
      <c r="A1848" s="4">
        <f t="shared" si="56"/>
        <v>1</v>
      </c>
      <c r="B1848" s="4" t="str">
        <f t="shared" si="57"/>
        <v>“Middle” is defined as either the half of the overall programme duration (e.g. after 1 year if the overall programme covering all components is scheduled for 2 years), or towards the end of the didactic component (noting that implementation and completion of capstone projects would be next).</v>
      </c>
      <c r="C1848" s="4" t="s">
        <v>3056</v>
      </c>
      <c r="D1848" s="4" t="s">
        <v>3057</v>
      </c>
    </row>
    <row r="1849" spans="1:6" ht="30">
      <c r="A1849" s="4">
        <f t="shared" si="56"/>
        <v>1</v>
      </c>
      <c r="B1849" s="4" t="str">
        <f t="shared" si="57"/>
        <v>1.1.5 Number of applicants per GLLP iteration (by sector)</v>
      </c>
      <c r="C1849" s="4" t="s">
        <v>3058</v>
      </c>
      <c r="D1849" s="4" t="s">
        <v>3059</v>
      </c>
    </row>
    <row r="1850" spans="1:6" ht="30">
      <c r="A1850" s="4">
        <f t="shared" si="56"/>
        <v>1</v>
      </c>
      <c r="B1850" s="4" t="str">
        <f t="shared" si="57"/>
        <v>1.1.5 Number of applicants per GLLP iteration (by gender)</v>
      </c>
      <c r="C1850" s="4" t="s">
        <v>3060</v>
      </c>
      <c r="D1850" s="4" t="s">
        <v>3061</v>
      </c>
    </row>
    <row r="1851" spans="1:6" ht="30">
      <c r="A1851" s="4">
        <f t="shared" si="56"/>
        <v>1</v>
      </c>
      <c r="B1851" s="4" t="str">
        <f t="shared" si="57"/>
        <v>1.1.5 Number of applicants per GLLP iteration (by business sector)</v>
      </c>
      <c r="C1851" s="4" t="s">
        <v>3062</v>
      </c>
      <c r="D1851" s="4" t="s">
        <v>3063</v>
      </c>
    </row>
    <row r="1852" spans="1:6" ht="45">
      <c r="A1852" s="4">
        <f t="shared" si="56"/>
        <v>1</v>
      </c>
      <c r="B1852" s="4" t="str">
        <f t="shared" si="57"/>
        <v>1.1.6 Number of participants across the sectors per GLLP iteration (by sector)</v>
      </c>
      <c r="C1852" s="4" t="s">
        <v>3064</v>
      </c>
      <c r="D1852" s="4" t="s">
        <v>3065</v>
      </c>
    </row>
    <row r="1853" spans="1:6" ht="45">
      <c r="A1853" s="4">
        <f t="shared" si="56"/>
        <v>1</v>
      </c>
      <c r="B1853" s="4" t="str">
        <f t="shared" si="57"/>
        <v>1.1.6 Number of participants across the sectors per GLLP iteration (by gender)</v>
      </c>
      <c r="C1853" s="4" t="s">
        <v>3066</v>
      </c>
      <c r="D1853" s="4" t="s">
        <v>3067</v>
      </c>
    </row>
    <row r="1854" spans="1:6" ht="45">
      <c r="A1854" s="4">
        <f t="shared" si="56"/>
        <v>1</v>
      </c>
      <c r="B1854" s="4" t="str">
        <f t="shared" si="57"/>
        <v>1.1.6 Number of participants across the sectors per GLLP iteration (by business sector)</v>
      </c>
      <c r="C1854" s="4" t="s">
        <v>3068</v>
      </c>
      <c r="D1854" s="4" t="s">
        <v>3069</v>
      </c>
    </row>
    <row r="1855" spans="1:6" ht="45">
      <c r="A1855" s="4">
        <f t="shared" si="56"/>
        <v>1</v>
      </c>
      <c r="B1855" s="4" t="str">
        <f t="shared" si="57"/>
        <v>1.1.7 Number of technical group members across the sectors per GLLP iteration (by sector)</v>
      </c>
      <c r="C1855" s="4" t="s">
        <v>3070</v>
      </c>
      <c r="D1855" s="4" t="s">
        <v>3071</v>
      </c>
    </row>
    <row r="1856" spans="1:6" ht="45">
      <c r="A1856" s="4">
        <f t="shared" si="56"/>
        <v>1</v>
      </c>
      <c r="B1856" s="4" t="str">
        <f t="shared" si="57"/>
        <v>1.1.7 Number of technical group members across the sectors per GLLP iteration (by gender)</v>
      </c>
      <c r="C1856" s="4" t="s">
        <v>3072</v>
      </c>
      <c r="D1856" s="4" t="s">
        <v>3073</v>
      </c>
    </row>
    <row r="1857" spans="1:4" ht="45">
      <c r="A1857" s="4">
        <f t="shared" si="56"/>
        <v>1</v>
      </c>
      <c r="B1857" s="4" t="str">
        <f t="shared" si="57"/>
        <v>1.1.7 Number of technical group members across the sectors per GLLP iteration (by business sector)</v>
      </c>
      <c r="C1857" s="4" t="s">
        <v>3074</v>
      </c>
      <c r="D1857" s="4" t="s">
        <v>3075</v>
      </c>
    </row>
    <row r="1858" spans="1:4" ht="45">
      <c r="A1858" s="4">
        <f t="shared" si="56"/>
        <v>1</v>
      </c>
      <c r="B1858" s="4" t="str">
        <f t="shared" si="57"/>
        <v>1.1.8 Number of instructors across the sectors per GLLP iteration (by sector)</v>
      </c>
      <c r="C1858" s="4" t="s">
        <v>3076</v>
      </c>
      <c r="D1858" s="4" t="s">
        <v>3077</v>
      </c>
    </row>
    <row r="1859" spans="1:4" ht="45">
      <c r="A1859" s="4">
        <f t="shared" si="56"/>
        <v>1</v>
      </c>
      <c r="B1859" s="4" t="str">
        <f t="shared" si="57"/>
        <v>1.1.8 Number of instructors across the sectors per GLLP iteration (by gender)</v>
      </c>
      <c r="C1859" s="4" t="s">
        <v>3078</v>
      </c>
      <c r="D1859" s="4" t="s">
        <v>3079</v>
      </c>
    </row>
    <row r="1860" spans="1:4" ht="45">
      <c r="A1860" s="4">
        <f t="shared" si="56"/>
        <v>1</v>
      </c>
      <c r="B1860" s="4" t="str">
        <f t="shared" si="57"/>
        <v>1.1.8 Number of instructors across the sectors per GLLP iteration (by business sector)</v>
      </c>
      <c r="C1860" s="4" t="s">
        <v>3080</v>
      </c>
      <c r="D1860" s="4" t="s">
        <v>3081</v>
      </c>
    </row>
    <row r="1861" spans="1:4" ht="45">
      <c r="A1861" s="4">
        <f t="shared" ref="A1861:A1924" si="58">$B$2</f>
        <v>1</v>
      </c>
      <c r="B1861" s="4" t="str">
        <f t="shared" ref="B1861:B1924" si="59">IF($B$2=1,C1861,IF($B$2=2,D1861,IF($B$2=3,E1861,IF($B$2=4,F1861,F1862))))</f>
        <v>1.1.9 Number of mentors across the sectors per GLLP iteration (by sector)</v>
      </c>
      <c r="C1861" s="4" t="s">
        <v>3082</v>
      </c>
      <c r="D1861" s="4" t="s">
        <v>3083</v>
      </c>
    </row>
    <row r="1862" spans="1:4" ht="45">
      <c r="A1862" s="4">
        <f t="shared" si="58"/>
        <v>1</v>
      </c>
      <c r="B1862" s="4" t="str">
        <f t="shared" si="59"/>
        <v>1.1.9 Number of mentors across the sectors per GLLP iteration (by gender)</v>
      </c>
      <c r="C1862" s="4" t="s">
        <v>3084</v>
      </c>
      <c r="D1862" s="4" t="s">
        <v>3085</v>
      </c>
    </row>
    <row r="1863" spans="1:4" ht="45">
      <c r="A1863" s="4">
        <f t="shared" si="58"/>
        <v>1</v>
      </c>
      <c r="B1863" s="4" t="str">
        <f t="shared" si="59"/>
        <v>1.1.9 Number of mentors across the sectors per GLLP iteration (by business sector)</v>
      </c>
      <c r="C1863" s="4" t="s">
        <v>3086</v>
      </c>
      <c r="D1863" s="4" t="s">
        <v>3087</v>
      </c>
    </row>
    <row r="1864" spans="1:4" ht="60">
      <c r="A1864" s="4">
        <f t="shared" si="58"/>
        <v>1</v>
      </c>
      <c r="B1864" s="4" t="str">
        <f t="shared" si="59"/>
        <v>1.2.7 Percentage of participants reporting inclusion of HH, AH, EH considerations in each module (by sector)</v>
      </c>
      <c r="C1864" s="4" t="s">
        <v>3088</v>
      </c>
      <c r="D1864" s="4" t="s">
        <v>3089</v>
      </c>
    </row>
    <row r="1865" spans="1:4" ht="30">
      <c r="A1865" s="4">
        <f t="shared" si="58"/>
        <v>1</v>
      </c>
      <c r="B1865" s="4" t="str">
        <f t="shared" si="59"/>
        <v>1.2.9 Average attendance per participant (by mode)</v>
      </c>
      <c r="C1865" s="4" t="s">
        <v>3090</v>
      </c>
      <c r="D1865" s="4" t="s">
        <v>3091</v>
      </c>
    </row>
    <row r="1866" spans="1:4" ht="30">
      <c r="A1866" s="4">
        <f t="shared" si="58"/>
        <v>1</v>
      </c>
      <c r="B1866" s="4" t="str">
        <f t="shared" si="59"/>
        <v>1.2.9 Average attendance per participant (by sector)</v>
      </c>
      <c r="C1866" s="4" t="s">
        <v>3092</v>
      </c>
      <c r="D1866" s="4" t="s">
        <v>3093</v>
      </c>
    </row>
    <row r="1867" spans="1:4" ht="30">
      <c r="A1867" s="4">
        <f t="shared" si="58"/>
        <v>1</v>
      </c>
      <c r="B1867" s="4" t="str">
        <f t="shared" si="59"/>
        <v>1.2.9 Average attendance per participant (by module)</v>
      </c>
      <c r="C1867" s="4" t="s">
        <v>3094</v>
      </c>
      <c r="D1867" s="4" t="s">
        <v>3095</v>
      </c>
    </row>
    <row r="1868" spans="1:4" ht="30">
      <c r="A1868" s="4">
        <f t="shared" si="58"/>
        <v>1</v>
      </c>
      <c r="B1868" s="4" t="str">
        <f t="shared" si="59"/>
        <v>1.3.1 Attrition rate per GLLP iteration (by sector)</v>
      </c>
      <c r="C1868" s="4" t="s">
        <v>3096</v>
      </c>
      <c r="D1868" s="4" t="s">
        <v>3097</v>
      </c>
    </row>
    <row r="1869" spans="1:4" ht="30">
      <c r="A1869" s="4">
        <f t="shared" si="58"/>
        <v>1</v>
      </c>
      <c r="B1869" s="4" t="str">
        <f t="shared" si="59"/>
        <v>1.3.1 Attrition rate per GLLP iteration (by gender)</v>
      </c>
      <c r="C1869" s="4" t="s">
        <v>3098</v>
      </c>
      <c r="D1869" s="4" t="s">
        <v>3099</v>
      </c>
    </row>
    <row r="1870" spans="1:4" ht="30">
      <c r="A1870" s="4">
        <f t="shared" si="58"/>
        <v>1</v>
      </c>
      <c r="B1870" s="4" t="str">
        <f t="shared" si="59"/>
        <v>1.3.1 Attrition rate per GLLP iteration (by business sector)</v>
      </c>
      <c r="C1870" s="4" t="s">
        <v>3100</v>
      </c>
      <c r="D1870" s="4" t="s">
        <v>3101</v>
      </c>
    </row>
    <row r="1871" spans="1:4" ht="60">
      <c r="A1871" s="4">
        <f t="shared" si="58"/>
        <v>1</v>
      </c>
      <c r="B1871" s="4" t="str">
        <f t="shared" si="59"/>
        <v>1.3.2 Percentage of participants completing all programme requirements per GLLP iteration (by sector)</v>
      </c>
      <c r="C1871" s="4" t="s">
        <v>3102</v>
      </c>
      <c r="D1871" s="4" t="s">
        <v>3103</v>
      </c>
    </row>
    <row r="1872" spans="1:4" ht="60">
      <c r="A1872" s="4">
        <f t="shared" si="58"/>
        <v>1</v>
      </c>
      <c r="B1872" s="4" t="str">
        <f t="shared" si="59"/>
        <v>1.3.2 Percentage of participants completing all programme requirements per GLLP iteration (by gender)</v>
      </c>
      <c r="C1872" s="4" t="s">
        <v>3104</v>
      </c>
      <c r="D1872" s="4" t="s">
        <v>3105</v>
      </c>
    </row>
    <row r="1873" spans="1:4" ht="60">
      <c r="A1873" s="4">
        <f t="shared" si="58"/>
        <v>1</v>
      </c>
      <c r="B1873" s="4" t="str">
        <f t="shared" si="59"/>
        <v>1.3.2 Percentage of participants completing all programme requirements per GLLP iteration (by business sector)</v>
      </c>
      <c r="C1873" s="4" t="s">
        <v>3106</v>
      </c>
      <c r="D1873" s="4" t="s">
        <v>3107</v>
      </c>
    </row>
    <row r="1874" spans="1:4" ht="45">
      <c r="A1874" s="4">
        <f t="shared" si="58"/>
        <v>1</v>
      </c>
      <c r="B1874" s="4" t="str">
        <f t="shared" si="59"/>
        <v>2.1.1 Mean difference between the individual pre-test and post-test scores (average for all modules)</v>
      </c>
      <c r="C1874" s="4" t="s">
        <v>3108</v>
      </c>
      <c r="D1874" s="4" t="s">
        <v>3109</v>
      </c>
    </row>
    <row r="1875" spans="1:4" ht="45">
      <c r="A1875" s="4">
        <f t="shared" si="58"/>
        <v>1</v>
      </c>
      <c r="B1875" s="4" t="str">
        <f t="shared" si="59"/>
        <v>2.1.1 Mean difference between the individual pre-test and post-test scores (by module)</v>
      </c>
      <c r="C1875" s="4" t="s">
        <v>3110</v>
      </c>
      <c r="D1875" s="4" t="s">
        <v>3111</v>
      </c>
    </row>
    <row r="1876" spans="1:4" ht="60">
      <c r="A1876" s="4">
        <f t="shared" si="58"/>
        <v>1</v>
      </c>
      <c r="B1876" s="4" t="str">
        <f t="shared" si="59"/>
        <v xml:space="preserve">2.1.1 Mean difference between the individual pre-test and post-test scores (pre- and post-test scores by module) </v>
      </c>
      <c r="C1876" s="4" t="s">
        <v>3112</v>
      </c>
      <c r="D1876" s="4" t="s">
        <v>3113</v>
      </c>
    </row>
    <row r="1877" spans="1:4" ht="60">
      <c r="A1877" s="4">
        <f t="shared" si="58"/>
        <v>1</v>
      </c>
      <c r="B1877" s="4" t="str">
        <f t="shared" si="59"/>
        <v>2.1.2 Percentage of participants reporting an increase in competencies at the end of the programme (by sector)</v>
      </c>
      <c r="C1877" s="4" t="s">
        <v>3114</v>
      </c>
      <c r="D1877" s="4" t="s">
        <v>3115</v>
      </c>
    </row>
    <row r="1878" spans="1:4" ht="60">
      <c r="A1878" s="4">
        <f t="shared" si="58"/>
        <v>1</v>
      </c>
      <c r="B1878" s="4" t="str">
        <f t="shared" si="59"/>
        <v>2.1.2 Percentage of participants reporting an increase in competencies at the end of the programme (by competency)</v>
      </c>
      <c r="C1878" s="4" t="s">
        <v>3116</v>
      </c>
      <c r="D1878" s="4" t="s">
        <v>3117</v>
      </c>
    </row>
    <row r="1879" spans="1:4" ht="45">
      <c r="A1879" s="4">
        <f t="shared" si="58"/>
        <v>1</v>
      </c>
      <c r="B1879" s="4" t="str">
        <f t="shared" si="59"/>
        <v>2.1.4 Percentage of multisectoral capstone projects (by sector collaboration)</v>
      </c>
      <c r="C1879" s="4" t="s">
        <v>3118</v>
      </c>
      <c r="D1879" s="4" t="s">
        <v>3119</v>
      </c>
    </row>
    <row r="1880" spans="1:4" ht="60">
      <c r="A1880" s="4">
        <f t="shared" si="58"/>
        <v>1</v>
      </c>
      <c r="B1880" s="4" t="str">
        <f t="shared" si="59"/>
        <v>2.1.5 Percentage of participants that have completed a capstone project with an oral presentation and written report (by sector)</v>
      </c>
      <c r="C1880" s="4" t="s">
        <v>3120</v>
      </c>
      <c r="D1880" s="4" t="s">
        <v>3121</v>
      </c>
    </row>
    <row r="1881" spans="1:4" ht="75">
      <c r="A1881" s="4">
        <f t="shared" si="58"/>
        <v>1</v>
      </c>
      <c r="B1881" s="4" t="str">
        <f t="shared" si="59"/>
        <v>2.2.1 Percentage of participants who have reported evidence of career advancement following participation in the programme (by sector)</v>
      </c>
      <c r="C1881" s="4" t="s">
        <v>3122</v>
      </c>
      <c r="D1881" s="4" t="s">
        <v>3123</v>
      </c>
    </row>
    <row r="1882" spans="1:4" ht="75">
      <c r="A1882" s="4">
        <f t="shared" si="58"/>
        <v>1</v>
      </c>
      <c r="B1882" s="4" t="str">
        <f t="shared" si="59"/>
        <v>2.2.1 Percentage of participants who have reported evidence of career advancement following participation in the programme (by gender)</v>
      </c>
      <c r="C1882" s="4" t="s">
        <v>3124</v>
      </c>
      <c r="D1882" s="4" t="s">
        <v>3125</v>
      </c>
    </row>
    <row r="1883" spans="1:4" ht="75">
      <c r="A1883" s="4">
        <f t="shared" si="58"/>
        <v>1</v>
      </c>
      <c r="B1883" s="4" t="str">
        <f t="shared" si="59"/>
        <v>2.2.1 Percentage of participants who have reported evidence of career advancement following participation in the programme (by business sector)</v>
      </c>
      <c r="C1883" s="4" t="s">
        <v>3126</v>
      </c>
      <c r="D1883" s="4" t="s">
        <v>3127</v>
      </c>
    </row>
    <row r="1884" spans="1:4" ht="60">
      <c r="A1884" s="4">
        <f t="shared" si="58"/>
        <v>1</v>
      </c>
      <c r="B1884" s="4" t="str">
        <f t="shared" si="59"/>
        <v>2.3.1 Percentage of participants reporting an increase in interaction with other sectors after the programme (by sector)</v>
      </c>
      <c r="C1884" s="4" t="s">
        <v>3128</v>
      </c>
      <c r="D1884" s="4" t="s">
        <v>3129</v>
      </c>
    </row>
    <row r="1885" spans="1:4" ht="75">
      <c r="A1885" s="4">
        <f t="shared" si="58"/>
        <v>1</v>
      </c>
      <c r="B1885" s="4" t="str">
        <f t="shared" si="59"/>
        <v>2.3.2 Percentage of participants reporting having integrated new competencies acquired during the programme into their everyday work (by sector)</v>
      </c>
      <c r="C1885" s="4" t="s">
        <v>3130</v>
      </c>
      <c r="D1885" s="4" t="s">
        <v>3131</v>
      </c>
    </row>
    <row r="1886" spans="1:4" ht="75">
      <c r="A1886" s="4">
        <f t="shared" si="58"/>
        <v>1</v>
      </c>
      <c r="B1886" s="4" t="str">
        <f t="shared" si="59"/>
        <v>2.3.2 Percentage of participants reporting having integrated new competencies acquired during the programme into their everyday work (by competency)</v>
      </c>
      <c r="C1886" s="4" t="s">
        <v>3132</v>
      </c>
      <c r="D1886" s="4" t="s">
        <v>3133</v>
      </c>
    </row>
    <row r="1887" spans="1:4" ht="45">
      <c r="A1887" s="4">
        <f t="shared" si="58"/>
        <v>1</v>
      </c>
      <c r="B1887" s="4" t="str">
        <f t="shared" si="59"/>
        <v>2.4.1 Percentage of capstone projects selected based on the national lab system needs</v>
      </c>
      <c r="C1887" s="4" t="s">
        <v>2951</v>
      </c>
      <c r="D1887" s="4" t="s">
        <v>2952</v>
      </c>
    </row>
    <row r="1888" spans="1:4" ht="60">
      <c r="A1888" s="4">
        <f t="shared" si="58"/>
        <v>1</v>
      </c>
      <c r="B1888" s="4" t="str">
        <f t="shared" si="59"/>
        <v>2.4.2 Percentage of graduates reporting contribution to national laboratory system after programme entry (by sector)</v>
      </c>
      <c r="C1888" s="4" t="s">
        <v>3134</v>
      </c>
      <c r="D1888" s="4" t="s">
        <v>3135</v>
      </c>
    </row>
    <row r="1889" spans="1:4" ht="60">
      <c r="A1889" s="4">
        <f t="shared" si="58"/>
        <v>1</v>
      </c>
      <c r="B1889" s="4" t="str">
        <f t="shared" si="59"/>
        <v>2.4.2 Percentage of graduates reporting contribution to national laboratory system after programme entry (by gender)</v>
      </c>
      <c r="C1889" s="4" t="s">
        <v>3136</v>
      </c>
      <c r="D1889" s="4" t="s">
        <v>3137</v>
      </c>
    </row>
    <row r="1890" spans="1:4" ht="60">
      <c r="A1890" s="4">
        <f t="shared" si="58"/>
        <v>1</v>
      </c>
      <c r="B1890" s="4" t="str">
        <f t="shared" si="59"/>
        <v>2.4.2 Percentage of graduates reporting contribution to national laboratory system after programme entry (by business sector)</v>
      </c>
      <c r="C1890" s="4" t="s">
        <v>3138</v>
      </c>
      <c r="D1890" s="4" t="s">
        <v>3139</v>
      </c>
    </row>
    <row r="1891" spans="1:4" ht="30">
      <c r="A1891" s="4">
        <f t="shared" si="58"/>
        <v>1</v>
      </c>
      <c r="B1891" s="4" t="str">
        <f t="shared" si="59"/>
        <v>3.1.1 Satisfaction of participants by module (for all modules by mode)</v>
      </c>
      <c r="C1891" s="4" t="s">
        <v>3140</v>
      </c>
      <c r="D1891" s="4" t="s">
        <v>3141</v>
      </c>
    </row>
    <row r="1892" spans="1:4" ht="30">
      <c r="A1892" s="4">
        <f t="shared" si="58"/>
        <v>1</v>
      </c>
      <c r="B1892" s="4" t="str">
        <f t="shared" si="59"/>
        <v>3.1.1 Satisfaction of participants by module (for all modules by sector)</v>
      </c>
      <c r="C1892" s="4" t="s">
        <v>3142</v>
      </c>
      <c r="D1892" s="4" t="s">
        <v>3143</v>
      </c>
    </row>
    <row r="1893" spans="1:4" ht="30">
      <c r="A1893" s="4">
        <f t="shared" si="58"/>
        <v>1</v>
      </c>
      <c r="B1893" s="4" t="str">
        <f t="shared" si="59"/>
        <v>3.1.1 Satisfaction of participants by module (by module)</v>
      </c>
      <c r="C1893" s="4" t="s">
        <v>3144</v>
      </c>
      <c r="D1893" s="4" t="s">
        <v>3145</v>
      </c>
    </row>
    <row r="1894" spans="1:4" ht="30">
      <c r="A1894" s="4">
        <f t="shared" si="58"/>
        <v>1</v>
      </c>
      <c r="B1894" s="4" t="str">
        <f t="shared" si="59"/>
        <v>3.1.2 Satisfaction of participants with instructors (by mode)</v>
      </c>
      <c r="C1894" s="4" t="s">
        <v>3146</v>
      </c>
      <c r="D1894" s="4" t="s">
        <v>3147</v>
      </c>
    </row>
    <row r="1895" spans="1:4" ht="30">
      <c r="A1895" s="4">
        <f t="shared" si="58"/>
        <v>1</v>
      </c>
      <c r="B1895" s="4" t="str">
        <f t="shared" si="59"/>
        <v>3.1.2 Satisfaction of participants with instructors (by sector)</v>
      </c>
      <c r="C1895" s="4" t="s">
        <v>3148</v>
      </c>
      <c r="D1895" s="4" t="s">
        <v>3149</v>
      </c>
    </row>
    <row r="1896" spans="1:4" ht="30">
      <c r="A1896" s="4">
        <f t="shared" si="58"/>
        <v>1</v>
      </c>
      <c r="B1896" s="4" t="str">
        <f t="shared" si="59"/>
        <v>3.1.2 Satisfaction of participants with instructors (by module)</v>
      </c>
      <c r="C1896" s="4" t="s">
        <v>3150</v>
      </c>
      <c r="D1896" s="4" t="s">
        <v>3151</v>
      </c>
    </row>
    <row r="1897" spans="1:4" ht="60">
      <c r="A1897" s="4">
        <f t="shared" si="58"/>
        <v>1</v>
      </c>
      <c r="B1897" s="4" t="str">
        <f t="shared" si="59"/>
        <v>3.1.3 Satisfaction of participants with the implementation of the programme (by aspect of the programme)</v>
      </c>
      <c r="C1897" s="4" t="s">
        <v>3152</v>
      </c>
      <c r="D1897" s="4" t="s">
        <v>3153</v>
      </c>
    </row>
    <row r="1898" spans="1:4" ht="45">
      <c r="A1898" s="4">
        <f t="shared" si="58"/>
        <v>1</v>
      </c>
      <c r="B1898" s="4" t="str">
        <f t="shared" si="59"/>
        <v>3.1.3 Satisfaction of participants with the implementation of the programme (by mode)</v>
      </c>
      <c r="C1898" s="4" t="s">
        <v>3154</v>
      </c>
      <c r="D1898" s="4" t="s">
        <v>3155</v>
      </c>
    </row>
    <row r="1899" spans="1:4" ht="45">
      <c r="A1899" s="4">
        <f t="shared" si="58"/>
        <v>1</v>
      </c>
      <c r="B1899" s="4" t="str">
        <f t="shared" si="59"/>
        <v>3.1.3 Satisfaction of participants with the implementation of the programme (by sector)</v>
      </c>
      <c r="C1899" s="4" t="s">
        <v>3156</v>
      </c>
      <c r="D1899" s="4" t="s">
        <v>3157</v>
      </c>
    </row>
    <row r="1900" spans="1:4" ht="45">
      <c r="A1900" s="4">
        <f t="shared" si="58"/>
        <v>1</v>
      </c>
      <c r="B1900" s="4" t="str">
        <f t="shared" si="59"/>
        <v>3.1.3 Satisfaction of participants with the implementation of the programme (by session)</v>
      </c>
      <c r="C1900" s="4" t="s">
        <v>3158</v>
      </c>
      <c r="D1900" s="4" t="s">
        <v>3159</v>
      </c>
    </row>
    <row r="1901" spans="1:4" ht="45">
      <c r="A1901" s="4">
        <f t="shared" si="58"/>
        <v>1</v>
      </c>
      <c r="B1901" s="4" t="str">
        <f t="shared" si="59"/>
        <v>3.1.4 Satisfaction of participants with the didactic component (by sector)</v>
      </c>
      <c r="C1901" s="4" t="s">
        <v>3160</v>
      </c>
      <c r="D1901" s="4" t="s">
        <v>3161</v>
      </c>
    </row>
    <row r="1902" spans="1:4" ht="30">
      <c r="A1902" s="4">
        <f t="shared" si="58"/>
        <v>1</v>
      </c>
      <c r="B1902" s="4" t="str">
        <f t="shared" si="59"/>
        <v>3.1.5 Satisfaction of participants with projects (by project type)</v>
      </c>
      <c r="C1902" s="4" t="s">
        <v>3162</v>
      </c>
      <c r="D1902" s="4" t="s">
        <v>3163</v>
      </c>
    </row>
    <row r="1903" spans="1:4" ht="30">
      <c r="A1903" s="4">
        <f t="shared" si="58"/>
        <v>1</v>
      </c>
      <c r="B1903" s="4" t="str">
        <f t="shared" si="59"/>
        <v>3.1.5 Satisfaction of participants with small projects (by sector)</v>
      </c>
      <c r="C1903" s="4" t="s">
        <v>3164</v>
      </c>
      <c r="D1903" s="4" t="s">
        <v>3165</v>
      </c>
    </row>
    <row r="1904" spans="1:4" ht="45">
      <c r="A1904" s="4">
        <f t="shared" si="58"/>
        <v>1</v>
      </c>
      <c r="B1904" s="4" t="str">
        <f t="shared" si="59"/>
        <v>3.1.6 Satisfaction of participants with mentoring (by mentee sector) - Mentee final mentoring evaluation</v>
      </c>
      <c r="C1904" s="4" t="s">
        <v>3166</v>
      </c>
      <c r="D1904" s="4" t="s">
        <v>3167</v>
      </c>
    </row>
    <row r="1905" spans="1:4" ht="60">
      <c r="A1905" s="4">
        <f t="shared" si="58"/>
        <v>1</v>
      </c>
      <c r="B1905" s="4" t="str">
        <f t="shared" si="59"/>
        <v>3.1.6 Satisfaction of participants with mentoring (by mentorship component) - Mentee final mentoring evaluation</v>
      </c>
      <c r="C1905" s="4" t="s">
        <v>3168</v>
      </c>
      <c r="D1905" s="4" t="s">
        <v>3169</v>
      </c>
    </row>
    <row r="1906" spans="1:4" ht="45">
      <c r="A1906" s="4">
        <f t="shared" si="58"/>
        <v>1</v>
      </c>
      <c r="B1906" s="4" t="str">
        <f t="shared" si="59"/>
        <v>3.1.7 Satisfaction of instructors with the Learning Package (module's materials) (by sector)</v>
      </c>
      <c r="C1906" s="4" t="s">
        <v>3170</v>
      </c>
      <c r="D1906" s="4" t="s">
        <v>3171</v>
      </c>
    </row>
    <row r="1907" spans="1:4" ht="45">
      <c r="A1907" s="4">
        <f t="shared" si="58"/>
        <v>1</v>
      </c>
      <c r="B1907" s="4" t="str">
        <f t="shared" si="59"/>
        <v>3.1.7 Satisfaction of instructors with the Learning Package (module's materials) (by module)</v>
      </c>
      <c r="C1907" s="4" t="s">
        <v>3172</v>
      </c>
      <c r="D1907" s="4" t="s">
        <v>3173</v>
      </c>
    </row>
    <row r="1908" spans="1:4" ht="60">
      <c r="A1908" s="4">
        <f t="shared" si="58"/>
        <v>1</v>
      </c>
      <c r="B1908" s="4" t="str">
        <f t="shared" si="59"/>
        <v>3.1.8 Satisfaction of instructors with the implementation of the programme (by aspect of the programme)</v>
      </c>
      <c r="C1908" s="4" t="s">
        <v>3174</v>
      </c>
      <c r="D1908" s="4" t="s">
        <v>3175</v>
      </c>
    </row>
    <row r="1909" spans="1:4" ht="45">
      <c r="A1909" s="4">
        <f t="shared" si="58"/>
        <v>1</v>
      </c>
      <c r="B1909" s="4" t="str">
        <f t="shared" si="59"/>
        <v>3.1.8 Satisfaction of instructors with the implementation of the programme (by mode)</v>
      </c>
      <c r="C1909" s="4" t="s">
        <v>3176</v>
      </c>
      <c r="D1909" s="4" t="s">
        <v>3177</v>
      </c>
    </row>
    <row r="1910" spans="1:4" ht="45">
      <c r="A1910" s="4">
        <f t="shared" si="58"/>
        <v>1</v>
      </c>
      <c r="B1910" s="4" t="str">
        <f t="shared" si="59"/>
        <v>3.1.8 Satisfaction of instructors with the implementation of the programme (by sector)</v>
      </c>
      <c r="C1910" s="4" t="s">
        <v>3178</v>
      </c>
      <c r="D1910" s="4" t="s">
        <v>3179</v>
      </c>
    </row>
    <row r="1911" spans="1:4" ht="45">
      <c r="A1911" s="4">
        <f t="shared" si="58"/>
        <v>1</v>
      </c>
      <c r="B1911" s="4" t="str">
        <f t="shared" si="59"/>
        <v>3.1.8 Satisfaction of instructors with the implementation of the programme (by session)</v>
      </c>
      <c r="C1911" s="4" t="s">
        <v>3180</v>
      </c>
      <c r="D1911" s="4" t="s">
        <v>3181</v>
      </c>
    </row>
    <row r="1912" spans="1:4" ht="45">
      <c r="A1912" s="4">
        <f t="shared" si="58"/>
        <v>1</v>
      </c>
      <c r="B1912" s="4" t="str">
        <f t="shared" si="59"/>
        <v>3.1.9 Satisfaction of mentors with the Learning Package (mentoring component) (by sector)</v>
      </c>
      <c r="C1912" s="4" t="s">
        <v>3182</v>
      </c>
      <c r="D1912" s="4" t="s">
        <v>3183</v>
      </c>
    </row>
    <row r="1913" spans="1:4" ht="60">
      <c r="A1913" s="4">
        <f t="shared" si="58"/>
        <v>1</v>
      </c>
      <c r="B1913" s="4" t="str">
        <f t="shared" si="59"/>
        <v>3.1.10 Satisfaction of mentors with the implementation of the programme (by aspect of the programme)</v>
      </c>
      <c r="C1913" s="4" t="s">
        <v>3184</v>
      </c>
      <c r="D1913" s="4" t="s">
        <v>3185</v>
      </c>
    </row>
    <row r="1914" spans="1:4" ht="45">
      <c r="A1914" s="4">
        <f t="shared" si="58"/>
        <v>1</v>
      </c>
      <c r="B1914" s="4" t="str">
        <f t="shared" si="59"/>
        <v>3.1.10 Satisfaction of mentors with the implementation of the programme (by sector)</v>
      </c>
      <c r="C1914" s="4" t="s">
        <v>3186</v>
      </c>
      <c r="D1914" s="4" t="s">
        <v>3187</v>
      </c>
    </row>
    <row r="1915" spans="1:4">
      <c r="A1915" s="4">
        <f t="shared" si="58"/>
        <v>1</v>
      </c>
      <c r="B1915" s="4" t="str">
        <f t="shared" si="59"/>
        <v>In the process</v>
      </c>
      <c r="C1915" s="4" t="s">
        <v>3188</v>
      </c>
      <c r="D1915" s="4" t="s">
        <v>3189</v>
      </c>
    </row>
    <row r="1916" spans="1:4">
      <c r="A1916" s="4">
        <f t="shared" si="58"/>
        <v>1</v>
      </c>
      <c r="B1916" s="4" t="str">
        <f t="shared" si="59"/>
        <v>Additional modules</v>
      </c>
      <c r="C1916" s="4" t="s">
        <v>3190</v>
      </c>
      <c r="D1916" s="4" t="s">
        <v>3191</v>
      </c>
    </row>
    <row r="1917" spans="1:4">
      <c r="A1917" s="4">
        <f t="shared" si="58"/>
        <v>1</v>
      </c>
      <c r="B1917" s="4" t="str">
        <f t="shared" si="59"/>
        <v>Module 44</v>
      </c>
      <c r="C1917" s="4" t="s">
        <v>3192</v>
      </c>
      <c r="D1917" s="4" t="s">
        <v>3193</v>
      </c>
    </row>
    <row r="1918" spans="1:4">
      <c r="A1918" s="4">
        <f t="shared" si="58"/>
        <v>1</v>
      </c>
      <c r="B1918" s="4" t="str">
        <f t="shared" si="59"/>
        <v>Module 45</v>
      </c>
      <c r="C1918" s="4" t="s">
        <v>3194</v>
      </c>
      <c r="D1918" s="4" t="s">
        <v>3195</v>
      </c>
    </row>
    <row r="1919" spans="1:4">
      <c r="A1919" s="4">
        <f t="shared" si="58"/>
        <v>1</v>
      </c>
      <c r="B1919" s="4" t="str">
        <f t="shared" si="59"/>
        <v>Module 46</v>
      </c>
      <c r="C1919" s="4" t="s">
        <v>3196</v>
      </c>
      <c r="D1919" s="4" t="s">
        <v>3197</v>
      </c>
    </row>
    <row r="1920" spans="1:4">
      <c r="A1920" s="4">
        <f t="shared" si="58"/>
        <v>1</v>
      </c>
      <c r="B1920" s="4" t="str">
        <f t="shared" si="59"/>
        <v>Module 47</v>
      </c>
      <c r="C1920" s="4" t="s">
        <v>3198</v>
      </c>
      <c r="D1920" s="4" t="s">
        <v>3199</v>
      </c>
    </row>
    <row r="1921" spans="1:4">
      <c r="A1921" s="4">
        <f t="shared" si="58"/>
        <v>1</v>
      </c>
      <c r="B1921" s="4" t="str">
        <f t="shared" si="59"/>
        <v>Module 48</v>
      </c>
      <c r="C1921" s="4" t="s">
        <v>3200</v>
      </c>
      <c r="D1921" s="4" t="s">
        <v>3201</v>
      </c>
    </row>
    <row r="1922" spans="1:4" ht="45">
      <c r="A1922" s="4">
        <f t="shared" si="58"/>
        <v>1</v>
      </c>
      <c r="B1922" s="4" t="str">
        <f t="shared" si="59"/>
        <v>Additional 1 - If you had any additional modules, you can enter the name of the module here</v>
      </c>
      <c r="C1922" s="4" t="s">
        <v>3202</v>
      </c>
      <c r="D1922" s="4" t="s">
        <v>3203</v>
      </c>
    </row>
    <row r="1923" spans="1:4" ht="45">
      <c r="A1923" s="4">
        <f t="shared" si="58"/>
        <v>1</v>
      </c>
      <c r="B1923" s="4" t="str">
        <f t="shared" si="59"/>
        <v>Check spreadsheet Participant's info, column L and complete it for each participant</v>
      </c>
      <c r="C1923" s="4" t="str">
        <f>IF(
  COUNTA('Participants'' info'!L8:L32)=0,
  "Check spreadsheet Participant's info, column L and complete it for each participant",
  IF(
    COUNTIF('Participants'' info'!L8:L32,'Drop-downs'!I7)=COUNTA('Participants'' info'!L8:L32),
    'Drop-downs'!I7,
    'Drop-downs'!I8
  )
)</f>
        <v>Check spreadsheet Participant's info, column L and complete it for each participant</v>
      </c>
      <c r="D1923" s="4" t="str">
        <f>IF(
  COUNTA('Participants'' info'!L8:L32)=0,
  "Проверьте лист Participant's info (Информация об участниках), столбец L, и заполните ее для каждого участника",
  IF(
    COUNTIF('Participants'' info'!L8:L32,'Drop-downs'!I7)=COUNTA('Participants'' info'!L8:L32),
    'Drop-downs'!I7,
    'Drop-downs'!I8
  )
)</f>
        <v>Проверьте лист Participant's info (Информация об участниках), столбец L, и заполните ее для каждого участника</v>
      </c>
    </row>
    <row r="1924" spans="1:4" ht="75">
      <c r="A1924" s="4">
        <f t="shared" si="58"/>
        <v>1</v>
      </c>
      <c r="B1924" s="4" t="str">
        <f t="shared" si="59"/>
        <v>Percentage of national instructors completing a GLLP Training of Trainers for instructors to specifically deliver GLLP content (in-person, virtual or eLearning)</v>
      </c>
      <c r="C1924" s="4" t="s">
        <v>3204</v>
      </c>
      <c r="D1924" s="4" t="s">
        <v>3205</v>
      </c>
    </row>
    <row r="1925" spans="1:4" ht="75">
      <c r="A1925" s="4">
        <f t="shared" ref="A1925:A1988" si="60">$B$2</f>
        <v>1</v>
      </c>
      <c r="B1925" s="4" t="str">
        <f t="shared" ref="B1925:B1988" si="61">IF($B$2=1,C1925,IF($B$2=2,D1925,IF($B$2=3,E1925,IF($B$2=4,F1925,F1926))))</f>
        <v>Percentage of national mentors completing a GLLP Training of Mentors on how to mentor within the framework of GLLP? (in-person, virtual or eLearning)</v>
      </c>
      <c r="C1925" s="4" t="s">
        <v>3206</v>
      </c>
      <c r="D1925" s="4" t="s">
        <v>3207</v>
      </c>
    </row>
    <row r="1926" spans="1:4" ht="60">
      <c r="A1926" s="4">
        <f t="shared" si="60"/>
        <v>1</v>
      </c>
      <c r="B1926" s="4" t="str">
        <f t="shared" si="61"/>
        <v>To assess whether orientation of instructors on the didactic and projects components of the programme has been conducted</v>
      </c>
      <c r="C1926" s="4" t="s">
        <v>3208</v>
      </c>
      <c r="D1926" s="4" t="s">
        <v>3209</v>
      </c>
    </row>
    <row r="1927" spans="1:4" ht="60">
      <c r="A1927" s="4">
        <f t="shared" si="60"/>
        <v>1</v>
      </c>
      <c r="B1927" s="4" t="str">
        <f t="shared" si="61"/>
        <v>To assess whether orientation of mentors on the mentorship and projects components of the programme has been conducted</v>
      </c>
      <c r="C1927" s="4" t="s">
        <v>3210</v>
      </c>
      <c r="D1927" s="4" t="s">
        <v>3211</v>
      </c>
    </row>
    <row r="1928" spans="1:4" ht="90">
      <c r="A1928" s="4">
        <f t="shared" si="60"/>
        <v>1</v>
      </c>
      <c r="B1928" s="4" t="str">
        <f t="shared" si="61"/>
        <v>"Instructors' info" tab, cells H6 to H25 and N6 to N25.
Prefills the response in the Initial reporting form (Section D, questions 2-3).</v>
      </c>
      <c r="C1928" s="4" t="s">
        <v>3212</v>
      </c>
      <c r="D1928" s="4" t="s">
        <v>3213</v>
      </c>
    </row>
    <row r="1929" spans="1:4" ht="90">
      <c r="A1929" s="4">
        <f t="shared" si="60"/>
        <v>1</v>
      </c>
      <c r="B1929" s="4" t="str">
        <f t="shared" si="61"/>
        <v>"Mentors' info" tab, cells G6 to G25 and O6 to O25.
Prefills the response in the Initial reporting form (Section E, questions 2-3).</v>
      </c>
      <c r="C1929" s="4" t="s">
        <v>3214</v>
      </c>
      <c r="D1929" s="4" t="s">
        <v>3215</v>
      </c>
    </row>
    <row r="1930" spans="1:4" ht="75">
      <c r="A1930" s="4">
        <f t="shared" si="60"/>
        <v>1</v>
      </c>
      <c r="B1930" s="4" t="str">
        <f t="shared" si="61"/>
        <v>1.2.5. Percentage of national instructors completing a GLLP Training of Trainers for instructors to specifically deliver GLLP content (in-person, virtual or eLearning)</v>
      </c>
      <c r="C1930" s="4" t="s">
        <v>3216</v>
      </c>
      <c r="D1930" s="4" t="s">
        <v>3217</v>
      </c>
    </row>
    <row r="1931" spans="1:4" ht="75">
      <c r="A1931" s="4">
        <f t="shared" si="60"/>
        <v>1</v>
      </c>
      <c r="B1931" s="4" t="str">
        <f t="shared" si="61"/>
        <v>1.2.6. Percentage of national mentors completing a GLLP Training of Mentors on how to mentor within the framework of GLLP? (in-person, virtual or eLearning)</v>
      </c>
      <c r="C1931" s="4" t="s">
        <v>3218</v>
      </c>
      <c r="D1931" s="4" t="s">
        <v>3219</v>
      </c>
    </row>
    <row r="1932" spans="1:4" ht="45">
      <c r="A1932" s="4">
        <f t="shared" si="60"/>
        <v>1</v>
      </c>
      <c r="B1932" s="4" t="str">
        <f t="shared" si="61"/>
        <v>Number of national instructors trained specifically to deliver the GLLP content</v>
      </c>
      <c r="C1932" s="4" t="s">
        <v>3220</v>
      </c>
      <c r="D1932" s="4" t="s">
        <v>3221</v>
      </c>
    </row>
    <row r="1933" spans="1:4" ht="45">
      <c r="A1933" s="4">
        <f t="shared" si="60"/>
        <v>1</v>
      </c>
      <c r="B1933" s="4" t="str">
        <f t="shared" si="61"/>
        <v>Number of national instructors NOT trained specifically to deliver the GLLP content</v>
      </c>
      <c r="C1933" s="4" t="s">
        <v>3222</v>
      </c>
      <c r="D1933" s="4" t="s">
        <v>3223</v>
      </c>
    </row>
    <row r="1934" spans="1:4" ht="45">
      <c r="A1934" s="4">
        <f t="shared" si="60"/>
        <v>1</v>
      </c>
      <c r="B1934" s="4" t="str">
        <f t="shared" si="61"/>
        <v>Number of national mentors trained on how to mentor within the framework of GLLP</v>
      </c>
      <c r="C1934" s="4" t="s">
        <v>3224</v>
      </c>
      <c r="D1934" s="4" t="s">
        <v>3225</v>
      </c>
    </row>
    <row r="1935" spans="1:4" ht="45">
      <c r="A1935" s="4">
        <f t="shared" si="60"/>
        <v>1</v>
      </c>
      <c r="B1935" s="4" t="str">
        <f t="shared" si="61"/>
        <v>Number of national mentors NOT trained on how to mentor within the framework of GLLP</v>
      </c>
      <c r="C1935" s="4" t="s">
        <v>3226</v>
      </c>
      <c r="D1935" s="4" t="s">
        <v>3227</v>
      </c>
    </row>
    <row r="1936" spans="1:4">
      <c r="A1936" s="4">
        <f t="shared" si="60"/>
        <v>1</v>
      </c>
      <c r="B1936" s="4" t="str">
        <f t="shared" si="61"/>
        <v>Overall percentage</v>
      </c>
      <c r="C1936" s="4" t="s">
        <v>3228</v>
      </c>
      <c r="D1936" s="4" t="s">
        <v>3229</v>
      </c>
    </row>
    <row r="1937" spans="1:4">
      <c r="A1937" s="4">
        <f t="shared" si="60"/>
        <v>1</v>
      </c>
      <c r="B1937" s="4" t="str">
        <f t="shared" si="61"/>
        <v>Small projects - By sector</v>
      </c>
      <c r="C1937" s="4" t="s">
        <v>3230</v>
      </c>
      <c r="D1937" s="4" t="s">
        <v>3231</v>
      </c>
    </row>
    <row r="1938" spans="1:4">
      <c r="A1938" s="4">
        <f t="shared" si="60"/>
        <v>1</v>
      </c>
      <c r="B1938" s="4" t="str">
        <f t="shared" si="61"/>
        <v>Capstone projects - By sector</v>
      </c>
      <c r="C1938" s="4" t="s">
        <v>3232</v>
      </c>
      <c r="D1938" s="4" t="s">
        <v>3233</v>
      </c>
    </row>
    <row r="1939" spans="1:4" ht="30">
      <c r="A1939" s="4">
        <f t="shared" si="60"/>
        <v>1</v>
      </c>
      <c r="B1939" s="4" t="str">
        <f t="shared" si="61"/>
        <v>Mentee midway mentoring evaluation - By mentee sector</v>
      </c>
      <c r="C1939" s="4" t="s">
        <v>3234</v>
      </c>
      <c r="D1939" s="4" t="s">
        <v>3235</v>
      </c>
    </row>
    <row r="1940" spans="1:4" ht="45">
      <c r="A1940" s="4">
        <f t="shared" si="60"/>
        <v>1</v>
      </c>
      <c r="B1940" s="4" t="str">
        <f t="shared" si="61"/>
        <v>Mentee midway mentoring evaluation - By mentorship component</v>
      </c>
      <c r="C1940" s="4" t="s">
        <v>3236</v>
      </c>
      <c r="D1940" s="4" t="s">
        <v>3237</v>
      </c>
    </row>
    <row r="1941" spans="1:4" ht="30">
      <c r="A1941" s="4">
        <f t="shared" si="60"/>
        <v>1</v>
      </c>
      <c r="B1941" s="4" t="str">
        <f t="shared" si="61"/>
        <v>Mentee final mentoring evaluation - By mentee sector</v>
      </c>
      <c r="C1941" s="4" t="s">
        <v>3238</v>
      </c>
      <c r="D1941" s="4" t="s">
        <v>3239</v>
      </c>
    </row>
    <row r="1942" spans="1:4" ht="30">
      <c r="A1942" s="4">
        <f t="shared" si="60"/>
        <v>1</v>
      </c>
      <c r="B1942" s="4" t="str">
        <f t="shared" si="61"/>
        <v>Mentee final mentoring evaluation - By mentorship component</v>
      </c>
      <c r="C1942" s="4" t="s">
        <v>3240</v>
      </c>
      <c r="D1942" s="4" t="s">
        <v>3241</v>
      </c>
    </row>
    <row r="1943" spans="1:4" ht="60">
      <c r="A1943" s="4">
        <f t="shared" si="60"/>
        <v>1</v>
      </c>
      <c r="B1943" s="4" t="str">
        <f t="shared" si="61"/>
        <v>Satisfaction of participants with mentoring (Support with professional development; Small projects)</v>
      </c>
      <c r="C1943" s="4" t="s">
        <v>3242</v>
      </c>
      <c r="D1943" s="4" t="s">
        <v>3243</v>
      </c>
    </row>
    <row r="1944" spans="1:4" ht="60">
      <c r="A1944" s="4">
        <f t="shared" si="60"/>
        <v>1</v>
      </c>
      <c r="B1944" s="4" t="str">
        <f t="shared" si="61"/>
        <v>Satisfaction of participants with mentoring (Support with professional development; Small projects; Capstone projects)</v>
      </c>
      <c r="C1944" s="4" t="s">
        <v>3244</v>
      </c>
      <c r="D1944" s="4" t="s">
        <v>3245</v>
      </c>
    </row>
    <row r="1945" spans="1:4" ht="60">
      <c r="A1945" s="4">
        <f t="shared" si="60"/>
        <v>1</v>
      </c>
      <c r="B1945" s="4" t="str">
        <f t="shared" si="61"/>
        <v>2.2.1. Percentage of participants who have reported evidence of career advancement following participation in the programme</v>
      </c>
      <c r="C1945" s="4" t="s">
        <v>3246</v>
      </c>
      <c r="D1945" s="4" t="s">
        <v>3247</v>
      </c>
    </row>
    <row r="1946" spans="1:4" ht="60">
      <c r="A1946" s="4">
        <f t="shared" si="60"/>
        <v>1</v>
      </c>
      <c r="B1946" s="4" t="str">
        <f t="shared" si="61"/>
        <v>2.1.2. Percentage of participants reporting an increase in competencies at the end of the programme</v>
      </c>
      <c r="C1946" s="4" t="s">
        <v>3248</v>
      </c>
      <c r="D1946" s="4" t="s">
        <v>3249</v>
      </c>
    </row>
    <row r="1947" spans="1:4" ht="60">
      <c r="A1947" s="4">
        <f t="shared" si="60"/>
        <v>1</v>
      </c>
      <c r="B1947" s="4" t="str">
        <f t="shared" si="61"/>
        <v>2.3.1. Percentage of participants reporting an increase in interaction with other sectors after the programme</v>
      </c>
      <c r="C1947" s="4" t="s">
        <v>3250</v>
      </c>
      <c r="D1947" s="4" t="s">
        <v>3251</v>
      </c>
    </row>
    <row r="1948" spans="1:4" ht="75">
      <c r="A1948" s="4">
        <f t="shared" si="60"/>
        <v>1</v>
      </c>
      <c r="B1948" s="4" t="str">
        <f t="shared" si="61"/>
        <v xml:space="preserve">2.3.2. Percentage of participants reporting having integrated new competencies acquired during the programme into their everyday work  </v>
      </c>
      <c r="C1948" s="4" t="s">
        <v>3252</v>
      </c>
      <c r="D1948" s="4" t="s">
        <v>3253</v>
      </c>
    </row>
    <row r="1949" spans="1:4" ht="60">
      <c r="A1949" s="4">
        <f t="shared" si="60"/>
        <v>1</v>
      </c>
      <c r="B1949" s="4" t="str">
        <f t="shared" si="61"/>
        <v>2.4.2. Percentage of graduates reporting contribution to national laboratory system after programme entry</v>
      </c>
      <c r="C1949" s="4" t="s">
        <v>3254</v>
      </c>
      <c r="D1949" s="4" t="s">
        <v>3255</v>
      </c>
    </row>
    <row r="1950" spans="1:4" ht="30">
      <c r="A1950" s="4">
        <f t="shared" si="60"/>
        <v>1</v>
      </c>
      <c r="B1950" s="4" t="str">
        <f t="shared" si="61"/>
        <v>3.1.1. Satisfaction of participants by module</v>
      </c>
      <c r="C1950" s="4" t="s">
        <v>3256</v>
      </c>
      <c r="D1950" s="4" t="s">
        <v>3257</v>
      </c>
    </row>
    <row r="1951" spans="1:4" ht="30">
      <c r="A1951" s="4">
        <f t="shared" si="60"/>
        <v>1</v>
      </c>
      <c r="B1951" s="4" t="str">
        <f t="shared" si="61"/>
        <v>3.1.5. Satisfaction of participants with projects</v>
      </c>
      <c r="C1951" s="4" t="s">
        <v>3258</v>
      </c>
      <c r="D1951" s="4" t="s">
        <v>3259</v>
      </c>
    </row>
    <row r="1952" spans="1:4" ht="30">
      <c r="A1952" s="4">
        <f t="shared" si="60"/>
        <v>1</v>
      </c>
      <c r="B1952" s="4" t="str">
        <f t="shared" si="61"/>
        <v>3.1.6. Satisfaction of participants with mentoring</v>
      </c>
      <c r="C1952" s="4" t="s">
        <v>3260</v>
      </c>
      <c r="D1952" s="4" t="s">
        <v>3261</v>
      </c>
    </row>
    <row r="1953" spans="1:4">
      <c r="A1953" s="4">
        <f t="shared" si="60"/>
        <v>1</v>
      </c>
      <c r="B1953" s="4" t="str">
        <f t="shared" si="61"/>
        <v>Section H. Mentoring</v>
      </c>
      <c r="C1953" s="4" t="s">
        <v>3262</v>
      </c>
      <c r="D1953" s="4" t="s">
        <v>3263</v>
      </c>
    </row>
    <row r="1954" spans="1:4" ht="45">
      <c r="A1954" s="4">
        <f t="shared" si="60"/>
        <v>1</v>
      </c>
      <c r="B1954" s="4" t="str">
        <f t="shared" si="61"/>
        <v>3.1.7. Satisfaction of instructors with the Learning Package (module's materials)</v>
      </c>
      <c r="C1954" s="4" t="s">
        <v>3264</v>
      </c>
      <c r="D1954" s="4" t="s">
        <v>3265</v>
      </c>
    </row>
    <row r="1955" spans="1:4" ht="45">
      <c r="A1955" s="4">
        <f t="shared" si="60"/>
        <v>1</v>
      </c>
      <c r="B1955" s="4" t="str">
        <f t="shared" si="61"/>
        <v>3.1.9. Satisfaction of mentors with the Learning Package (mentoring component)</v>
      </c>
      <c r="C1955" s="4" t="s">
        <v>3266</v>
      </c>
      <c r="D1955" s="4" t="s">
        <v>3267</v>
      </c>
    </row>
    <row r="1956" spans="1:4" ht="30">
      <c r="A1956" s="4">
        <f t="shared" si="60"/>
        <v>1</v>
      </c>
      <c r="B1956" s="4" t="str">
        <f t="shared" si="61"/>
        <v>Total average by mode for all modules (out of covered)</v>
      </c>
      <c r="C1956" s="4" t="s">
        <v>3268</v>
      </c>
      <c r="D1956" s="4" t="s">
        <v>3269</v>
      </c>
    </row>
    <row r="1957" spans="1:4" ht="30">
      <c r="A1957" s="4">
        <f t="shared" si="60"/>
        <v>1</v>
      </c>
      <c r="B1957" s="4" t="str">
        <f t="shared" si="61"/>
        <v>Total average by sector for all modules (out of covered)</v>
      </c>
      <c r="C1957" s="4" t="s">
        <v>3270</v>
      </c>
      <c r="D1957" s="4" t="s">
        <v>3271</v>
      </c>
    </row>
    <row r="1958" spans="1:4" ht="30">
      <c r="A1958" s="4">
        <f t="shared" si="60"/>
        <v>1</v>
      </c>
      <c r="B1958" s="4" t="str">
        <f t="shared" si="61"/>
        <v>Total average by module for all modules (out of covered)</v>
      </c>
      <c r="C1958" s="4" t="s">
        <v>3272</v>
      </c>
      <c r="D1958" s="4" t="s">
        <v>3273</v>
      </c>
    </row>
    <row r="1959" spans="1:4" ht="210">
      <c r="A1959" s="4">
        <f t="shared" si="60"/>
        <v>1</v>
      </c>
      <c r="B1959" s="4" t="str">
        <f t="shared" si="61"/>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Participant module evaluation has been filled out for each of the covered modules in the Participant module evaluation tab - Section A, questions 1-9.</v>
      </c>
      <c r="C1959" s="4" t="s">
        <v>3274</v>
      </c>
      <c r="D1959" s="4" t="s">
        <v>3275</v>
      </c>
    </row>
    <row r="1960" spans="1:4" ht="150">
      <c r="A1960" s="4">
        <f t="shared" si="60"/>
        <v>1</v>
      </c>
      <c r="B1960" s="4" t="str">
        <f t="shared" si="61"/>
        <v>Automated response. Needs to be double checked for correctness. 
NOTE: If the information does not appear or seems incorrect, please, go to the "Other participant evaluations" tab and check that the Mentee midway mentoring evaluation form has been filled out - Section A, questions 1-5; Section B, questions 1-2</v>
      </c>
      <c r="C1960" s="4" t="s">
        <v>3276</v>
      </c>
      <c r="D1960" s="4" t="s">
        <v>3277</v>
      </c>
    </row>
    <row r="1961" spans="1:4" ht="150">
      <c r="A1961" s="4">
        <f t="shared" si="60"/>
        <v>1</v>
      </c>
      <c r="B1961" s="4" t="str">
        <f t="shared" si="61"/>
        <v>Automated response. Needs to be double checked for correctness. 
NOTE: If the information does not appear or seems incorrect, please, go to the "Other participant evaluations" tab and check that the Mentee final mentoring evaluation form has been filled out - Section A, questions 1-5; Section B, questions 1-2; Section C, questions 1-5.</v>
      </c>
      <c r="C1961" s="4" t="s">
        <v>3278</v>
      </c>
      <c r="D1961" s="4" t="s">
        <v>3279</v>
      </c>
    </row>
    <row r="1962" spans="1:4" ht="195">
      <c r="A1962" s="4">
        <f t="shared" si="60"/>
        <v>1</v>
      </c>
      <c r="B1962" s="4" t="str">
        <f t="shared" si="61"/>
        <v>Automated response. Needs to be double checked for correctness. 
NOTE: If the information does not appear or seems incorrect, please, go to the "Didactic sessions" tab and check that the name of the module has been selected for each covered module at the top of the table. You also have to ensure that Instructor module evaluation has been filled out for each of the covered modules in the Instructor module evaluati tab - Section A, questions 1-9.</v>
      </c>
      <c r="C1962" s="4" t="s">
        <v>3280</v>
      </c>
      <c r="D1962" s="4" t="s">
        <v>3281</v>
      </c>
    </row>
    <row r="1963" spans="1:4" ht="135">
      <c r="A1963" s="4">
        <f t="shared" si="60"/>
        <v>1</v>
      </c>
      <c r="B1963" s="4" t="str">
        <f t="shared" si="61"/>
        <v>Automated response. Needs to be double checked for correctness. 
NOTE: If the information does not appear or seems incorrect, please, go to the "Mentor evaluation" tab and check that the Mentor midway mentoring evaluation form has been filled out - Section E, questions 1-7.</v>
      </c>
      <c r="C1963" s="4" t="s">
        <v>3282</v>
      </c>
      <c r="D1963" s="4" t="s">
        <v>3283</v>
      </c>
    </row>
    <row r="1964" spans="1:4">
      <c r="A1964" s="4">
        <f t="shared" si="60"/>
        <v>1</v>
      </c>
      <c r="B1964" s="4" t="str">
        <f t="shared" si="61"/>
        <v>By competency</v>
      </c>
      <c r="C1964" s="4" t="s">
        <v>3284</v>
      </c>
      <c r="D1964" s="4" t="s">
        <v>3285</v>
      </c>
    </row>
    <row r="1965" spans="1:4" ht="150">
      <c r="A1965" s="4">
        <f t="shared" si="60"/>
        <v>1</v>
      </c>
      <c r="B1965" s="4" t="str">
        <f t="shared" si="61"/>
        <v>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D, questions 6-14.</v>
      </c>
      <c r="C1965" s="4" t="s">
        <v>3286</v>
      </c>
      <c r="D1965" s="4" t="s">
        <v>3287</v>
      </c>
    </row>
    <row r="1966" spans="1:4" ht="165">
      <c r="A1966" s="4">
        <f t="shared" si="60"/>
        <v>1</v>
      </c>
      <c r="B1966" s="4" t="str">
        <f t="shared" si="61"/>
        <v>Automated response. Needs to be double checked for correctness. 
NOTE: If the information does not appear or seems incorrect, please, go to the "Other participant evaluations" tab and check that the Participant final evaluation form - Projects and learning outcomes has been filled out - Section B, questions 1-3; Section C, questions 1-4.</v>
      </c>
      <c r="C1966" s="4" t="s">
        <v>3288</v>
      </c>
      <c r="D1966" s="4" t="s">
        <v>3289</v>
      </c>
    </row>
    <row r="1967" spans="1:4">
      <c r="A1967" s="4">
        <f t="shared" si="60"/>
        <v>1</v>
      </c>
      <c r="B1967" s="4" t="str">
        <f t="shared" si="61"/>
        <v>By gender</v>
      </c>
      <c r="C1967" s="4" t="s">
        <v>3290</v>
      </c>
      <c r="D1967" s="4" t="s">
        <v>3291</v>
      </c>
    </row>
    <row r="1968" spans="1:4">
      <c r="A1968" s="4">
        <f t="shared" si="60"/>
        <v>1</v>
      </c>
      <c r="B1968" s="4" t="str">
        <f t="shared" si="61"/>
        <v>By business sector</v>
      </c>
      <c r="C1968" s="4" t="s">
        <v>3292</v>
      </c>
      <c r="D1968" s="4" t="s">
        <v>3293</v>
      </c>
    </row>
    <row r="1969" spans="1:4" ht="135">
      <c r="A1969" s="4">
        <f t="shared" si="60"/>
        <v>1</v>
      </c>
      <c r="B1969" s="4" t="str">
        <f t="shared" si="61"/>
        <v>Automated response. Needs to be double checked for correctness. 
NOTE: If the information does not appear or seems incorrect, please, go to the "Other participant evaluations" tab and check that the Participant six-month follow-up form has been filled out - Section A, Question 3.1.</v>
      </c>
      <c r="C1969" s="4" t="s">
        <v>3294</v>
      </c>
      <c r="D1969" s="4" t="s">
        <v>3295</v>
      </c>
    </row>
    <row r="1970" spans="1:4" ht="135">
      <c r="A1970" s="4">
        <f t="shared" si="60"/>
        <v>1</v>
      </c>
      <c r="B1970" s="4" t="str">
        <f t="shared" si="61"/>
        <v>Automated response. Needs to be double checked for correctness. 
NOTE: If the information does not appear or seems incorrect, please, go to the "Other participant evaluations" tab and check that the Participant six-month follow-up form has been filled out - Section A, Question 2.</v>
      </c>
      <c r="C1970" s="4" t="s">
        <v>3296</v>
      </c>
      <c r="D1970" s="4" t="s">
        <v>3297</v>
      </c>
    </row>
    <row r="1971" spans="1:4" ht="135">
      <c r="A1971" s="4">
        <f t="shared" si="60"/>
        <v>1</v>
      </c>
      <c r="B1971" s="4" t="str">
        <f t="shared" si="61"/>
        <v>Automated response. Needs to be double checked for correctness. 
NOTE: If the information does not appear or seems incorrect, please, go to the "Other participant evaluations" tab and check that the Participant six-month follow-up form has been filled out - Section A, Questions 1 and 1.1.</v>
      </c>
      <c r="C1971" s="4" t="s">
        <v>3298</v>
      </c>
      <c r="D1971" s="4" t="s">
        <v>3299</v>
      </c>
    </row>
    <row r="1972" spans="1:4" ht="135">
      <c r="A1972" s="4">
        <f t="shared" si="60"/>
        <v>1</v>
      </c>
      <c r="B1972" s="4" t="str">
        <f t="shared" si="61"/>
        <v>Automated response. Needs to be double checked for correctness. 
NOTE: If the information does not appear or seems incorrect, please, go to the "Other participant evaluations" tab and check that the Participant six-month follow-up form has been filled out - Section A, Question 5.</v>
      </c>
      <c r="C1972" s="4" t="s">
        <v>3300</v>
      </c>
      <c r="D1972" s="4" t="s">
        <v>3301</v>
      </c>
    </row>
    <row r="1973" spans="1:4" ht="45">
      <c r="A1973" s="4">
        <f t="shared" si="60"/>
        <v>1</v>
      </c>
      <c r="B1973" s="4" t="str">
        <f t="shared" si="61"/>
        <v>Additional 2 - If you had any additional modules, you can enter the name of the module here</v>
      </c>
      <c r="C1973" s="4" t="s">
        <v>3302</v>
      </c>
      <c r="D1973" s="4" t="s">
        <v>3303</v>
      </c>
    </row>
    <row r="1974" spans="1:4" ht="45">
      <c r="A1974" s="4">
        <f t="shared" si="60"/>
        <v>1</v>
      </c>
      <c r="B1974" s="4" t="str">
        <f t="shared" si="61"/>
        <v>Additional 3 - If you had any additional modules, you can enter the name of the module here</v>
      </c>
      <c r="C1974" s="4" t="s">
        <v>3304</v>
      </c>
      <c r="D1974" s="4" t="s">
        <v>3305</v>
      </c>
    </row>
    <row r="1975" spans="1:4" ht="45">
      <c r="A1975" s="4">
        <f t="shared" si="60"/>
        <v>1</v>
      </c>
      <c r="B1975" s="4" t="str">
        <f t="shared" si="61"/>
        <v>Additional 4 - If you had any additional modules, you can enter the name of the module here</v>
      </c>
      <c r="C1975" s="4" t="s">
        <v>3306</v>
      </c>
      <c r="D1975" s="4" t="s">
        <v>3307</v>
      </c>
    </row>
    <row r="1976" spans="1:4" ht="45">
      <c r="A1976" s="4">
        <f t="shared" si="60"/>
        <v>1</v>
      </c>
      <c r="B1976" s="4" t="str">
        <f t="shared" si="61"/>
        <v>Additional 5 - If you had any additional modules, you can enter the name of the module here</v>
      </c>
      <c r="C1976" s="4" t="s">
        <v>3308</v>
      </c>
      <c r="D1976" s="4" t="s">
        <v>3309</v>
      </c>
    </row>
    <row r="1977" spans="1:4" ht="90">
      <c r="A1977" s="4">
        <f t="shared" si="60"/>
        <v>1</v>
      </c>
      <c r="B1977" s="4" t="str">
        <f t="shared" si="61"/>
        <v>1.2.5. Percentage of national instructors completing a GLLP Training of Trainers for instructors to specifically deliver GLLP content (in-person, virtual or eLearning) (by sector)</v>
      </c>
      <c r="C1977" s="4" t="s">
        <v>3310</v>
      </c>
      <c r="D1977" s="4" t="s">
        <v>3311</v>
      </c>
    </row>
    <row r="1978" spans="1:4" ht="90">
      <c r="A1978" s="4">
        <f t="shared" si="60"/>
        <v>1</v>
      </c>
      <c r="B1978" s="4" t="str">
        <f t="shared" si="61"/>
        <v>1.2.5. Percentage of national instructors completing a GLLP Training of Trainers for instructors to specifically deliver GLLP content (in-person, virtual or eLearning) (by gender)</v>
      </c>
      <c r="C1978" s="4" t="s">
        <v>3312</v>
      </c>
      <c r="D1978" s="4" t="s">
        <v>3313</v>
      </c>
    </row>
    <row r="1979" spans="1:4" ht="90">
      <c r="A1979" s="4">
        <f t="shared" si="60"/>
        <v>1</v>
      </c>
      <c r="B1979" s="4" t="str">
        <f t="shared" si="61"/>
        <v>1.2.5. Percentage of national instructors completing a GLLP Training of Trainers for instructors to specifically deliver GLLP content (in-person, virtual or eLearning) (by business sector)</v>
      </c>
      <c r="C1979" s="4" t="s">
        <v>3314</v>
      </c>
      <c r="D1979" s="4" t="s">
        <v>3315</v>
      </c>
    </row>
    <row r="1980" spans="1:4" ht="75">
      <c r="A1980" s="4">
        <f t="shared" si="60"/>
        <v>1</v>
      </c>
      <c r="B1980" s="4" t="str">
        <f t="shared" si="61"/>
        <v>1.2.6. Percentage of national mentors completing a GLLP Training of Mentors on how to mentor within the framework of GLLP? (in-person, virtual or eLearning) (by sector)</v>
      </c>
      <c r="C1980" s="4" t="s">
        <v>3316</v>
      </c>
      <c r="D1980" s="4" t="s">
        <v>3317</v>
      </c>
    </row>
    <row r="1981" spans="1:4" ht="75">
      <c r="A1981" s="4">
        <f t="shared" si="60"/>
        <v>1</v>
      </c>
      <c r="B1981" s="4" t="str">
        <f t="shared" si="61"/>
        <v>1.2.6. Percentage of national mentors completing a GLLP Training of Mentors on how to mentor within the framework of GLLP? (in-person, virtual or eLearning) (by gender)</v>
      </c>
      <c r="C1981" s="4" t="s">
        <v>3318</v>
      </c>
      <c r="D1981" s="4" t="s">
        <v>3319</v>
      </c>
    </row>
    <row r="1982" spans="1:4" ht="90">
      <c r="A1982" s="4">
        <f t="shared" si="60"/>
        <v>1</v>
      </c>
      <c r="B1982" s="4" t="str">
        <f t="shared" si="61"/>
        <v>1.2.6. Percentage of national mentors completing a GLLP Training of Mentors on how to mentor within the framework of GLLP? (in-person, virtual or eLearning) (by business sector)</v>
      </c>
      <c r="C1982" s="4" t="s">
        <v>3320</v>
      </c>
      <c r="D1982" s="4" t="s">
        <v>3321</v>
      </c>
    </row>
    <row r="1983" spans="1:4" ht="60">
      <c r="A1983" s="4">
        <f t="shared" si="60"/>
        <v>1</v>
      </c>
      <c r="B1983" s="4" t="str">
        <f t="shared" si="61"/>
        <v>It is recommended that a National Entity hosting GLLP is officially designated / recognized by the government/ national authorities</v>
      </c>
      <c r="C1983" s="4" t="s">
        <v>3322</v>
      </c>
      <c r="D1983" s="4" t="s">
        <v>3323</v>
      </c>
    </row>
    <row r="1984" spans="1:4" ht="75">
      <c r="A1984" s="4">
        <f t="shared" si="60"/>
        <v>1</v>
      </c>
      <c r="B1984" s="4" t="str">
        <f t="shared" si="61"/>
        <v>It is recommended that the participants, instructors, and mentors are selected based on documented criteria and transparent processes.</v>
      </c>
      <c r="C1984" s="4" t="s">
        <v>3324</v>
      </c>
      <c r="D1984" s="4" t="s">
        <v>3325</v>
      </c>
    </row>
    <row r="1985" spans="1:5" ht="45">
      <c r="A1985" s="4">
        <f t="shared" si="60"/>
        <v>1</v>
      </c>
      <c r="B1985" s="4" t="str">
        <f t="shared" si="61"/>
        <v>It is recommended that the programmes have set criteria for graduation</v>
      </c>
      <c r="C1985" s="4" t="s">
        <v>3326</v>
      </c>
      <c r="D1985" s="4" t="s">
        <v>3327</v>
      </c>
    </row>
    <row r="1986" spans="1:5" ht="165">
      <c r="A1986" s="4">
        <f t="shared" si="60"/>
        <v>1</v>
      </c>
      <c r="B1986" s="4" t="str">
        <f t="shared" si="61"/>
        <v>It is recommended that a sustainability plan for consistent, long-term programme implementation that at least includes a programme budget and potential funding sources, infrastructure, and staffing is available. 
This can be filled out towards the end of the programme before completing final reporting form.</v>
      </c>
      <c r="C1986" s="4" t="s">
        <v>3328</v>
      </c>
      <c r="D1986" s="4" t="s">
        <v>3329</v>
      </c>
    </row>
    <row r="1987" spans="1:5" ht="75">
      <c r="A1987" s="4">
        <f t="shared" si="60"/>
        <v>1</v>
      </c>
      <c r="B1987" s="4" t="str">
        <f t="shared" si="61"/>
        <v>Minutes of meeting for the TWG meeting available? Select for each meeting below. Also mark attendance for the meeting for each member further down.</v>
      </c>
      <c r="C1987" s="4" t="s">
        <v>3330</v>
      </c>
      <c r="D1987" s="4" t="s">
        <v>3331</v>
      </c>
    </row>
    <row r="1988" spans="1:5">
      <c r="A1988" s="4">
        <f t="shared" si="60"/>
        <v>1</v>
      </c>
      <c r="B1988" s="4" t="str">
        <f t="shared" si="61"/>
        <v>Yes, minutes available</v>
      </c>
      <c r="C1988" s="4" t="s">
        <v>3332</v>
      </c>
      <c r="D1988" s="4" t="s">
        <v>3333</v>
      </c>
    </row>
    <row r="1989" spans="1:5">
      <c r="A1989" s="4">
        <f t="shared" ref="A1989:A2020" si="62">$B$2</f>
        <v>1</v>
      </c>
      <c r="B1989" s="4" t="str">
        <f t="shared" ref="B1989:B2000" si="63">IF($B$2=1,C1989,IF($B$2=2,D1989,IF($B$2=3,E1989,IF($B$2=4,F1989,F1990))))</f>
        <v>No, minutes are not available</v>
      </c>
      <c r="C1989" s="4" t="s">
        <v>3334</v>
      </c>
      <c r="D1989" s="4" t="s">
        <v>3335</v>
      </c>
    </row>
    <row r="1990" spans="1:5">
      <c r="A1990" s="4">
        <f t="shared" si="62"/>
        <v>1</v>
      </c>
      <c r="B1990" s="4" t="str">
        <f t="shared" si="63"/>
        <v>Yes, attended</v>
      </c>
      <c r="C1990" s="4" t="s">
        <v>3336</v>
      </c>
      <c r="D1990" s="4" t="s">
        <v>3337</v>
      </c>
    </row>
    <row r="1991" spans="1:5">
      <c r="A1991" s="4">
        <f t="shared" si="62"/>
        <v>1</v>
      </c>
      <c r="B1991" s="4" t="str">
        <f t="shared" si="63"/>
        <v>No, absent</v>
      </c>
      <c r="C1991" s="4" t="s">
        <v>3338</v>
      </c>
      <c r="D1991" s="4" t="s">
        <v>3339</v>
      </c>
    </row>
    <row r="1992" spans="1:5" ht="120">
      <c r="A1992" s="4">
        <f t="shared" si="62"/>
        <v>1</v>
      </c>
      <c r="B1992" s="4" t="str">
        <f t="shared" si="63"/>
        <v>It is recommended to have an implementation plan approved by the national entity to ensure infrastructure and logistics throughout the programme. It can be as a stand-alone document or part of ToR for GLLP implementation.</v>
      </c>
      <c r="C1992" s="163" t="s">
        <v>3340</v>
      </c>
      <c r="D1992" s="4" t="s">
        <v>3341</v>
      </c>
      <c r="E1992" s="166"/>
    </row>
    <row r="1993" spans="1:5" ht="60">
      <c r="A1993" s="4">
        <f t="shared" si="62"/>
        <v>1</v>
      </c>
      <c r="B1993" s="4" t="str">
        <f t="shared" si="63"/>
        <v>Documented evidence of participants’ orientation on the programme and expectations (induction session)</v>
      </c>
      <c r="C1993" s="4" t="s">
        <v>95</v>
      </c>
      <c r="D1993" s="4" t="s">
        <v>3342</v>
      </c>
    </row>
    <row r="1994" spans="1:5" ht="45">
      <c r="A1994" s="4">
        <f t="shared" si="62"/>
        <v>1</v>
      </c>
      <c r="B1994" s="4" t="str">
        <f t="shared" si="63"/>
        <v>Check spreadsheet Participant's info, column K and complete it for each participant</v>
      </c>
      <c r="C1994" s="4" t="str">
        <f>IF(
  COUNTA('Participants'' info'!K8:K32)=0,
  "Check spreadsheet Participant's info, column K and complete it for each participant",
  IF(
    COUNTIF('Participants'' info'!K8:K32,'Drop-downs'!I7)=COUNTA('Participants'' info'!K8:K32),
    'Drop-downs'!I7,
    'Drop-downs'!I8
  )
)</f>
        <v>Check spreadsheet Participant's info, column K and complete it for each participant</v>
      </c>
      <c r="D1994" s="4" t="str">
        <f>IF(
  COUNTA('Participants'' info'!K8:K32)=0,
  "Проверьте лист Participant's info (Информация об участниках), столбец K, и заполните ее для каждого участника",
  IF(
    COUNTIF('Participants'' info'!K8:K32,'Drop-downs'!I7)=COUNTA('Participants'' info'!K8:K32),
    'Drop-downs'!I7,
    'Drop-downs'!I8
  )
)</f>
        <v>Проверьте лист Participant's info (Информация об участниках), столбец K, и заполните ее для каждого участника</v>
      </c>
    </row>
    <row r="1995" spans="1:5" ht="60">
      <c r="A1995" s="4">
        <f t="shared" si="62"/>
        <v>1</v>
      </c>
      <c r="B1995" s="4" t="str">
        <f t="shared" si="63"/>
        <v>1.2.7 Percentage of participants reporting inclusion of HH, AH, EH considerations in each module (by module)</v>
      </c>
      <c r="C1995" s="4" t="s">
        <v>3343</v>
      </c>
      <c r="D1995" s="4" t="s">
        <v>3344</v>
      </c>
    </row>
    <row r="1996" spans="1:5" ht="45">
      <c r="A1996" s="4">
        <f t="shared" si="62"/>
        <v>1</v>
      </c>
      <c r="B1996" s="4" t="str">
        <f t="shared" si="63"/>
        <v>Check Participants' info spreadsheet, column Q and complete it for each graduate</v>
      </c>
      <c r="C1996" s="4" t="str">
        <f>IF(
  COUNTA('Participants'' info'!Q8:Q32)=0,
  "Check Participants' info spreadsheet, column Q and complete it for each graduate",
  IF(
    COUNTIF('Participants'' info'!Q8:Q32,'Drop-downs'!I7)=COUNTA('Participants'' info'!Q8:Q32),
    'Drop-downs'!I7,
    'Drop-downs'!I8
  )
)</f>
        <v>Check Participants' info spreadsheet, column Q and complete it for each graduate</v>
      </c>
      <c r="D1996" s="4" t="str">
        <f>IF(
  COUNTA('Participants'' info'!Q8:Q32)=0,
  "Проверьте лист Participants' info (Информация об участниках), столбец Q, и заполните его для каждого выпускника",
  IF(
    COUNTIF('Participants'' info'!Q8:Q32,'Drop-downs'!I7)=COUNTA('Participants'' info'!Q8:Q32),
    'Drop-downs'!I7,
    'Drop-downs'!I8
  )
)</f>
        <v>Проверьте лист Participants' info (Информация об участниках), столбец Q, и заполните его для каждого выпускника</v>
      </c>
    </row>
    <row r="1997" spans="1:5" ht="135">
      <c r="A1997" s="4">
        <f t="shared" si="62"/>
        <v>1</v>
      </c>
      <c r="B1997" s="4" t="str">
        <f t="shared" si="63"/>
        <v>Community of practice is a group of individuals who share a common profession, interest or passion and who learn from each other and improve themselves through interaction with their community.  It is recommended to establish a national community of practice (chats, forums, conferences, etc.).</v>
      </c>
      <c r="C1997" s="163" t="s">
        <v>3345</v>
      </c>
      <c r="D1997" s="163" t="s">
        <v>3346</v>
      </c>
    </row>
    <row r="1998" spans="1:5">
      <c r="A1998" s="4">
        <f t="shared" si="62"/>
        <v>1</v>
      </c>
      <c r="B1998" s="4" t="str">
        <f t="shared" si="63"/>
        <v>90% (overall)</v>
      </c>
      <c r="C1998" s="4" t="s">
        <v>3347</v>
      </c>
      <c r="D1998" s="64" t="s">
        <v>3348</v>
      </c>
    </row>
    <row r="1999" spans="1:5" ht="90">
      <c r="A1999" s="4">
        <f t="shared" si="62"/>
        <v>1</v>
      </c>
      <c r="B1999" s="4" t="str">
        <f t="shared" si="63"/>
        <v>Total number of capstone projects (individual or group - for group ones keep the name of the capstone project in column D above the same for all participants completing the project)</v>
      </c>
      <c r="C1999" s="4" t="s">
        <v>3349</v>
      </c>
      <c r="D1999" s="4" t="s">
        <v>3350</v>
      </c>
    </row>
    <row r="2000" spans="1:5" ht="195">
      <c r="A2000" s="4">
        <f t="shared" si="62"/>
        <v>1</v>
      </c>
      <c r="B2000" s="4" t="str">
        <f t="shared" si="63"/>
        <v>Automated response. Needs to be double checked for correctness. 
NOTE: If the information does not appear or does not match or seems incorrect, please, go the "Capstone projects" tab and check that all capstone projects titles have been entered. For group projects, keep the name of the capstone project the same for all participants completing the project. This way, a project with the exact same name will be counted once.</v>
      </c>
      <c r="C2000" s="4" t="s">
        <v>3351</v>
      </c>
      <c r="D2000" s="4" t="s">
        <v>3352</v>
      </c>
    </row>
    <row r="2001" spans="1:4" ht="45">
      <c r="A2001" s="4">
        <f t="shared" si="62"/>
        <v>1</v>
      </c>
      <c r="B2001" s="4" t="str">
        <f t="shared" ref="B2001:B2020" si="64">IF($B$2=1,C2001,IF($B$2=2,D2001,IF($B$2=3,E2001,IF($B$2=4,F2001,F2002))))</f>
        <v>Inputs into the graphs: "Instructors' info" tab, cells H6 to H25 and N6 to N25.</v>
      </c>
      <c r="C2001" s="4" t="s">
        <v>3353</v>
      </c>
      <c r="D2001" s="4" t="s">
        <v>3354</v>
      </c>
    </row>
    <row r="2002" spans="1:4" ht="90">
      <c r="A2002" s="4">
        <f t="shared" si="62"/>
        <v>1</v>
      </c>
      <c r="B2002" s="4" t="str">
        <f t="shared" si="64"/>
        <v>Final and ready to be used: After all instructors’ names have been entered as well as the options in the "Type of expert" (column H) and "ToT" (column N) in the "Instructors’ info" tab have been selected</v>
      </c>
      <c r="C2002" s="4" t="s">
        <v>3355</v>
      </c>
      <c r="D2002" s="4" t="s">
        <v>3356</v>
      </c>
    </row>
    <row r="2003" spans="1:4" ht="45">
      <c r="A2003" s="4">
        <f t="shared" si="62"/>
        <v>1</v>
      </c>
      <c r="B2003" s="4" t="str">
        <f t="shared" si="64"/>
        <v>Inputs into the graphs: "Mentors' info" tab, cells G6 to G25 and O6 to O25.</v>
      </c>
      <c r="C2003" s="4" t="s">
        <v>3357</v>
      </c>
      <c r="D2003" s="4" t="s">
        <v>3358</v>
      </c>
    </row>
    <row r="2004" spans="1:4" ht="90">
      <c r="A2004" s="4">
        <f t="shared" si="62"/>
        <v>1</v>
      </c>
      <c r="B2004" s="4" t="str">
        <f t="shared" si="64"/>
        <v>Final and ready to be used: After all mentors’ names have been entered as well as the options in the "Type of expert" (column G) and "ToM" (column O) in the "Mentors’ info" tab</v>
      </c>
      <c r="C2004" s="4" t="s">
        <v>3359</v>
      </c>
      <c r="D2004" s="4" t="s">
        <v>3360</v>
      </c>
    </row>
    <row r="2005" spans="1:4" ht="30">
      <c r="A2005" s="4">
        <f t="shared" si="62"/>
        <v>1</v>
      </c>
      <c r="B2005" s="4" t="str">
        <f t="shared" si="64"/>
        <v>3.1.5 Satisfaction of participants with capstone projects (by sector)</v>
      </c>
      <c r="C2005" s="4" t="s">
        <v>3361</v>
      </c>
      <c r="D2005" s="4" t="s">
        <v>3362</v>
      </c>
    </row>
    <row r="2006" spans="1:4" ht="60">
      <c r="A2006" s="4">
        <f t="shared" si="62"/>
        <v>1</v>
      </c>
      <c r="B2006" s="4" t="str">
        <f t="shared" si="64"/>
        <v>3.1.6 Satisfaction of participants with mentoring (by mentee sector) - Mentee midway mentoring evaluation</v>
      </c>
      <c r="C2006" s="4" t="s">
        <v>3363</v>
      </c>
      <c r="D2006" s="4" t="s">
        <v>3364</v>
      </c>
    </row>
    <row r="2007" spans="1:4" ht="60">
      <c r="A2007" s="4">
        <f t="shared" si="62"/>
        <v>1</v>
      </c>
      <c r="B2007" s="4" t="str">
        <f>IF($B$2=1,C2007,IF($B$2=2,D2007,IF($B$2=3,E2007,IF($B$2=4,F2007,F2008))))</f>
        <v>3.1.6 Satisfaction of participants with mentoring (by mentorship component) - Mentee midway mentoring evaluation</v>
      </c>
      <c r="C2007" s="4" t="s">
        <v>3365</v>
      </c>
      <c r="D2007" s="4" t="s">
        <v>3366</v>
      </c>
    </row>
    <row r="2008" spans="1:4" ht="105">
      <c r="A2008" s="4">
        <f t="shared" si="62"/>
        <v>1</v>
      </c>
      <c r="B2008" s="4" t="str">
        <f>IF($B$2=1,C2008,IF($B$2=2,D2008,IF($B$2=3,E2008,IF($B$2=4,F2008,F2009))))</f>
        <v>Automated response. Needs to be double checked for correctness. 
NOTE: If information in these fields does not appear or seem incorrect, please, go the "general info" tab and include/update information. 
If no, skip questions B2-3.</v>
      </c>
      <c r="C2008" s="4" t="s">
        <v>3367</v>
      </c>
      <c r="D2008" s="4" t="s">
        <v>3368</v>
      </c>
    </row>
    <row r="2009" spans="1:4" ht="30">
      <c r="A2009" s="4">
        <f t="shared" si="62"/>
        <v>1</v>
      </c>
      <c r="B2009" s="4" t="str">
        <f>IF($B$2=1,C2009,IF($B$2=2,D2009,IF($B$2=3,E2009,IF($B$2=4,F2009,F2010))))</f>
        <v>Drop-down - to be selected by the reporter. If no, skip questions B2-3</v>
      </c>
      <c r="C2009" s="4" t="s">
        <v>3369</v>
      </c>
      <c r="D2009" s="4" t="s">
        <v>3370</v>
      </c>
    </row>
    <row r="2010" spans="1:4" ht="30">
      <c r="A2010" s="4">
        <f t="shared" si="62"/>
        <v>1</v>
      </c>
      <c r="B2010" s="4" t="str">
        <f t="shared" si="64"/>
        <v>Number of participants in the current iteration of the programme</v>
      </c>
      <c r="C2010" s="4" t="s">
        <v>3371</v>
      </c>
      <c r="D2010" s="4" t="s">
        <v>3372</v>
      </c>
    </row>
    <row r="2011" spans="1:4" ht="409.5">
      <c r="A2011" s="4">
        <f t="shared" si="62"/>
        <v>1</v>
      </c>
      <c r="B2011" s="4" t="str">
        <f t="shared" si="64"/>
        <v>How to share reporting forms
1. In the current tab (sheet), right-click the tab and select “Move or Copy”.
2. In the dialog box, select “(new book)” in the “To book” field.
3. Tick “Create a copy”, then click OK.
4. The reporting form will open in a new Excel file. Save the file using the following naming convention:
Reporting form name – Country name (e.g. Initial reporting form – Country X).
5. Send the file to the GLLP Partners at gllp@who.int.
Note: All data included in the reporting forms are anonymized and aggregated. As an alternative to using this sheet within the data management tool, programmes may choose to complete a standalone Word version of the reporting form available in the implementation toolbox. In this case, all responses must be entered manually, which may increase the risk of data entry errors.</v>
      </c>
      <c r="C2011" s="4" t="s">
        <v>3373</v>
      </c>
      <c r="D2011" s="4" t="s">
        <v>3374</v>
      </c>
    </row>
    <row r="2012" spans="1:4" ht="90">
      <c r="A2012" s="4">
        <f t="shared" si="62"/>
        <v>1</v>
      </c>
      <c r="B2012" s="4" t="str">
        <f t="shared" si="64"/>
        <v>Total number of unique small projects (individual or group - for group ones keep the name of the small project in the table above the same for all participants completing the project)</v>
      </c>
      <c r="C2012" s="4" t="s">
        <v>3375</v>
      </c>
      <c r="D2012" s="4" t="s">
        <v>3376</v>
      </c>
    </row>
    <row r="2013" spans="1:4" ht="30">
      <c r="A2013" s="4">
        <f t="shared" si="62"/>
        <v>1</v>
      </c>
      <c r="B2013" s="4" t="str">
        <f t="shared" si="64"/>
        <v>Number of unique small projects per competency (unique names)</v>
      </c>
      <c r="C2013" s="4" t="s">
        <v>3377</v>
      </c>
      <c r="D2013" s="4" t="s">
        <v>3378</v>
      </c>
    </row>
    <row r="2014" spans="1:4">
      <c r="A2014" s="4">
        <f t="shared" si="62"/>
        <v>1</v>
      </c>
      <c r="B2014" s="4">
        <f t="shared" si="64"/>
        <v>0</v>
      </c>
    </row>
    <row r="2015" spans="1:4">
      <c r="A2015" s="4">
        <f t="shared" si="62"/>
        <v>1</v>
      </c>
      <c r="B2015" s="4">
        <f t="shared" si="64"/>
        <v>0</v>
      </c>
    </row>
    <row r="2016" spans="1:4">
      <c r="A2016" s="4">
        <f t="shared" si="62"/>
        <v>1</v>
      </c>
      <c r="B2016" s="4">
        <f t="shared" si="64"/>
        <v>0</v>
      </c>
    </row>
    <row r="2017" spans="1:2">
      <c r="A2017" s="4">
        <f t="shared" si="62"/>
        <v>1</v>
      </c>
      <c r="B2017" s="4">
        <f t="shared" si="64"/>
        <v>0</v>
      </c>
    </row>
    <row r="2018" spans="1:2">
      <c r="A2018" s="4">
        <f t="shared" si="62"/>
        <v>1</v>
      </c>
      <c r="B2018" s="4">
        <f t="shared" si="64"/>
        <v>0</v>
      </c>
    </row>
    <row r="2019" spans="1:2">
      <c r="A2019" s="4">
        <f t="shared" si="62"/>
        <v>1</v>
      </c>
      <c r="B2019" s="4">
        <f t="shared" si="64"/>
        <v>0</v>
      </c>
    </row>
    <row r="2020" spans="1:2">
      <c r="A2020" s="4">
        <f t="shared" si="62"/>
        <v>1</v>
      </c>
      <c r="B2020" s="4">
        <f t="shared" si="64"/>
        <v>0</v>
      </c>
    </row>
  </sheetData>
  <sheetProtection algorithmName="SHA-512" hashValue="4sjn26VbmN7EIMcGma4l6n+pRcZlVeyCRWcBMuSsgtHRXFAZpnxH7G/Mw/J/9O8/DTV56dZQZNWEtT0Vi8JMMQ==" saltValue="YMJreS5JsGdprIYmfOOadw==" spinCount="100000" sheet="1" objects="1" scenarios="1" formatColumns="0" formatRows="0"/>
  <phoneticPr fontId="4" type="noConversion"/>
  <conditionalFormatting sqref="C521:C523">
    <cfRule type="duplicateValues" dxfId="0" priority="1"/>
  </conditionalFormatting>
  <dataValidations disablePrompts="1" count="1">
    <dataValidation allowBlank="1" showInputMessage="1" showErrorMessage="1" prompt="Only select &quot;Yes&quot; if the mentor is national (not international), and if he/she was trained to mentor in the programme (Training of mentors, ToM)" sqref="C1454" xr:uid="{F1DB127A-6453-4F1C-A3BE-37C2E2607521}"/>
  </dataValidation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DFED-A60E-4D28-941F-8DEDFBB71BC1}">
  <dimension ref="A1:AJ23"/>
  <sheetViews>
    <sheetView workbookViewId="0">
      <selection activeCell="A2" sqref="A2"/>
    </sheetView>
  </sheetViews>
  <sheetFormatPr defaultRowHeight="15"/>
  <cols>
    <col min="1" max="2" width="13.28515625" customWidth="1"/>
    <col min="19" max="19" width="17.140625" customWidth="1"/>
    <col min="20" max="20" width="19.140625" customWidth="1"/>
  </cols>
  <sheetData>
    <row r="1" spans="1:36">
      <c r="A1" s="2" t="s">
        <v>3379</v>
      </c>
      <c r="B1" s="2"/>
    </row>
    <row r="2" spans="1:36">
      <c r="W2" s="408" t="s">
        <v>1734</v>
      </c>
      <c r="X2" s="408"/>
      <c r="Y2" s="408"/>
      <c r="Z2" s="408" t="s">
        <v>3380</v>
      </c>
      <c r="AA2" s="408"/>
      <c r="AB2" s="408"/>
    </row>
    <row r="3" spans="1:36" ht="150">
      <c r="A3" s="4"/>
      <c r="B3" s="4"/>
      <c r="C3" s="4" t="s">
        <v>73</v>
      </c>
      <c r="D3" s="4" t="s">
        <v>80</v>
      </c>
      <c r="E3" s="1" t="s">
        <v>74</v>
      </c>
      <c r="F3" s="1" t="s">
        <v>75</v>
      </c>
      <c r="G3" s="4" t="s">
        <v>82</v>
      </c>
      <c r="H3" s="4" t="s">
        <v>3381</v>
      </c>
      <c r="I3" s="4" t="s">
        <v>77</v>
      </c>
      <c r="J3" s="4" t="s">
        <v>78</v>
      </c>
      <c r="K3" s="409" t="s">
        <v>3382</v>
      </c>
      <c r="L3" s="409"/>
      <c r="M3" s="409"/>
      <c r="N3" s="409"/>
      <c r="O3" s="409" t="s">
        <v>3383</v>
      </c>
      <c r="P3" s="409"/>
      <c r="Q3" s="409"/>
      <c r="R3" s="409"/>
      <c r="S3" s="4"/>
      <c r="T3" s="4"/>
      <c r="U3" s="4" t="s">
        <v>3384</v>
      </c>
      <c r="V3" s="4" t="s">
        <v>3385</v>
      </c>
      <c r="W3" s="4" t="s">
        <v>3386</v>
      </c>
      <c r="X3" s="4" t="s">
        <v>3387</v>
      </c>
      <c r="Y3" s="4" t="s">
        <v>3388</v>
      </c>
      <c r="Z3" s="4" t="s">
        <v>3389</v>
      </c>
      <c r="AA3" s="4" t="s">
        <v>3390</v>
      </c>
      <c r="AB3" s="4" t="s">
        <v>3391</v>
      </c>
      <c r="AC3" s="4" t="s">
        <v>1772</v>
      </c>
      <c r="AD3" s="4" t="s">
        <v>3392</v>
      </c>
      <c r="AE3" s="4" t="s">
        <v>3393</v>
      </c>
      <c r="AF3" s="4" t="s">
        <v>3394</v>
      </c>
      <c r="AG3" s="4" t="s">
        <v>3395</v>
      </c>
      <c r="AH3" s="4" t="s">
        <v>3396</v>
      </c>
      <c r="AI3" s="4" t="s">
        <v>98</v>
      </c>
      <c r="AJ3" s="4" t="s">
        <v>3397</v>
      </c>
    </row>
    <row r="4" spans="1:36" ht="90">
      <c r="A4" s="1" t="s">
        <v>70</v>
      </c>
      <c r="B4" s="1" t="s">
        <v>71</v>
      </c>
      <c r="C4" s="4"/>
      <c r="D4" s="4"/>
      <c r="E4" s="4"/>
      <c r="F4" s="4"/>
      <c r="G4" s="4"/>
      <c r="H4" s="4"/>
      <c r="I4" s="4"/>
      <c r="J4" s="4"/>
      <c r="K4" s="4" t="s">
        <v>3398</v>
      </c>
      <c r="L4" s="4" t="s">
        <v>3399</v>
      </c>
      <c r="M4" s="4" t="s">
        <v>3400</v>
      </c>
      <c r="N4" s="4" t="s">
        <v>3401</v>
      </c>
      <c r="O4" s="4" t="s">
        <v>3398</v>
      </c>
      <c r="P4" s="4" t="s">
        <v>3399</v>
      </c>
      <c r="Q4" s="4" t="s">
        <v>3400</v>
      </c>
      <c r="R4" s="4" t="s">
        <v>3401</v>
      </c>
      <c r="S4" s="4" t="s">
        <v>3402</v>
      </c>
      <c r="T4" s="4" t="s">
        <v>3403</v>
      </c>
      <c r="U4" s="4"/>
      <c r="V4" s="4"/>
      <c r="W4" s="4"/>
      <c r="X4" s="4"/>
      <c r="Y4" s="4"/>
      <c r="Z4" s="4"/>
      <c r="AA4" s="4"/>
      <c r="AB4" s="4"/>
      <c r="AC4" s="4"/>
      <c r="AD4" s="4"/>
      <c r="AE4" s="4"/>
      <c r="AF4" s="4"/>
      <c r="AG4" s="4"/>
      <c r="AH4" s="4"/>
      <c r="AI4" s="4"/>
      <c r="AJ4" s="4"/>
    </row>
    <row r="5" spans="1:36" ht="75">
      <c r="A5" s="5" t="s">
        <v>3404</v>
      </c>
      <c r="B5" s="5" t="s">
        <v>3404</v>
      </c>
      <c r="C5" s="5" t="s">
        <v>3404</v>
      </c>
      <c r="D5" s="5" t="s">
        <v>3404</v>
      </c>
      <c r="E5" s="5" t="s">
        <v>3404</v>
      </c>
      <c r="F5" s="5"/>
      <c r="G5" s="5" t="s">
        <v>3404</v>
      </c>
      <c r="H5" s="5" t="s">
        <v>3404</v>
      </c>
      <c r="I5" s="5" t="s">
        <v>3404</v>
      </c>
      <c r="J5" s="5" t="s">
        <v>3404</v>
      </c>
      <c r="K5" s="5" t="s">
        <v>3405</v>
      </c>
      <c r="L5" s="5" t="s">
        <v>3405</v>
      </c>
      <c r="M5" s="5" t="s">
        <v>3405</v>
      </c>
      <c r="N5" s="5"/>
      <c r="O5" s="5" t="s">
        <v>3405</v>
      </c>
      <c r="P5" s="5" t="s">
        <v>3405</v>
      </c>
      <c r="Q5" s="5" t="s">
        <v>3405</v>
      </c>
      <c r="R5" s="5"/>
      <c r="S5" s="5"/>
      <c r="T5" s="5"/>
      <c r="U5" s="5" t="s">
        <v>3404</v>
      </c>
      <c r="V5" s="5" t="s">
        <v>3406</v>
      </c>
      <c r="W5" s="5" t="s">
        <v>3406</v>
      </c>
      <c r="X5" s="5" t="s">
        <v>3406</v>
      </c>
      <c r="Y5" s="5" t="s">
        <v>3406</v>
      </c>
      <c r="Z5" s="5" t="s">
        <v>3406</v>
      </c>
      <c r="AA5" s="5" t="s">
        <v>3406</v>
      </c>
      <c r="AB5" s="5" t="s">
        <v>3406</v>
      </c>
      <c r="AC5" s="5" t="s">
        <v>3407</v>
      </c>
      <c r="AD5" s="5" t="s">
        <v>3407</v>
      </c>
      <c r="AE5" s="5" t="s">
        <v>3404</v>
      </c>
      <c r="AF5" s="5" t="s">
        <v>3404</v>
      </c>
      <c r="AG5" s="5" t="s">
        <v>3407</v>
      </c>
      <c r="AH5" s="5" t="s">
        <v>3404</v>
      </c>
      <c r="AI5" s="5" t="s">
        <v>3404</v>
      </c>
      <c r="AJ5" s="5" t="s">
        <v>3404</v>
      </c>
    </row>
    <row r="6" spans="1:36">
      <c r="A6" t="s">
        <v>2855</v>
      </c>
    </row>
    <row r="7" spans="1:36">
      <c r="A7" t="s">
        <v>2857</v>
      </c>
    </row>
    <row r="8" spans="1:36">
      <c r="A8" t="s">
        <v>2859</v>
      </c>
      <c r="K8" s="4"/>
    </row>
    <row r="9" spans="1:36">
      <c r="A9" t="s">
        <v>2861</v>
      </c>
    </row>
    <row r="10" spans="1:36">
      <c r="A10" t="s">
        <v>2863</v>
      </c>
    </row>
    <row r="11" spans="1:36">
      <c r="A11" t="s">
        <v>2865</v>
      </c>
    </row>
    <row r="12" spans="1:36">
      <c r="A12" t="s">
        <v>2867</v>
      </c>
    </row>
    <row r="13" spans="1:36">
      <c r="A13" t="s">
        <v>2869</v>
      </c>
    </row>
    <row r="14" spans="1:36">
      <c r="A14" t="s">
        <v>2871</v>
      </c>
    </row>
    <row r="15" spans="1:36">
      <c r="A15" t="s">
        <v>2873</v>
      </c>
    </row>
    <row r="16" spans="1:36">
      <c r="A16" t="s">
        <v>2875</v>
      </c>
    </row>
    <row r="17" spans="1:36">
      <c r="A17" t="s">
        <v>2877</v>
      </c>
    </row>
    <row r="18" spans="1:36">
      <c r="A18" t="s">
        <v>2879</v>
      </c>
    </row>
    <row r="19" spans="1:36">
      <c r="A19" t="s">
        <v>2881</v>
      </c>
    </row>
    <row r="20" spans="1:36">
      <c r="A20" t="s">
        <v>2883</v>
      </c>
    </row>
    <row r="22" spans="1:36" ht="90">
      <c r="A22" s="8" t="s">
        <v>1698</v>
      </c>
      <c r="B22" t="s">
        <v>707</v>
      </c>
      <c r="C22" t="s">
        <v>707</v>
      </c>
      <c r="D22" t="s">
        <v>707</v>
      </c>
      <c r="E22" t="s">
        <v>707</v>
      </c>
      <c r="F22" t="s">
        <v>707</v>
      </c>
      <c r="G22" t="s">
        <v>707</v>
      </c>
      <c r="H22" t="s">
        <v>707</v>
      </c>
      <c r="I22" t="s">
        <v>707</v>
      </c>
      <c r="J22" t="s">
        <v>707</v>
      </c>
      <c r="K22" t="s">
        <v>707</v>
      </c>
      <c r="L22" s="4" t="s">
        <v>3408</v>
      </c>
      <c r="M22" s="4" t="s">
        <v>3409</v>
      </c>
      <c r="N22" s="4" t="s">
        <v>3410</v>
      </c>
      <c r="O22" t="s">
        <v>707</v>
      </c>
      <c r="P22" s="4" t="s">
        <v>3408</v>
      </c>
      <c r="Q22" s="4" t="s">
        <v>3409</v>
      </c>
      <c r="R22" s="4" t="s">
        <v>3410</v>
      </c>
      <c r="S22" s="4" t="s">
        <v>3411</v>
      </c>
      <c r="T22" s="4" t="s">
        <v>3412</v>
      </c>
      <c r="U22" s="4" t="s">
        <v>707</v>
      </c>
      <c r="V22" s="4" t="s">
        <v>3413</v>
      </c>
      <c r="W22" s="4" t="s">
        <v>707</v>
      </c>
      <c r="X22" s="4" t="s">
        <v>707</v>
      </c>
      <c r="Y22" s="4" t="s">
        <v>3414</v>
      </c>
      <c r="Z22" s="4" t="s">
        <v>707</v>
      </c>
      <c r="AA22" s="4" t="s">
        <v>707</v>
      </c>
      <c r="AB22" s="4" t="s">
        <v>3414</v>
      </c>
      <c r="AC22" s="4" t="s">
        <v>707</v>
      </c>
      <c r="AD22" s="4" t="s">
        <v>707</v>
      </c>
      <c r="AE22" s="4" t="s">
        <v>3414</v>
      </c>
      <c r="AF22" s="4" t="s">
        <v>3414</v>
      </c>
      <c r="AG22" s="4" t="s">
        <v>3415</v>
      </c>
      <c r="AH22" s="4" t="s">
        <v>707</v>
      </c>
      <c r="AI22" s="4" t="s">
        <v>707</v>
      </c>
      <c r="AJ22" s="4" t="s">
        <v>707</v>
      </c>
    </row>
    <row r="23" spans="1:36" ht="105">
      <c r="A23" s="8" t="s">
        <v>115</v>
      </c>
      <c r="B23" t="s">
        <v>707</v>
      </c>
      <c r="C23" t="s">
        <v>707</v>
      </c>
      <c r="D23" t="s">
        <v>707</v>
      </c>
      <c r="E23" t="s">
        <v>707</v>
      </c>
      <c r="F23" t="s">
        <v>707</v>
      </c>
      <c r="G23" t="s">
        <v>707</v>
      </c>
      <c r="H23" t="s">
        <v>707</v>
      </c>
      <c r="I23" t="s">
        <v>707</v>
      </c>
      <c r="J23" t="s">
        <v>707</v>
      </c>
      <c r="K23" s="4" t="s">
        <v>3416</v>
      </c>
      <c r="L23" t="s">
        <v>707</v>
      </c>
      <c r="M23" t="s">
        <v>707</v>
      </c>
      <c r="N23" t="s">
        <v>707</v>
      </c>
      <c r="O23" s="4" t="s">
        <v>3416</v>
      </c>
      <c r="P23" t="s">
        <v>707</v>
      </c>
      <c r="Q23" t="s">
        <v>707</v>
      </c>
      <c r="R23" t="s">
        <v>707</v>
      </c>
      <c r="S23" s="4" t="s">
        <v>707</v>
      </c>
      <c r="T23" s="4" t="s">
        <v>707</v>
      </c>
      <c r="U23" s="4" t="s">
        <v>707</v>
      </c>
      <c r="V23" s="4" t="s">
        <v>3417</v>
      </c>
      <c r="W23" s="4" t="s">
        <v>707</v>
      </c>
      <c r="X23" s="4" t="s">
        <v>707</v>
      </c>
      <c r="Y23" s="4" t="s">
        <v>3418</v>
      </c>
      <c r="Z23" s="4" t="s">
        <v>707</v>
      </c>
      <c r="AA23" s="4" t="s">
        <v>707</v>
      </c>
      <c r="AB23" s="4" t="s">
        <v>3418</v>
      </c>
      <c r="AC23" s="4" t="s">
        <v>707</v>
      </c>
      <c r="AD23" s="4" t="s">
        <v>707</v>
      </c>
      <c r="AE23" s="4" t="s">
        <v>3418</v>
      </c>
      <c r="AF23" s="4" t="s">
        <v>3418</v>
      </c>
      <c r="AG23" s="4" t="s">
        <v>3419</v>
      </c>
      <c r="AH23" s="4" t="s">
        <v>3419</v>
      </c>
      <c r="AI23" s="4" t="s">
        <v>707</v>
      </c>
      <c r="AJ23" s="4" t="s">
        <v>707</v>
      </c>
    </row>
  </sheetData>
  <mergeCells count="4">
    <mergeCell ref="W2:Y2"/>
    <mergeCell ref="Z2:AB2"/>
    <mergeCell ref="K3:N3"/>
    <mergeCell ref="O3:R3"/>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36586DE-F036-46E1-9532-F1E9FBD1970A}">
          <x14:formula1>
            <xm:f>'Drop-downs'!$I$7:$I$8</xm:f>
          </x14:formula1>
          <xm:sqref>O24:O1048576 AH24:AI1048576 AH6:AI21 O6:O21 K6:K21 K24:K1048576</xm:sqref>
        </x14:dataValidation>
        <x14:dataValidation type="list" allowBlank="1" showInputMessage="1" showErrorMessage="1" xr:uid="{9938BC56-5C5A-40DA-BC2D-91EB086A5B3D}">
          <x14:formula1>
            <xm:f>'Drop-downs'!$F$19:$F$21</xm:f>
          </x14:formula1>
          <xm:sqref>H6:H21 H24:H1048576</xm:sqref>
        </x14:dataValidation>
        <x14:dataValidation type="list" allowBlank="1" showInputMessage="1" showErrorMessage="1" xr:uid="{D0806622-B051-4645-AB6B-C8DB8B71EE1F}">
          <x14:formula1>
            <xm:f>'Drop-downs'!$F$7:$F$10</xm:f>
          </x14:formula1>
          <xm:sqref>G6:G21 G24:G1048576</xm:sqref>
        </x14:dataValidation>
        <x14:dataValidation type="list" allowBlank="1" showInputMessage="1" showErrorMessage="1" xr:uid="{5242765A-E1CE-4FCB-9374-764291E56FCD}">
          <x14:formula1>
            <xm:f>'Drop-downs'!$F$13:$F$16</xm:f>
          </x14:formula1>
          <xm:sqref>C6:C21 C24:C1048576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EF051-CD74-4312-9EFC-01D622F04045}">
  <sheetPr>
    <tabColor rgb="FF92D050"/>
  </sheetPr>
  <dimension ref="A1:AD172"/>
  <sheetViews>
    <sheetView zoomScale="80" workbookViewId="0">
      <selection activeCell="W123" sqref="W123"/>
    </sheetView>
  </sheetViews>
  <sheetFormatPr defaultRowHeight="15"/>
  <cols>
    <col min="1" max="3" width="9.42578125" customWidth="1"/>
  </cols>
  <sheetData>
    <row r="1" spans="1:25">
      <c r="B1" s="8" t="str">
        <f>Language!B566</f>
        <v>Indicators group 1 graphs - Monitor the GLLP implementation progress and performance</v>
      </c>
    </row>
    <row r="2" spans="1:25" ht="33.75" customHeight="1">
      <c r="B2" s="227" t="str">
        <f>Language!B567</f>
        <v>Spreadsheet description: This spreadsheet provides graphs on a few of the indicators from Group 1 of the indicators table that can be used to visualize implementation but can also be used for any reporting purposes or application for funding, etc.</v>
      </c>
      <c r="C2" s="227"/>
      <c r="D2" s="227"/>
      <c r="E2" s="227"/>
      <c r="F2" s="227"/>
      <c r="G2" s="227"/>
      <c r="H2" s="227"/>
      <c r="I2" s="227"/>
      <c r="J2" s="227"/>
      <c r="K2" s="227"/>
      <c r="L2" s="227"/>
      <c r="M2" s="227"/>
      <c r="N2" s="227"/>
      <c r="O2" s="227"/>
      <c r="P2" s="227"/>
      <c r="Q2" s="227"/>
      <c r="R2" s="227"/>
      <c r="S2" s="227"/>
      <c r="T2" s="227"/>
    </row>
    <row r="3" spans="1:25" ht="78" customHeight="1">
      <c r="B3" s="227" t="str">
        <f>Language!B568</f>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3" s="227"/>
      <c r="D3" s="227"/>
      <c r="E3" s="227"/>
      <c r="F3" s="227"/>
      <c r="G3" s="227"/>
      <c r="H3" s="227"/>
      <c r="I3" s="227"/>
      <c r="J3" s="227"/>
      <c r="K3" s="227"/>
      <c r="L3" s="227"/>
      <c r="M3" s="227"/>
      <c r="N3" s="227"/>
      <c r="O3" s="227"/>
      <c r="P3" s="227"/>
      <c r="Q3" s="227"/>
      <c r="R3" s="227"/>
      <c r="S3" s="227"/>
      <c r="T3" s="227"/>
      <c r="U3" s="5"/>
      <c r="V3" s="5"/>
      <c r="W3" s="5"/>
      <c r="X3" s="5"/>
    </row>
    <row r="5" spans="1:25">
      <c r="B5" s="18"/>
    </row>
    <row r="6" spans="1:25">
      <c r="B6" s="18"/>
    </row>
    <row r="8" spans="1:25">
      <c r="A8" s="4"/>
      <c r="Y8" t="str">
        <f>Language!B569</f>
        <v>Inputs into the graphs: "Applicants’ info" tab, cells B158:B175</v>
      </c>
    </row>
    <row r="9" spans="1:25">
      <c r="Y9" t="str">
        <f>Language!B570</f>
        <v>Final and ready to be used: After all applicants’ names, sector, gender, business sector have been filled out in "Applicants’ info" tab</v>
      </c>
    </row>
    <row r="24" spans="25:25">
      <c r="Y24" t="str">
        <f>Language!B571</f>
        <v>Inputs into the graphs: "Participants’ info" tab, cells B37:B54</v>
      </c>
    </row>
    <row r="25" spans="25:25">
      <c r="Y25" t="str">
        <f>Language!B572</f>
        <v>Final and ready to be used: After all participants have been selected in "Participants’ info" tab (pre-requisite – data are fed from Applicants’ info tab, so names, sector, gender and business sector must be filled out for each applicant in the "Applicants’ info" tab for the names to appear in the "Participants’ info" tab)</v>
      </c>
    </row>
    <row r="40" spans="25:25">
      <c r="Y40" t="str">
        <f>Language!B573</f>
        <v>Inputs into the graphs: "TWG info" tab, cells B30:B47</v>
      </c>
    </row>
    <row r="41" spans="25:25">
      <c r="Y41" t="str">
        <f>Language!B574</f>
        <v>Final and ready to be used: After all technical working group members’ names, sector, gender and business sector have been selected in "TWG info" tab</v>
      </c>
    </row>
    <row r="57" spans="25:25">
      <c r="Y57" t="str">
        <f>Language!B575</f>
        <v>Inputs into the graphs: "Instructors’ info" tab, cells B29:B46</v>
      </c>
    </row>
    <row r="58" spans="25:25">
      <c r="Y58" t="str">
        <f>Language!B576</f>
        <v>Final and ready to be used: After all instructors’ names, sector, gender and business sector have been selected in "Instructors’ info" tab</v>
      </c>
    </row>
    <row r="73" spans="25:25">
      <c r="Y73" t="str">
        <f>Language!B577</f>
        <v>Inputs into the graphs: "Mentors’ info" tab, cells B28:B45</v>
      </c>
    </row>
    <row r="74" spans="25:25">
      <c r="Y74" t="str">
        <f>Language!B578</f>
        <v>Final and ready to be used: After all mentors’ names, sector, gender and business sector have been selected in "Mentors’ info" tab</v>
      </c>
    </row>
    <row r="88" spans="25:25">
      <c r="Y88" t="str">
        <f>Language!B2001</f>
        <v>Inputs into the graphs: "Instructors' info" tab, cells H6 to H25 and N6 to N25.</v>
      </c>
    </row>
    <row r="89" spans="25:25">
      <c r="Y89" t="str">
        <f>Language!B2002</f>
        <v>Final and ready to be used: After all instructors’ names have been entered as well as the options in the "Type of expert" (column H) and "ToT" (column N) in the "Instructors’ info" tab have been selected</v>
      </c>
    </row>
    <row r="105" spans="25:25">
      <c r="Y105" t="str">
        <f>Language!B2003</f>
        <v>Inputs into the graphs: "Mentors' info" tab, cells G6 to G25 and O6 to O25.</v>
      </c>
    </row>
    <row r="106" spans="25:25">
      <c r="Y106" t="str">
        <f>Language!B2004</f>
        <v>Final and ready to be used: After all mentors’ names have been entered as well as the options in the "Type of expert" (column G) and "ToM" (column O) in the "Mentors’ info" tab</v>
      </c>
    </row>
    <row r="122" spans="23:23">
      <c r="W122" t="str">
        <f>Language!B579</f>
        <v>Inputs into the graphs: Participant module evaluation form (Section C, questions 1-2) – data for each module</v>
      </c>
    </row>
    <row r="123" spans="23:23">
      <c r="W123" t="str">
        <f>Language!B580</f>
        <v>Final and ready to be used: Data is updated after adding summaries data to Participant module evaluation form - Section C, questions 1-2 for each module. Final graph is ready when the data for the final module are added</v>
      </c>
    </row>
    <row r="139" spans="30:30">
      <c r="AD139" t="str">
        <f>Language!B581</f>
        <v>Inputs into the graphs: "Didactic sessions" tab, cells D38 to D85, I38 to I85, and B9 to B33, C9 to C33</v>
      </c>
    </row>
    <row r="140" spans="30:30">
      <c r="AD140" t="str">
        <f>Language!B582</f>
        <v>Final and ready to be used: Data is updated after adding attendance for each participant to Didactic sessions tab following each module. Final graph is ready when the data for the final module are added</v>
      </c>
    </row>
    <row r="155" spans="25:25">
      <c r="Y155" t="str">
        <f>Language!B583</f>
        <v>Inputs into the graphs: "Participants’ info" tab, cells G37:G54</v>
      </c>
    </row>
    <row r="156" spans="25:25">
      <c r="Y156" t="str">
        <f>Language!B584</f>
        <v>Final and ready to be used: Data is updated after assigning "Dropped out - Yes/No" for each participant in column N in Participants’ info tab, which is most likely to be done at the completion of the iteration. Final graph is ready when Yes/No has been assigned to each of the participants at the end of the programme</v>
      </c>
    </row>
    <row r="171" spans="25:25">
      <c r="Y171" t="str">
        <f>Language!B585</f>
        <v>Inputs into the graphs: "Participants’ info" tab, cells E37:E54</v>
      </c>
    </row>
    <row r="172" spans="25:25">
      <c r="Y172" t="str">
        <f>Language!B586</f>
        <v>Final and ready to be used: Data is updated after assigning Completed all programme requirements - Yes/No for each participant in column M in Participants’ info tab, which is most likely to be done at the completion of the iteration. Final graph is ready when Yes/No has been assigned to each of the participants at the end of the programme</v>
      </c>
    </row>
  </sheetData>
  <sheetProtection algorithmName="SHA-512" hashValue="GolUHSURefE1gvm14Q2PQr9fvUCb7P9x6YnYVxoL6y4m6Wkt8taNn6emWKMeg5u7kZW9jFBv8jR2NPd1ief/pw==" saltValue="PMa7oRCjPay2C4I6zxVkJQ==" spinCount="100000" sheet="1" objects="1" scenarios="1" formatColumns="0" formatRows="0"/>
  <mergeCells count="2">
    <mergeCell ref="B2:T2"/>
    <mergeCell ref="B3:T3"/>
  </mergeCells>
  <pageMargins left="0.7" right="0.7" top="0.75" bottom="0.75" header="0.3" footer="0.3"/>
  <drawing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B1A64B1-B3D5-4369-9847-BA3512BD5F84}">
          <x14:formula1>
            <xm:f>'Drop-downs'!$I$76:$I$78</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86BD0-9C9C-4611-9399-90AE6949145A}">
  <sheetPr>
    <tabColor rgb="FF92D050"/>
  </sheetPr>
  <dimension ref="B1:AT148"/>
  <sheetViews>
    <sheetView zoomScale="80" zoomScaleNormal="80" workbookViewId="0">
      <selection activeCell="W114" sqref="W114"/>
    </sheetView>
  </sheetViews>
  <sheetFormatPr defaultRowHeight="15"/>
  <sheetData>
    <row r="1" spans="2:46">
      <c r="B1" s="8" t="str">
        <f>Language!B587</f>
        <v>Indicators group 2 graphs - Evaluate the GLLP implementation outcomes (participants’ learning, career progression, impact on workplace, impact on national lab system)</v>
      </c>
    </row>
    <row r="2" spans="2:46" ht="33" customHeight="1">
      <c r="B2" s="227" t="str">
        <f>Language!B588</f>
        <v>Spreadsheet description: This spreadsheet provides graphs on a few of the indicators from Group 2 of the indicators table that can be used to visualize implementation but can also be used for any reporting purposes or application for funding, etc.</v>
      </c>
      <c r="C2" s="227"/>
      <c r="D2" s="227"/>
      <c r="E2" s="227"/>
      <c r="F2" s="227"/>
      <c r="G2" s="227"/>
      <c r="H2" s="227"/>
      <c r="I2" s="227"/>
      <c r="J2" s="227"/>
      <c r="K2" s="227"/>
      <c r="L2" s="227"/>
      <c r="M2" s="227"/>
      <c r="N2" s="227"/>
      <c r="O2" s="227"/>
      <c r="P2" s="227"/>
      <c r="Q2" s="227"/>
      <c r="R2" s="227"/>
      <c r="S2" s="227"/>
      <c r="T2" s="227"/>
    </row>
    <row r="3" spans="2:46" ht="75.75" customHeight="1">
      <c r="B3" s="227" t="str">
        <f>Language!B589</f>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3" s="227"/>
      <c r="D3" s="227"/>
      <c r="E3" s="227"/>
      <c r="F3" s="227"/>
      <c r="G3" s="227"/>
      <c r="H3" s="227"/>
      <c r="I3" s="227"/>
      <c r="J3" s="227"/>
      <c r="K3" s="227"/>
      <c r="L3" s="227"/>
      <c r="M3" s="227"/>
      <c r="N3" s="227"/>
      <c r="O3" s="227"/>
      <c r="P3" s="227"/>
      <c r="Q3" s="227"/>
      <c r="R3" s="227"/>
      <c r="S3" s="227"/>
      <c r="T3" s="227"/>
      <c r="U3" s="5"/>
      <c r="V3" s="5"/>
      <c r="W3" s="5"/>
      <c r="X3" s="5"/>
    </row>
    <row r="5" spans="2:46">
      <c r="B5" s="18"/>
    </row>
    <row r="9" spans="2:46">
      <c r="AT9" t="str">
        <f>Language!B590</f>
        <v>Inputs into the graphs: Didactic sessions tab, cells E38 to G85, C34 to F34</v>
      </c>
    </row>
    <row r="10" spans="2:46">
      <c r="AT10" t="str">
        <f>Language!B591</f>
        <v>Final and ready to be used: Data is updated after assigning mode of delivery of each module in Modules’ info tab AND entering maximum pre- and post-test scores in row 7 and actual pre- and post-test results for each participants following each module. Final graph is ready when mode of delivery has been assigned for the last module AND maximum pre- and post-test scores in row 7 and actual pre- and post-test results for each participants for for that module have been entered</v>
      </c>
    </row>
    <row r="28" spans="23:23">
      <c r="W28" t="str">
        <f>Language!B592</f>
        <v>Inputs into the graphs: GLLP Participant final evaluation form – Projects and learning outcomes (Section D, questions 6-14)</v>
      </c>
    </row>
    <row r="29" spans="23:23">
      <c r="W29" t="str">
        <f>Language!B593</f>
        <v>Final and ready to be used: Final graph is ready when the summaries data from the Participant final evaluation form – Projects and learning outcomes (Section D, questions 6-14) have been added at the end of the programme.</v>
      </c>
    </row>
    <row r="47" spans="11:11">
      <c r="K47" t="str">
        <f>Language!B594</f>
        <v>Inputs into the graphs: "Capstone projects" tab, cells D60:D71 and G60.</v>
      </c>
    </row>
    <row r="48" spans="11:11">
      <c r="K48" t="str">
        <f>Language!B595</f>
        <v>Final and ready to be used: Final graph is ready when capstone project title has been written for each participant AND multisectoral capstone drop-down has been chosen for each capstone project in column F in Capstone projects tab</v>
      </c>
    </row>
    <row r="62" spans="9:9">
      <c r="I62" t="str">
        <f>Language!B596</f>
        <v>Inputs into the graphs: "Capstone projects" tab, cells D51:D55, E51:E55</v>
      </c>
    </row>
    <row r="63" spans="9:9">
      <c r="I63" t="str">
        <f>Language!B597</f>
        <v>Final and ready to be used: Final graph is ready when capstone project title has been written for each participant AND “Both produced a written report and delivered an oral presentation for the capstone project” drop-down has been chosen for each capstone project in column N in Capstone projects tab</v>
      </c>
    </row>
    <row r="78" spans="28:28">
      <c r="AB78" t="str">
        <f>Language!B598</f>
        <v>Inputs into the graphs: Participant six-month follow-up form (Section A, Question 3.1)</v>
      </c>
    </row>
    <row r="79" spans="28:28">
      <c r="AB79" t="str">
        <f>Language!B599</f>
        <v>Final and ready to be used: Final graph is ready when the summaries data from the Participant six-month follow-up form (Section A, Question 3.1) have been added approximately six months following completion of the programme</v>
      </c>
    </row>
    <row r="98" spans="9:9">
      <c r="I98" t="str">
        <f>Language!B600</f>
        <v>Inputs into the graphs: Participant six-month follow-up form (Section A, Question 2)</v>
      </c>
    </row>
    <row r="99" spans="9:9">
      <c r="I99" t="str">
        <f>Language!B601</f>
        <v>Final and ready to be used: Final graph is ready when the summaries data from the Participant six-month follow-up form (Section A, Question 2) have been added approximately six months following completion of the programme</v>
      </c>
    </row>
    <row r="114" spans="23:23">
      <c r="W114" t="str">
        <f>Language!B602</f>
        <v>Inputs into the graphs: Participant six-month follow-up form (Section A, questions 1 and 1.1)</v>
      </c>
    </row>
    <row r="115" spans="23:23">
      <c r="W115" t="str">
        <f>Language!B603</f>
        <v>Final and ready to be used: Final graph is ready when the summaries data from the Participant six-month follow-up form (Section A, questions 1 and 1.1) have been added approximately six months following completion of the programme</v>
      </c>
    </row>
    <row r="131" spans="9:9">
      <c r="I131" t="str">
        <f>Language!B604</f>
        <v>Inputs into the graphs: "Capstone projects" tab, cells G60 to I60, D8 to D32, E8 to E32.</v>
      </c>
    </row>
    <row r="132" spans="9:9">
      <c r="I132" t="str">
        <f>Language!B605</f>
        <v>Final and ready to be used: Final graph is ready when “Capstone project selected based on national laboratory system needs - Yes/No” drop-down has been chosen for each capstone project in column E in Capstone projects tab</v>
      </c>
    </row>
    <row r="147" spans="25:25">
      <c r="Y147" t="str">
        <f>Language!B606</f>
        <v>Inputs into the graphs: Participant six-month follow-up form (Section A, Question 5)</v>
      </c>
    </row>
    <row r="148" spans="25:25">
      <c r="Y148" t="str">
        <f>Language!B607</f>
        <v>Final and ready to be used: Final graph is ready when the summaries data from the Participant six-month follow-up form (Section A, Question 5) have been added approximately six months following completion of the programme</v>
      </c>
    </row>
  </sheetData>
  <sheetProtection algorithmName="SHA-512" hashValue="951wnqMhYYdK/zcNI2HQYPHmEJnsxU9k2rZ4eIgOo4eiyL2q8A/R0sIWKOYsHLriazBrtkX9lxjQRtSbRH2PqQ==" saltValue="aHSCicHC8ttWjAZ8JjSClg==" spinCount="100000" sheet="1" objects="1" scenarios="1" formatColumns="0" formatRows="0"/>
  <mergeCells count="2">
    <mergeCell ref="B2:T2"/>
    <mergeCell ref="B3:T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84B3-1F43-42F8-A17F-FCBF62EC205E}">
  <sheetPr>
    <tabColor rgb="FF92D050"/>
  </sheetPr>
  <dimension ref="B1:AQ172"/>
  <sheetViews>
    <sheetView zoomScale="80" zoomScaleNormal="80" workbookViewId="0">
      <selection activeCell="Q172" sqref="Q172"/>
    </sheetView>
  </sheetViews>
  <sheetFormatPr defaultRowHeight="15"/>
  <sheetData>
    <row r="1" spans="2:43">
      <c r="B1" s="8" t="str">
        <f>Language!B608</f>
        <v>Indicators group 3 graphs - Evaluate the need for and inform GLLP continuous development and improvement (learning package and implementation modalities)</v>
      </c>
    </row>
    <row r="2" spans="2:43" ht="32.25" customHeight="1">
      <c r="B2" s="227" t="str">
        <f>Language!B609</f>
        <v>Spreadsheet description: This spreadsheet provides graphs on a few of the indicators from Group 3 of the indicators table that can be used to visualize implementation but can also be used for any reporting purposes or application for funding, etc.</v>
      </c>
      <c r="C2" s="227"/>
      <c r="D2" s="227"/>
      <c r="E2" s="227"/>
      <c r="F2" s="227"/>
      <c r="G2" s="227"/>
      <c r="H2" s="227"/>
      <c r="I2" s="227"/>
      <c r="J2" s="227"/>
      <c r="K2" s="227"/>
      <c r="L2" s="227"/>
      <c r="M2" s="227"/>
      <c r="N2" s="227"/>
      <c r="O2" s="227"/>
      <c r="P2" s="227"/>
      <c r="Q2" s="227"/>
      <c r="R2" s="227"/>
      <c r="S2" s="227"/>
      <c r="T2" s="227"/>
    </row>
    <row r="3" spans="2:43" ht="76.5" customHeight="1">
      <c r="B3" s="227" t="str">
        <f>Language!B610</f>
        <v>When to fill in this tab: 
This sheet does not need direct inputs. Graphs change based on the inputs into other spreadsheets.
Note: Graphs might not show correct values/information or seem incorrect because the relevant spreadsheets have not been filled out (either information is not yet available or it has not been updated/filled in). You can check the comments on the right side of the graphs which specify the forms/tabs that feed into the graphs and when the graphs show final information.</v>
      </c>
      <c r="C3" s="227"/>
      <c r="D3" s="227"/>
      <c r="E3" s="227"/>
      <c r="F3" s="227"/>
      <c r="G3" s="227"/>
      <c r="H3" s="227"/>
      <c r="I3" s="227"/>
      <c r="J3" s="227"/>
      <c r="K3" s="227"/>
      <c r="L3" s="227"/>
      <c r="M3" s="227"/>
      <c r="N3" s="227"/>
      <c r="O3" s="227"/>
      <c r="P3" s="227"/>
      <c r="Q3" s="227"/>
      <c r="R3" s="227"/>
      <c r="S3" s="227"/>
      <c r="T3" s="227"/>
      <c r="U3" s="5"/>
      <c r="V3" s="5"/>
      <c r="W3" s="5"/>
      <c r="X3" s="5"/>
    </row>
    <row r="5" spans="2:43">
      <c r="B5" s="18"/>
    </row>
    <row r="6" spans="2:43">
      <c r="AQ6" t="str">
        <f>Language!B611</f>
        <v>Inputs into the graphs: Participant module evaluation form (Section A, questions 1-9) – data for each module</v>
      </c>
    </row>
    <row r="7" spans="2:43">
      <c r="AQ7" t="str">
        <f>Language!B612</f>
        <v>Final and ready to be used: Data is updated after adding summaries data to Participant module evaluation form - Section A, questions 1-9 for each module. Final graph is ready when the data for the final module are added</v>
      </c>
    </row>
    <row r="26" spans="43:43">
      <c r="AQ26" t="str">
        <f>Language!B613</f>
        <v>Inputs into the graphs: Participant module evaluation form (Section B, questions 1-8 - average for each instructor) – data for each module</v>
      </c>
    </row>
    <row r="27" spans="43:43">
      <c r="AQ27" t="str">
        <f>Language!B614</f>
        <v>Final and ready to be used: Data is updated after adding summaries data to Participant module evaluation form - Section B, questions 1-8 for each module. Final graph is ready when the data for the final module are added</v>
      </c>
    </row>
    <row r="50" spans="36:36">
      <c r="AJ50" t="str">
        <f>Language!B615</f>
        <v>Inputs into the graphs: Participant session evaluation form (Section A, questions 1-6; Section B, questions 1-4; Section C, questions 1-5) – data for each session</v>
      </c>
    </row>
    <row r="51" spans="36:36">
      <c r="AJ51" t="str">
        <f>Language!B616</f>
        <v>Final and ready to be used: Data is updated after adding summaries data to Participant session evaluation form (Section A, questions 1-6; Section B, questions 1-4; Section C, questions 1-5) for each session. Final graph is ready when the data for the final session are added</v>
      </c>
    </row>
    <row r="67" spans="9:9">
      <c r="I67" t="str">
        <f>Language!B617</f>
        <v>Inputs into the graphs: Participant final evaluation form - Didactic component (Section A, questions 1-5)</v>
      </c>
    </row>
    <row r="68" spans="9:9">
      <c r="I68" t="str">
        <f>Language!B618</f>
        <v>Final and ready to be used: Final graph is ready when the summaries data from the Participant final evaluation form - Didactic component (Section A, questions 1-5) have been added at the end of the programme</v>
      </c>
    </row>
    <row r="83" spans="25:25">
      <c r="Y83" t="str">
        <f>Language!B619</f>
        <v>Inputs into the graphs: Participant final evaluation form - Projects and learning outcomes (Section B, questions 1-3; Section C, questions 1-4)</v>
      </c>
    </row>
    <row r="84" spans="25:25">
      <c r="Y84" t="str">
        <f>Language!B620</f>
        <v>Final and ready to be used: Final graph is ready when the summaries data from the Participant final evaluation form - Projects and learning outcomes (Section B, questions 1-3; Section C, questions 1-4) have been added at the end of the programme</v>
      </c>
    </row>
    <row r="99" spans="33:33">
      <c r="AG99" t="str">
        <f>Language!B621</f>
        <v>Inputs into the graphs: Mentee midway mentoring evaluation form (Section A, questions 1-5; Section B, questions 1-2) AND Mentee final mentoring evaluation form (Section A, questions 1-5; Section B, questions 1-2; Section C, questions 1-5)</v>
      </c>
    </row>
    <row r="100" spans="33:33">
      <c r="AG100" t="str">
        <f>Language!B622</f>
        <v>Final and ready to be used: In the middle of the programme, a graph shows data after summaries data from Mentee midway mentoring evaluation form (Section A, questions 1-5; Section B, questions 1-2) have been added. Final graph is ready when the summaries data from the Mentee final mentoring evaluation form (Section A, questions 1-5; Section B, questions 1-2; Section C, questions 1-5) have been added at the end of the programme, including data for capstone projects.</v>
      </c>
    </row>
    <row r="115" spans="33:33">
      <c r="AG115" t="str">
        <f>Language!B623</f>
        <v>Inputs into the graphs: Instructor module evaluation form (section A, Questions 1-9) – data for each module</v>
      </c>
    </row>
    <row r="116" spans="33:33">
      <c r="AG116" t="str">
        <f>Language!B624</f>
        <v>Final and ready to be used: Data is updated after adding summaries data to Instructor module evaluation form (section A, Questions 1-9) for each module. Final graph is ready when the data for the final module are added</v>
      </c>
    </row>
    <row r="138" spans="34:34">
      <c r="AH138" t="str">
        <f>Language!B625</f>
        <v>Inputs into the graphs: Instructor session evaluation form (Section A, questions 1-6; Section B, questions 1-4; Section C, questions 1-2) – data for each session</v>
      </c>
    </row>
    <row r="139" spans="34:34">
      <c r="AH139" t="str">
        <f>Language!B626</f>
        <v>Final and ready to be used: Data is updated after adding summaries data to Instructor session evaluation form (Section A, questions 1-6; Section B, questions 1-4; Section C, questions 1-2) for each session. Final graph is ready when the data for the final session are added</v>
      </c>
    </row>
    <row r="154" spans="9:9">
      <c r="I154" t="str">
        <f>Language!B627</f>
        <v>Inputs into the graphs: Mentor midway mentoring evaluation form (Section E, questions 1-7)</v>
      </c>
    </row>
    <row r="155" spans="9:9">
      <c r="I155" t="str">
        <f>Language!B628</f>
        <v>Final and ready to be used: Final graph is ready after summaries data from Mentor midway mentoring evaluation form (Section E, questions 1-7) have been added.</v>
      </c>
    </row>
    <row r="171" spans="17:17">
      <c r="Q171" t="str">
        <f>Language!B629</f>
        <v>Inputs into the graphs: Mentor midway mentoring evaluation form (Section A, questions 1-6; Section B, questions 1-4; Section C, questions 1-3) AND Mentor final mentoring evaluation form (Section A, questions 1-6; Section B, questions 1-4; Section C, questions 1-3)</v>
      </c>
    </row>
    <row r="172" spans="17:17">
      <c r="Q172" t="str">
        <f>Language!B630</f>
        <v>Final and ready to be used: In the middle of the programme, a graph shows data after summaries data from Mentor midway mentoring evaluation form (Section A, questions 1-6; Section B, questions 1-4; Section C, questions 1-3) have been added. Final graph is ready when the summaries data from the Mentor final mentoring evaluation form (Section A, questions 1-6; Section B, questions 1-4; Section C, questions 1-3) have been added at the end of the programme.</v>
      </c>
    </row>
  </sheetData>
  <sheetProtection algorithmName="SHA-512" hashValue="3KXUq+hAO3fhzfVv42t375oue4kcPSeYaTWBIxkSpPWvA0Ehvb3s9Cu1Y/X5oMKAuZn+iUdJxsNXdFb1xQdD3Q==" saltValue="Zzv04P1aKNUBFDWPEUOIiA==" spinCount="100000" sheet="1" objects="1" scenarios="1" formatColumns="0" formatRows="0"/>
  <mergeCells count="2">
    <mergeCell ref="B2:T2"/>
    <mergeCell ref="B3:T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384FE-0631-4C8A-941C-9C5AC89335C3}">
  <sheetPr codeName="Sheet3"/>
  <dimension ref="A1:AE57"/>
  <sheetViews>
    <sheetView zoomScaleNormal="100" workbookViewId="0">
      <selection activeCell="A6" sqref="A6"/>
    </sheetView>
  </sheetViews>
  <sheetFormatPr defaultRowHeight="15"/>
  <cols>
    <col min="1" max="1" width="27.42578125" customWidth="1"/>
    <col min="2" max="2" width="24.28515625" customWidth="1"/>
    <col min="3" max="3" width="22.42578125" customWidth="1"/>
    <col min="4" max="4" width="16" customWidth="1"/>
    <col min="5" max="5" width="55" customWidth="1"/>
    <col min="6" max="6" width="14.5703125" customWidth="1"/>
    <col min="7" max="7" width="13.28515625" customWidth="1"/>
    <col min="8" max="8" width="18" customWidth="1"/>
    <col min="9" max="9" width="17.42578125" customWidth="1"/>
    <col min="10" max="29" width="12.42578125" customWidth="1"/>
    <col min="30" max="30" width="14.42578125" customWidth="1"/>
    <col min="31" max="31" width="13.42578125" customWidth="1"/>
  </cols>
  <sheetData>
    <row r="1" spans="1:31">
      <c r="A1" s="8" t="str">
        <f>Language!B631</f>
        <v>Technical working group information</v>
      </c>
      <c r="C1" s="18"/>
    </row>
    <row r="2" spans="1:31" ht="37.5" customHeight="1">
      <c r="A2" s="227" t="str">
        <f>Language!B632</f>
        <v>Spreadsheet description: This spreadsheet collects information on the Technical Working Group (TWG) members and TWG meetings for the iteration. Technical working group refers to the members of the national collaborators that provide strategic support in programme planning, implementation, monitoring and evaluation.</v>
      </c>
      <c r="B2" s="227"/>
      <c r="C2" s="227"/>
      <c r="D2" s="227"/>
      <c r="E2" s="227"/>
      <c r="F2" s="227"/>
      <c r="G2" s="227"/>
      <c r="H2" s="227"/>
      <c r="I2" s="227"/>
      <c r="J2" s="227"/>
    </row>
    <row r="3" spans="1:31" ht="137.25" customHeight="1" thickBot="1">
      <c r="A3" s="227" t="str">
        <f>Language!B633</f>
        <v xml:space="preserve">When to fill in this tab: 
1) Prior to the start of the programme when TWG is established and members of the TWG are finalized - complete all details of each member (columns A-J). You can refer to color-coding of the cells at the bottom of the spreadsheet.
2) Throughout the programme as needed when there are any changes in the TWG composition or in any of the information (columns A-J).
3) Throughout the programme fill out dates of all TWG meetings (columns K-AD, row 3), whether minutes of meeting for the meeting is available (columns K-AD, row 4), and attendance of each member (columns K-AD, row 5 and down, add more columns if needed) following each meeting. Please, include all the meetings conducted starting preplanning for the current iteration until evaluation post-implementation for the current iteration.
Note: Information needs to be updated if there are any changes at any point as it feeds into reporting forms. </v>
      </c>
      <c r="B3" s="227"/>
      <c r="C3" s="227"/>
      <c r="D3" s="227"/>
      <c r="E3" s="227"/>
      <c r="F3" s="227"/>
      <c r="G3" s="227"/>
      <c r="H3" s="227"/>
      <c r="I3" s="227"/>
      <c r="J3" s="227"/>
      <c r="K3" s="108" t="s">
        <v>50</v>
      </c>
      <c r="L3" s="108" t="s">
        <v>51</v>
      </c>
      <c r="M3" s="108" t="s">
        <v>52</v>
      </c>
      <c r="N3" s="108" t="s">
        <v>53</v>
      </c>
      <c r="O3" s="108" t="s">
        <v>54</v>
      </c>
      <c r="P3" s="108" t="s">
        <v>55</v>
      </c>
      <c r="Q3" s="108" t="s">
        <v>56</v>
      </c>
      <c r="R3" s="108" t="s">
        <v>57</v>
      </c>
      <c r="S3" s="108" t="s">
        <v>58</v>
      </c>
      <c r="T3" s="108" t="s">
        <v>59</v>
      </c>
      <c r="U3" s="108" t="s">
        <v>60</v>
      </c>
      <c r="V3" s="108" t="s">
        <v>61</v>
      </c>
      <c r="W3" s="108" t="s">
        <v>62</v>
      </c>
      <c r="X3" s="108" t="s">
        <v>63</v>
      </c>
      <c r="Y3" s="108" t="s">
        <v>64</v>
      </c>
      <c r="Z3" s="108" t="s">
        <v>65</v>
      </c>
      <c r="AA3" s="108" t="s">
        <v>66</v>
      </c>
      <c r="AB3" s="108" t="s">
        <v>67</v>
      </c>
      <c r="AC3" s="108" t="s">
        <v>68</v>
      </c>
      <c r="AD3" s="108" t="s">
        <v>69</v>
      </c>
    </row>
    <row r="4" spans="1:31" ht="16.5" thickTop="1" thickBot="1">
      <c r="K4" s="270" t="str">
        <f>Language!B1987</f>
        <v>Minutes of meeting for the TWG meeting available? Select for each meeting below. Also mark attendance for the meeting for each member further down.</v>
      </c>
      <c r="L4" s="271"/>
      <c r="M4" s="271"/>
      <c r="N4" s="271"/>
      <c r="O4" s="271"/>
      <c r="P4" s="271"/>
      <c r="Q4" s="271"/>
      <c r="R4" s="271"/>
      <c r="S4" s="271"/>
      <c r="T4" s="271"/>
      <c r="U4" s="271"/>
      <c r="V4" s="271"/>
      <c r="W4" s="271"/>
      <c r="X4" s="271"/>
      <c r="Y4" s="271"/>
      <c r="Z4" s="271"/>
      <c r="AA4" s="271"/>
      <c r="AB4" s="271"/>
      <c r="AC4" s="271"/>
      <c r="AD4" s="271"/>
    </row>
    <row r="5" spans="1:31" ht="46.5" thickTop="1" thickBot="1">
      <c r="A5" s="30" t="str">
        <f>Language!B634</f>
        <v>First name</v>
      </c>
      <c r="B5" s="30" t="str">
        <f>Language!B635</f>
        <v>Last name</v>
      </c>
      <c r="C5" s="30" t="str">
        <f>Language!B636</f>
        <v>Gender</v>
      </c>
      <c r="D5" s="30" t="str">
        <f>Language!B637</f>
        <v>Position</v>
      </c>
      <c r="E5" s="30" t="str">
        <f>Language!B638</f>
        <v>Organization</v>
      </c>
      <c r="F5" s="30" t="str">
        <f>Language!B639</f>
        <v>Country</v>
      </c>
      <c r="G5" s="30" t="str">
        <f>Language!B640</f>
        <v>One Health Sector</v>
      </c>
      <c r="H5" s="30" t="str">
        <f>Language!B641</f>
        <v>Business Sector (public vs. private vs. PPP)</v>
      </c>
      <c r="I5" s="30" t="str">
        <f>Language!B642</f>
        <v>Email</v>
      </c>
      <c r="J5" s="86" t="str">
        <f>Language!B643</f>
        <v>Phone number</v>
      </c>
      <c r="K5" s="110"/>
      <c r="L5" s="110"/>
      <c r="M5" s="110"/>
      <c r="N5" s="110"/>
      <c r="O5" s="110"/>
      <c r="P5" s="110"/>
      <c r="Q5" s="110"/>
      <c r="R5" s="110"/>
      <c r="S5" s="110"/>
      <c r="T5" s="110"/>
      <c r="U5" s="110"/>
      <c r="V5" s="110"/>
      <c r="W5" s="110"/>
      <c r="X5" s="110"/>
      <c r="Y5" s="110"/>
      <c r="Z5" s="110"/>
      <c r="AA5" s="110"/>
      <c r="AB5" s="110"/>
      <c r="AC5" s="110"/>
      <c r="AD5" s="110"/>
      <c r="AE5" s="175" t="str">
        <f>Language!B644</f>
        <v>Overall # meetings attended</v>
      </c>
    </row>
    <row r="6" spans="1:31" ht="15.75" thickTop="1">
      <c r="A6" s="104"/>
      <c r="B6" s="104"/>
      <c r="C6" s="105"/>
      <c r="D6" s="104"/>
      <c r="E6" s="104"/>
      <c r="F6" s="104"/>
      <c r="G6" s="105"/>
      <c r="H6" s="105"/>
      <c r="I6" s="104"/>
      <c r="J6" s="104"/>
      <c r="K6" s="174"/>
      <c r="L6" s="174"/>
      <c r="M6" s="174"/>
      <c r="N6" s="174"/>
      <c r="O6" s="174"/>
      <c r="P6" s="174"/>
      <c r="Q6" s="174"/>
      <c r="R6" s="174"/>
      <c r="S6" s="174"/>
      <c r="T6" s="174"/>
      <c r="U6" s="174"/>
      <c r="V6" s="174"/>
      <c r="W6" s="174"/>
      <c r="X6" s="174"/>
      <c r="Y6" s="174"/>
      <c r="Z6" s="174"/>
      <c r="AA6" s="174"/>
      <c r="AB6" s="174"/>
      <c r="AC6" s="174"/>
      <c r="AD6" s="174"/>
      <c r="AE6" s="76">
        <f>COUNTIF(K6:AD6,'Drop-downs'!$I$86)</f>
        <v>0</v>
      </c>
    </row>
    <row r="7" spans="1:31">
      <c r="A7" s="104"/>
      <c r="B7" s="104"/>
      <c r="C7" s="105"/>
      <c r="D7" s="104"/>
      <c r="E7" s="104"/>
      <c r="F7" s="104"/>
      <c r="G7" s="105"/>
      <c r="H7" s="105"/>
      <c r="I7" s="104"/>
      <c r="J7" s="104"/>
      <c r="K7" s="174"/>
      <c r="L7" s="174"/>
      <c r="M7" s="174"/>
      <c r="N7" s="174"/>
      <c r="O7" s="174"/>
      <c r="P7" s="174"/>
      <c r="Q7" s="174"/>
      <c r="R7" s="174"/>
      <c r="S7" s="174"/>
      <c r="T7" s="174"/>
      <c r="U7" s="174"/>
      <c r="V7" s="174"/>
      <c r="W7" s="174"/>
      <c r="X7" s="174"/>
      <c r="Y7" s="174"/>
      <c r="Z7" s="174"/>
      <c r="AA7" s="174"/>
      <c r="AB7" s="174"/>
      <c r="AC7" s="174"/>
      <c r="AD7" s="174"/>
      <c r="AE7" s="76">
        <f>COUNTIF(K7:AD7,'Drop-downs'!$I$86)</f>
        <v>0</v>
      </c>
    </row>
    <row r="8" spans="1:31">
      <c r="A8" s="104"/>
      <c r="B8" s="104"/>
      <c r="C8" s="105"/>
      <c r="D8" s="104"/>
      <c r="E8" s="104"/>
      <c r="F8" s="104"/>
      <c r="G8" s="105"/>
      <c r="H8" s="105"/>
      <c r="I8" s="104"/>
      <c r="J8" s="104"/>
      <c r="K8" s="174"/>
      <c r="L8" s="174"/>
      <c r="M8" s="174"/>
      <c r="N8" s="174"/>
      <c r="O8" s="174"/>
      <c r="P8" s="174"/>
      <c r="Q8" s="174"/>
      <c r="R8" s="174"/>
      <c r="S8" s="174"/>
      <c r="T8" s="174"/>
      <c r="U8" s="174"/>
      <c r="V8" s="174"/>
      <c r="W8" s="174"/>
      <c r="X8" s="174"/>
      <c r="Y8" s="174"/>
      <c r="Z8" s="174"/>
      <c r="AA8" s="174"/>
      <c r="AB8" s="174"/>
      <c r="AC8" s="174"/>
      <c r="AD8" s="174"/>
      <c r="AE8" s="76">
        <f>COUNTIF(K8:AD8,'Drop-downs'!$I$86)</f>
        <v>0</v>
      </c>
    </row>
    <row r="9" spans="1:31">
      <c r="A9" s="104"/>
      <c r="B9" s="104"/>
      <c r="C9" s="105"/>
      <c r="D9" s="104"/>
      <c r="E9" s="104"/>
      <c r="F9" s="104"/>
      <c r="G9" s="105"/>
      <c r="H9" s="105"/>
      <c r="I9" s="104"/>
      <c r="J9" s="104"/>
      <c r="K9" s="174"/>
      <c r="L9" s="174"/>
      <c r="M9" s="174"/>
      <c r="N9" s="174"/>
      <c r="O9" s="174"/>
      <c r="P9" s="174"/>
      <c r="Q9" s="174"/>
      <c r="R9" s="174"/>
      <c r="S9" s="174"/>
      <c r="T9" s="174"/>
      <c r="U9" s="174"/>
      <c r="V9" s="174"/>
      <c r="W9" s="174"/>
      <c r="X9" s="174"/>
      <c r="Y9" s="174"/>
      <c r="Z9" s="174"/>
      <c r="AA9" s="174"/>
      <c r="AB9" s="174"/>
      <c r="AC9" s="174"/>
      <c r="AD9" s="174"/>
      <c r="AE9" s="76">
        <f>COUNTIF(K9:AD9,'Drop-downs'!$I$86)</f>
        <v>0</v>
      </c>
    </row>
    <row r="10" spans="1:31">
      <c r="A10" s="104"/>
      <c r="B10" s="104"/>
      <c r="C10" s="105"/>
      <c r="D10" s="104"/>
      <c r="E10" s="104"/>
      <c r="F10" s="104"/>
      <c r="G10" s="105"/>
      <c r="H10" s="105"/>
      <c r="I10" s="104"/>
      <c r="J10" s="104"/>
      <c r="K10" s="174"/>
      <c r="L10" s="174"/>
      <c r="M10" s="174"/>
      <c r="N10" s="174"/>
      <c r="O10" s="174"/>
      <c r="P10" s="174"/>
      <c r="Q10" s="174"/>
      <c r="R10" s="174"/>
      <c r="S10" s="174"/>
      <c r="T10" s="174"/>
      <c r="U10" s="174"/>
      <c r="V10" s="174"/>
      <c r="W10" s="174"/>
      <c r="X10" s="174"/>
      <c r="Y10" s="174"/>
      <c r="Z10" s="174"/>
      <c r="AA10" s="174"/>
      <c r="AB10" s="174"/>
      <c r="AC10" s="174"/>
      <c r="AD10" s="174"/>
      <c r="AE10" s="76">
        <f>COUNTIF(K10:AD10,'Drop-downs'!$I$86)</f>
        <v>0</v>
      </c>
    </row>
    <row r="11" spans="1:31">
      <c r="A11" s="104"/>
      <c r="B11" s="104"/>
      <c r="C11" s="105"/>
      <c r="D11" s="104"/>
      <c r="E11" s="104"/>
      <c r="F11" s="104"/>
      <c r="G11" s="105"/>
      <c r="H11" s="105"/>
      <c r="I11" s="104"/>
      <c r="J11" s="104"/>
      <c r="K11" s="174"/>
      <c r="L11" s="174"/>
      <c r="M11" s="174"/>
      <c r="N11" s="174"/>
      <c r="O11" s="174"/>
      <c r="P11" s="174"/>
      <c r="Q11" s="174"/>
      <c r="R11" s="174"/>
      <c r="S11" s="174"/>
      <c r="T11" s="174"/>
      <c r="U11" s="174"/>
      <c r="V11" s="174"/>
      <c r="W11" s="174"/>
      <c r="X11" s="174"/>
      <c r="Y11" s="174"/>
      <c r="Z11" s="174"/>
      <c r="AA11" s="174"/>
      <c r="AB11" s="174"/>
      <c r="AC11" s="174"/>
      <c r="AD11" s="174"/>
      <c r="AE11" s="76">
        <f>COUNTIF(K11:AD11,'Drop-downs'!$I$86)</f>
        <v>0</v>
      </c>
    </row>
    <row r="12" spans="1:31">
      <c r="A12" s="104"/>
      <c r="B12" s="104"/>
      <c r="C12" s="105"/>
      <c r="D12" s="104"/>
      <c r="E12" s="104"/>
      <c r="F12" s="104"/>
      <c r="G12" s="105"/>
      <c r="H12" s="105"/>
      <c r="I12" s="104"/>
      <c r="J12" s="104"/>
      <c r="K12" s="174"/>
      <c r="L12" s="174"/>
      <c r="M12" s="174"/>
      <c r="N12" s="174"/>
      <c r="O12" s="174"/>
      <c r="P12" s="174"/>
      <c r="Q12" s="174"/>
      <c r="R12" s="174"/>
      <c r="S12" s="174"/>
      <c r="T12" s="174"/>
      <c r="U12" s="174"/>
      <c r="V12" s="174"/>
      <c r="W12" s="174"/>
      <c r="X12" s="174"/>
      <c r="Y12" s="174"/>
      <c r="Z12" s="174"/>
      <c r="AA12" s="174"/>
      <c r="AB12" s="174"/>
      <c r="AC12" s="174"/>
      <c r="AD12" s="174"/>
      <c r="AE12" s="76">
        <f>COUNTIF(K12:AD12,'Drop-downs'!$I$86)</f>
        <v>0</v>
      </c>
    </row>
    <row r="13" spans="1:31">
      <c r="A13" s="104"/>
      <c r="B13" s="104"/>
      <c r="C13" s="105"/>
      <c r="D13" s="104"/>
      <c r="E13" s="104"/>
      <c r="F13" s="104"/>
      <c r="G13" s="105"/>
      <c r="H13" s="105"/>
      <c r="I13" s="104"/>
      <c r="J13" s="104"/>
      <c r="K13" s="174"/>
      <c r="L13" s="174"/>
      <c r="M13" s="174"/>
      <c r="N13" s="174"/>
      <c r="O13" s="174"/>
      <c r="P13" s="174"/>
      <c r="Q13" s="174"/>
      <c r="R13" s="174"/>
      <c r="S13" s="174"/>
      <c r="T13" s="174"/>
      <c r="U13" s="174"/>
      <c r="V13" s="174"/>
      <c r="W13" s="174"/>
      <c r="X13" s="174"/>
      <c r="Y13" s="174"/>
      <c r="Z13" s="174"/>
      <c r="AA13" s="174"/>
      <c r="AB13" s="174"/>
      <c r="AC13" s="174"/>
      <c r="AD13" s="174"/>
      <c r="AE13" s="76">
        <f>COUNTIF(K13:AD13,'Drop-downs'!$I$86)</f>
        <v>0</v>
      </c>
    </row>
    <row r="14" spans="1:31">
      <c r="A14" s="104"/>
      <c r="B14" s="104"/>
      <c r="C14" s="105"/>
      <c r="D14" s="104"/>
      <c r="E14" s="104"/>
      <c r="F14" s="104"/>
      <c r="G14" s="105"/>
      <c r="H14" s="105"/>
      <c r="I14" s="104"/>
      <c r="J14" s="104"/>
      <c r="K14" s="174"/>
      <c r="L14" s="174"/>
      <c r="M14" s="174"/>
      <c r="N14" s="174"/>
      <c r="O14" s="174"/>
      <c r="P14" s="174"/>
      <c r="Q14" s="174"/>
      <c r="R14" s="174"/>
      <c r="S14" s="174"/>
      <c r="T14" s="174"/>
      <c r="U14" s="174"/>
      <c r="V14" s="174"/>
      <c r="W14" s="174"/>
      <c r="X14" s="174"/>
      <c r="Y14" s="174"/>
      <c r="Z14" s="174"/>
      <c r="AA14" s="174"/>
      <c r="AB14" s="174"/>
      <c r="AC14" s="174"/>
      <c r="AD14" s="174"/>
      <c r="AE14" s="76">
        <f>COUNTIF(K14:AD14,'Drop-downs'!$I$86)</f>
        <v>0</v>
      </c>
    </row>
    <row r="15" spans="1:31">
      <c r="A15" s="104"/>
      <c r="B15" s="104"/>
      <c r="C15" s="105"/>
      <c r="D15" s="104"/>
      <c r="E15" s="104"/>
      <c r="F15" s="104"/>
      <c r="G15" s="105"/>
      <c r="H15" s="105"/>
      <c r="I15" s="104"/>
      <c r="J15" s="104"/>
      <c r="K15" s="174"/>
      <c r="L15" s="174"/>
      <c r="M15" s="174"/>
      <c r="N15" s="174"/>
      <c r="O15" s="174"/>
      <c r="P15" s="174"/>
      <c r="Q15" s="174"/>
      <c r="R15" s="174"/>
      <c r="S15" s="174"/>
      <c r="T15" s="174"/>
      <c r="U15" s="174"/>
      <c r="V15" s="174"/>
      <c r="W15" s="174"/>
      <c r="X15" s="174"/>
      <c r="Y15" s="174"/>
      <c r="Z15" s="174"/>
      <c r="AA15" s="174"/>
      <c r="AB15" s="174"/>
      <c r="AC15" s="174"/>
      <c r="AD15" s="174"/>
      <c r="AE15" s="76">
        <f>COUNTIF(K15:AD15,'Drop-downs'!$I$86)</f>
        <v>0</v>
      </c>
    </row>
    <row r="16" spans="1:31">
      <c r="A16" s="104"/>
      <c r="B16" s="104"/>
      <c r="C16" s="105"/>
      <c r="D16" s="104"/>
      <c r="E16" s="104"/>
      <c r="F16" s="104"/>
      <c r="G16" s="105"/>
      <c r="H16" s="105"/>
      <c r="I16" s="104"/>
      <c r="J16" s="104"/>
      <c r="K16" s="174"/>
      <c r="L16" s="174"/>
      <c r="M16" s="174"/>
      <c r="N16" s="174"/>
      <c r="O16" s="174"/>
      <c r="P16" s="174"/>
      <c r="Q16" s="174"/>
      <c r="R16" s="174"/>
      <c r="S16" s="174"/>
      <c r="T16" s="174"/>
      <c r="U16" s="174"/>
      <c r="V16" s="174"/>
      <c r="W16" s="174"/>
      <c r="X16" s="174"/>
      <c r="Y16" s="174"/>
      <c r="Z16" s="174"/>
      <c r="AA16" s="174"/>
      <c r="AB16" s="174"/>
      <c r="AC16" s="174"/>
      <c r="AD16" s="174"/>
      <c r="AE16" s="76">
        <f>COUNTIF(K16:AD16,'Drop-downs'!$I$86)</f>
        <v>0</v>
      </c>
    </row>
    <row r="17" spans="1:31">
      <c r="A17" s="104"/>
      <c r="B17" s="104"/>
      <c r="C17" s="105"/>
      <c r="D17" s="104"/>
      <c r="E17" s="104"/>
      <c r="F17" s="104"/>
      <c r="G17" s="105"/>
      <c r="H17" s="105"/>
      <c r="I17" s="104"/>
      <c r="J17" s="104"/>
      <c r="K17" s="174"/>
      <c r="L17" s="174"/>
      <c r="M17" s="174"/>
      <c r="N17" s="174"/>
      <c r="O17" s="174"/>
      <c r="P17" s="174"/>
      <c r="Q17" s="174"/>
      <c r="R17" s="174"/>
      <c r="S17" s="174"/>
      <c r="T17" s="174"/>
      <c r="U17" s="174"/>
      <c r="V17" s="174"/>
      <c r="W17" s="174"/>
      <c r="X17" s="174"/>
      <c r="Y17" s="174"/>
      <c r="Z17" s="174"/>
      <c r="AA17" s="174"/>
      <c r="AB17" s="174"/>
      <c r="AC17" s="174"/>
      <c r="AD17" s="174"/>
      <c r="AE17" s="76">
        <f>COUNTIF(K17:AD17,'Drop-downs'!$I$86)</f>
        <v>0</v>
      </c>
    </row>
    <row r="18" spans="1:31">
      <c r="A18" s="104"/>
      <c r="B18" s="104"/>
      <c r="C18" s="105"/>
      <c r="D18" s="104"/>
      <c r="E18" s="104"/>
      <c r="F18" s="104"/>
      <c r="G18" s="105"/>
      <c r="H18" s="105"/>
      <c r="I18" s="104"/>
      <c r="J18" s="104"/>
      <c r="K18" s="174"/>
      <c r="L18" s="174"/>
      <c r="M18" s="174"/>
      <c r="N18" s="174"/>
      <c r="O18" s="174"/>
      <c r="P18" s="174"/>
      <c r="Q18" s="174"/>
      <c r="R18" s="174"/>
      <c r="S18" s="174"/>
      <c r="T18" s="174"/>
      <c r="U18" s="174"/>
      <c r="V18" s="174"/>
      <c r="W18" s="174"/>
      <c r="X18" s="174"/>
      <c r="Y18" s="174"/>
      <c r="Z18" s="174"/>
      <c r="AA18" s="174"/>
      <c r="AB18" s="174"/>
      <c r="AC18" s="174"/>
      <c r="AD18" s="174"/>
      <c r="AE18" s="76">
        <f>COUNTIF(K18:AD18,'Drop-downs'!$I$86)</f>
        <v>0</v>
      </c>
    </row>
    <row r="19" spans="1:31">
      <c r="A19" s="104"/>
      <c r="B19" s="104"/>
      <c r="C19" s="105"/>
      <c r="D19" s="104"/>
      <c r="E19" s="104"/>
      <c r="F19" s="104"/>
      <c r="G19" s="105"/>
      <c r="H19" s="105"/>
      <c r="I19" s="104"/>
      <c r="J19" s="104"/>
      <c r="K19" s="174"/>
      <c r="L19" s="174"/>
      <c r="M19" s="174"/>
      <c r="N19" s="174"/>
      <c r="O19" s="174"/>
      <c r="P19" s="174"/>
      <c r="Q19" s="174"/>
      <c r="R19" s="174"/>
      <c r="S19" s="174"/>
      <c r="T19" s="174"/>
      <c r="U19" s="174"/>
      <c r="V19" s="174"/>
      <c r="W19" s="174"/>
      <c r="X19" s="174"/>
      <c r="Y19" s="174"/>
      <c r="Z19" s="174"/>
      <c r="AA19" s="174"/>
      <c r="AB19" s="174"/>
      <c r="AC19" s="174"/>
      <c r="AD19" s="174"/>
      <c r="AE19" s="76">
        <f>COUNTIF(K19:AD19,'Drop-downs'!$I$86)</f>
        <v>0</v>
      </c>
    </row>
    <row r="20" spans="1:31">
      <c r="A20" s="104"/>
      <c r="B20" s="104"/>
      <c r="C20" s="105"/>
      <c r="D20" s="104"/>
      <c r="E20" s="104"/>
      <c r="F20" s="104"/>
      <c r="G20" s="105"/>
      <c r="H20" s="105"/>
      <c r="I20" s="104"/>
      <c r="J20" s="104"/>
      <c r="K20" s="174"/>
      <c r="L20" s="174"/>
      <c r="M20" s="174"/>
      <c r="N20" s="174"/>
      <c r="O20" s="174"/>
      <c r="P20" s="174"/>
      <c r="Q20" s="174"/>
      <c r="R20" s="174"/>
      <c r="S20" s="174"/>
      <c r="T20" s="174"/>
      <c r="U20" s="174"/>
      <c r="V20" s="174"/>
      <c r="W20" s="174"/>
      <c r="X20" s="174"/>
      <c r="Y20" s="174"/>
      <c r="Z20" s="174"/>
      <c r="AA20" s="174"/>
      <c r="AB20" s="174"/>
      <c r="AC20" s="174"/>
      <c r="AD20" s="174"/>
      <c r="AE20" s="76">
        <f>COUNTIF(K20:AD20,'Drop-downs'!$I$86)</f>
        <v>0</v>
      </c>
    </row>
    <row r="21" spans="1:31">
      <c r="A21" s="104"/>
      <c r="B21" s="104"/>
      <c r="C21" s="105"/>
      <c r="D21" s="104"/>
      <c r="E21" s="104"/>
      <c r="F21" s="104"/>
      <c r="G21" s="105"/>
      <c r="H21" s="105"/>
      <c r="I21" s="104"/>
      <c r="J21" s="104"/>
      <c r="K21" s="174"/>
      <c r="L21" s="174"/>
      <c r="M21" s="174"/>
      <c r="N21" s="174"/>
      <c r="O21" s="174"/>
      <c r="P21" s="174"/>
      <c r="Q21" s="174"/>
      <c r="R21" s="174"/>
      <c r="S21" s="174"/>
      <c r="T21" s="174"/>
      <c r="U21" s="174"/>
      <c r="V21" s="174"/>
      <c r="W21" s="174"/>
      <c r="X21" s="174"/>
      <c r="Y21" s="174"/>
      <c r="Z21" s="174"/>
      <c r="AA21" s="174"/>
      <c r="AB21" s="174"/>
      <c r="AC21" s="174"/>
      <c r="AD21" s="174"/>
      <c r="AE21" s="76">
        <f>COUNTIF(K21:AD21,'Drop-downs'!$I$86)</f>
        <v>0</v>
      </c>
    </row>
    <row r="22" spans="1:31">
      <c r="A22" s="104"/>
      <c r="B22" s="104"/>
      <c r="C22" s="105"/>
      <c r="D22" s="104"/>
      <c r="E22" s="104"/>
      <c r="F22" s="104"/>
      <c r="G22" s="105"/>
      <c r="H22" s="105"/>
      <c r="I22" s="104"/>
      <c r="J22" s="104"/>
      <c r="K22" s="174"/>
      <c r="L22" s="174"/>
      <c r="M22" s="174"/>
      <c r="N22" s="174"/>
      <c r="O22" s="174"/>
      <c r="P22" s="174"/>
      <c r="Q22" s="174"/>
      <c r="R22" s="174"/>
      <c r="S22" s="174"/>
      <c r="T22" s="174"/>
      <c r="U22" s="174"/>
      <c r="V22" s="174"/>
      <c r="W22" s="174"/>
      <c r="X22" s="174"/>
      <c r="Y22" s="174"/>
      <c r="Z22" s="174"/>
      <c r="AA22" s="174"/>
      <c r="AB22" s="174"/>
      <c r="AC22" s="174"/>
      <c r="AD22" s="174"/>
      <c r="AE22" s="76">
        <f>COUNTIF(K22:AD22,'Drop-downs'!$I$86)</f>
        <v>0</v>
      </c>
    </row>
    <row r="23" spans="1:31">
      <c r="A23" s="104"/>
      <c r="B23" s="104"/>
      <c r="C23" s="105"/>
      <c r="D23" s="104"/>
      <c r="E23" s="104"/>
      <c r="F23" s="104"/>
      <c r="G23" s="105"/>
      <c r="H23" s="105"/>
      <c r="I23" s="104"/>
      <c r="J23" s="104"/>
      <c r="K23" s="174"/>
      <c r="L23" s="174"/>
      <c r="M23" s="174"/>
      <c r="N23" s="174"/>
      <c r="O23" s="174"/>
      <c r="P23" s="174"/>
      <c r="Q23" s="174"/>
      <c r="R23" s="174"/>
      <c r="S23" s="174"/>
      <c r="T23" s="174"/>
      <c r="U23" s="174"/>
      <c r="V23" s="174"/>
      <c r="W23" s="174"/>
      <c r="X23" s="174"/>
      <c r="Y23" s="174"/>
      <c r="Z23" s="174"/>
      <c r="AA23" s="174"/>
      <c r="AB23" s="174"/>
      <c r="AC23" s="174"/>
      <c r="AD23" s="174"/>
      <c r="AE23" s="76">
        <f>COUNTIF(K23:AD23,'Drop-downs'!$I$86)</f>
        <v>0</v>
      </c>
    </row>
    <row r="24" spans="1:31">
      <c r="A24" s="104"/>
      <c r="B24" s="104"/>
      <c r="C24" s="105"/>
      <c r="D24" s="104"/>
      <c r="E24" s="104"/>
      <c r="F24" s="104"/>
      <c r="G24" s="105"/>
      <c r="H24" s="105"/>
      <c r="I24" s="104"/>
      <c r="J24" s="104"/>
      <c r="K24" s="174"/>
      <c r="L24" s="174"/>
      <c r="M24" s="174"/>
      <c r="N24" s="174"/>
      <c r="O24" s="174"/>
      <c r="P24" s="174"/>
      <c r="Q24" s="174"/>
      <c r="R24" s="174"/>
      <c r="S24" s="174"/>
      <c r="T24" s="174"/>
      <c r="U24" s="174"/>
      <c r="V24" s="174"/>
      <c r="W24" s="174"/>
      <c r="X24" s="174"/>
      <c r="Y24" s="174"/>
      <c r="Z24" s="174"/>
      <c r="AA24" s="174"/>
      <c r="AB24" s="174"/>
      <c r="AC24" s="174"/>
      <c r="AD24" s="174"/>
      <c r="AE24" s="76">
        <f>COUNTIF(K24:AD24,'Drop-downs'!$I$86)</f>
        <v>0</v>
      </c>
    </row>
    <row r="25" spans="1:31">
      <c r="A25" s="104"/>
      <c r="B25" s="104"/>
      <c r="C25" s="105"/>
      <c r="D25" s="104"/>
      <c r="E25" s="104"/>
      <c r="F25" s="104"/>
      <c r="G25" s="105"/>
      <c r="H25" s="105"/>
      <c r="I25" s="104"/>
      <c r="J25" s="104"/>
      <c r="K25" s="174"/>
      <c r="L25" s="174"/>
      <c r="M25" s="174"/>
      <c r="N25" s="174"/>
      <c r="O25" s="174"/>
      <c r="P25" s="174"/>
      <c r="Q25" s="174"/>
      <c r="R25" s="174"/>
      <c r="S25" s="174"/>
      <c r="T25" s="174"/>
      <c r="U25" s="174"/>
      <c r="V25" s="174"/>
      <c r="W25" s="174"/>
      <c r="X25" s="174"/>
      <c r="Y25" s="174"/>
      <c r="Z25" s="174"/>
      <c r="AA25" s="174"/>
      <c r="AB25" s="174"/>
      <c r="AC25" s="174"/>
      <c r="AD25" s="174"/>
      <c r="AE25" s="76">
        <f>COUNTIF(K25:AD25,'Drop-downs'!$I$86)</f>
        <v>0</v>
      </c>
    </row>
    <row r="26" spans="1:31">
      <c r="A26" s="2"/>
    </row>
    <row r="27" spans="1:31">
      <c r="A27" s="5"/>
      <c r="B27" s="5"/>
    </row>
    <row r="28" spans="1:31" ht="15.75" thickBot="1"/>
    <row r="29" spans="1:31" ht="86.25" customHeight="1" thickTop="1" thickBot="1">
      <c r="A29" s="27" t="str">
        <f>Language!B99</f>
        <v>Sector</v>
      </c>
      <c r="B29" s="27" t="str">
        <f>Language!B645</f>
        <v>Number of TWG members per sector</v>
      </c>
      <c r="C29" s="27" t="str">
        <f>Language!B646</f>
        <v>Percentage of TWG members per sector</v>
      </c>
      <c r="E29" s="27" t="str">
        <f>Language!B1534</f>
        <v>Number of meetings technical working group (or equivalent) has had from beginning of the programme planning until now (with available minutes of meeting) - starting preplanning for the current iteration until evaluation post-implementation for the current iteration.</v>
      </c>
    </row>
    <row r="30" spans="1:31" ht="16.5" thickTop="1" thickBot="1">
      <c r="A30" s="27" t="str">
        <f>Language!B100</f>
        <v>Human health</v>
      </c>
      <c r="B30" s="28">
        <f>(COUNTIF(G6:G25, 'Drop-downs'!F7))</f>
        <v>0</v>
      </c>
      <c r="C30" s="32" t="str" cm="1">
        <f t="array" ref="C30">IFERROR(B30/ SUMPRODUCT((G6:G25='Drop-downs'!F7) + (G6:G25='Drop-downs'!F8) + (G6:G25='Drop-downs'!F9) + (G6:G25='Drop-downs'!F10)), "")</f>
        <v/>
      </c>
      <c r="E30" s="28">
        <f>COUNTIF(K5:AD5,'Drop-downs'!I84)</f>
        <v>0</v>
      </c>
    </row>
    <row r="31" spans="1:31" ht="16.5" thickTop="1" thickBot="1">
      <c r="A31" s="27" t="str">
        <f>Language!B101</f>
        <v>Animal health</v>
      </c>
      <c r="B31" s="28">
        <f>(COUNTIF(G6:G25, 'Drop-downs'!F8))</f>
        <v>0</v>
      </c>
      <c r="C31" s="32" t="str" cm="1">
        <f t="array" ref="C31">IFERROR(B31/ SUMPRODUCT((G6:G25='Drop-downs'!F7) + (G6:G25='Drop-downs'!F8) + (G6:G25='Drop-downs'!F9) + (G6:G25='Drop-downs'!F10)), "")</f>
        <v/>
      </c>
    </row>
    <row r="32" spans="1:31" ht="16.5" thickTop="1" thickBot="1">
      <c r="A32" s="27" t="str">
        <f>Language!B102</f>
        <v>Environmental health</v>
      </c>
      <c r="B32" s="28">
        <f>(COUNTIF(G6:G25, 'Drop-downs'!F9))</f>
        <v>0</v>
      </c>
      <c r="C32" s="32" t="str" cm="1">
        <f t="array" ref="C32">IFERROR(B32/ SUMPRODUCT((G6:G25='Drop-downs'!F7) + (G6:G25='Drop-downs'!F8) + (G6:G25='Drop-downs'!F9) + (G6:G25='Drop-downs'!F10)), "")</f>
        <v/>
      </c>
    </row>
    <row r="33" spans="1:3" ht="16.5" thickTop="1" thickBot="1">
      <c r="A33" s="27" t="str">
        <f>Language!B103</f>
        <v>Other</v>
      </c>
      <c r="B33" s="28">
        <f>(COUNTIF(G6:G25, 'Drop-downs'!F10))</f>
        <v>0</v>
      </c>
      <c r="C33" s="32" t="str" cm="1">
        <f t="array" ref="C33">IFERROR(B33/ SUMPRODUCT((G6:G25='Drop-downs'!F7) + (G6:G25='Drop-downs'!F8) + (G6:G25='Drop-downs'!F9) + (G6:G25='Drop-downs'!F10)), "")</f>
        <v/>
      </c>
    </row>
    <row r="34" spans="1:3" ht="16.5" thickTop="1" thickBot="1">
      <c r="A34" s="27" t="str">
        <f>Language!B279</f>
        <v>Total</v>
      </c>
      <c r="B34" s="29">
        <f>SUM(B30:B33)</f>
        <v>0</v>
      </c>
      <c r="C34" s="13"/>
    </row>
    <row r="35" spans="1:3" ht="16.5" thickTop="1" thickBot="1"/>
    <row r="36" spans="1:3" ht="31.5" thickTop="1" thickBot="1">
      <c r="A36" s="27" t="str">
        <f>Language!B104</f>
        <v>Gender</v>
      </c>
      <c r="B36" s="27" t="str">
        <f>Language!B647</f>
        <v>Number of TWG members per gender</v>
      </c>
      <c r="C36" s="27" t="str">
        <f>Language!B648</f>
        <v>Percentage of TWG members per gender</v>
      </c>
    </row>
    <row r="37" spans="1:3" ht="16.5" thickTop="1" thickBot="1">
      <c r="A37" s="27" t="str">
        <f>Language!B105</f>
        <v>Female</v>
      </c>
      <c r="B37" s="28">
        <f>COUNTIF(C6:C25, 'Drop-downs'!F13)</f>
        <v>0</v>
      </c>
      <c r="C37" s="32" t="str" cm="1">
        <f t="array" ref="C37">IFERROR(B37/ SUMPRODUCT((C6:C25='Drop-downs'!F13) + (C6:C25='Drop-downs'!F14) + (C6:C25='Drop-downs'!F15) + (C6:C25='Drop-downs'!F16)), "")</f>
        <v/>
      </c>
    </row>
    <row r="38" spans="1:3" ht="16.5" thickTop="1" thickBot="1">
      <c r="A38" s="27" t="str">
        <f>Language!B106</f>
        <v>Male</v>
      </c>
      <c r="B38" s="28">
        <f>COUNTIF(C6:C25, 'Drop-downs'!F14)</f>
        <v>0</v>
      </c>
      <c r="C38" s="32" t="str" cm="1">
        <f t="array" ref="C38">IFERROR(B38/ SUMPRODUCT((C6:C25='Drop-downs'!F13) + (C6:C25='Drop-downs'!F14) + (C6:C25='Drop-downs'!F15) + (C6:C25='Drop-downs'!F16)), "")</f>
        <v/>
      </c>
    </row>
    <row r="39" spans="1:3" ht="16.5" thickTop="1" thickBot="1">
      <c r="A39" s="27" t="str">
        <f>Language!B107</f>
        <v>Non-binary</v>
      </c>
      <c r="B39" s="28">
        <f>COUNTIF(C6:C25, 'Drop-downs'!F15)</f>
        <v>0</v>
      </c>
      <c r="C39" s="32" t="str" cm="1">
        <f t="array" ref="C39">IFERROR(B39/ SUMPRODUCT((C6:C25='Drop-downs'!F13) + (C6:C25='Drop-downs'!F14) + (C6:C25='Drop-downs'!F15) + (C6:C25='Drop-downs'!F16)), "")</f>
        <v/>
      </c>
    </row>
    <row r="40" spans="1:3" ht="16.5" thickTop="1" thickBot="1">
      <c r="A40" s="27" t="str">
        <f>Language!B108</f>
        <v>Prefer not to say</v>
      </c>
      <c r="B40" s="28">
        <f>COUNTIF(C6:C25, 'Drop-downs'!F16)</f>
        <v>0</v>
      </c>
      <c r="C40" s="32" t="str" cm="1">
        <f t="array" ref="C40">IFERROR(B40/ SUMPRODUCT((C6:C25='Drop-downs'!F13) + (C6:C25='Drop-downs'!F14) + (C6:C25='Drop-downs'!F15) + (C6:C25='Drop-downs'!F16)), "")</f>
        <v/>
      </c>
    </row>
    <row r="41" spans="1:3" ht="16.5" thickTop="1" thickBot="1">
      <c r="A41" s="27" t="str">
        <f>Language!B279</f>
        <v>Total</v>
      </c>
      <c r="B41" s="29">
        <f>SUM(B37:B40)</f>
        <v>0</v>
      </c>
      <c r="C41" s="13"/>
    </row>
    <row r="42" spans="1:3" ht="16.5" thickTop="1" thickBot="1"/>
    <row r="43" spans="1:3" ht="46.5" thickTop="1" thickBot="1">
      <c r="A43" s="27" t="str">
        <f>Language!B109</f>
        <v>Business sector</v>
      </c>
      <c r="B43" s="27" t="str">
        <f>Language!B649</f>
        <v>Number of TWG members per business sector</v>
      </c>
      <c r="C43" s="27" t="str">
        <f>Language!B650</f>
        <v>Percentage of TWG members per business sector</v>
      </c>
    </row>
    <row r="44" spans="1:3" ht="16.5" thickTop="1" thickBot="1">
      <c r="A44" s="27" t="str">
        <f>Language!B110</f>
        <v>Public</v>
      </c>
      <c r="B44" s="28">
        <f>COUNTIF(H6:H25, 'Drop-downs'!F19)</f>
        <v>0</v>
      </c>
      <c r="C44" s="32" t="str" cm="1">
        <f t="array" ref="C44">IFERROR(B44/ SUMPRODUCT((H6:H25='Drop-downs'!F19) + (H6:H25='Drop-downs'!F20) + (H6:H25='Drop-downs'!F21)), "")</f>
        <v/>
      </c>
    </row>
    <row r="45" spans="1:3" ht="16.5" thickTop="1" thickBot="1">
      <c r="A45" s="27" t="str">
        <f>Language!B111</f>
        <v>Private</v>
      </c>
      <c r="B45" s="28">
        <f>COUNTIF(H6:H25, 'Drop-downs'!F20)</f>
        <v>0</v>
      </c>
      <c r="C45" s="32" t="str" cm="1">
        <f t="array" ref="C45">IFERROR(B45/ SUMPRODUCT((H6:H25='Drop-downs'!F19) + (H6:H25='Drop-downs'!F20) + (H6:H25='Drop-downs'!F21)), "")</f>
        <v/>
      </c>
    </row>
    <row r="46" spans="1:3" ht="16.5" thickTop="1" thickBot="1">
      <c r="A46" s="27" t="str">
        <f>Language!B112</f>
        <v>Public-private partnerships</v>
      </c>
      <c r="B46" s="28">
        <f>COUNTIF(H6:H25, 'Drop-downs'!F21)</f>
        <v>0</v>
      </c>
      <c r="C46" s="32" t="str" cm="1">
        <f t="array" ref="C46">IFERROR(B46/ SUMPRODUCT((H6:H25='Drop-downs'!F19) + (H6:H25='Drop-downs'!F20) + (H6:H25='Drop-downs'!F21)), "")</f>
        <v/>
      </c>
    </row>
    <row r="47" spans="1:3" ht="16.5" thickTop="1" thickBot="1">
      <c r="A47" s="27" t="str">
        <f>Language!B279</f>
        <v>Total</v>
      </c>
      <c r="B47" s="29">
        <f>SUM(B44:B46)</f>
        <v>0</v>
      </c>
    </row>
    <row r="48" spans="1:3" ht="15.75" thickTop="1"/>
    <row r="51" spans="1:2">
      <c r="A51" s="8" t="str">
        <f>Language!$B$56</f>
        <v>Below is the color-coding of the cells in the tool that can help you navigate and quickly find which cells need to be filled out. It can be found at the bottom of every spreadsheet</v>
      </c>
    </row>
    <row r="52" spans="1:2" ht="30">
      <c r="A52" s="38" t="str">
        <f>Language!$B$57</f>
        <v>Fixed titles and totals</v>
      </c>
      <c r="B52" s="10" t="str">
        <f>Language!$B$63</f>
        <v>Non-editable - no need for user input.</v>
      </c>
    </row>
    <row r="53" spans="1:2" ht="30">
      <c r="A53" s="25" t="str">
        <f>Language!$B$58</f>
        <v>General information and legends</v>
      </c>
      <c r="B53" s="10" t="str">
        <f>Language!$B$64</f>
        <v>Non-editable - no need for user input.</v>
      </c>
    </row>
    <row r="54" spans="1:2" ht="30">
      <c r="A54" s="80" t="str">
        <f>Language!$B$59</f>
        <v>Fixed or formula</v>
      </c>
      <c r="B54" s="10" t="str">
        <f>Language!$B$65</f>
        <v>Non-editable - no need for user input.</v>
      </c>
    </row>
    <row r="55" spans="1:2" ht="30">
      <c r="A55" s="51" t="str">
        <f>Language!$B$60</f>
        <v>Fillable</v>
      </c>
      <c r="B55" s="10" t="str">
        <f>Language!$B$66</f>
        <v>User input required (free text).</v>
      </c>
    </row>
    <row r="56" spans="1:2" ht="30">
      <c r="A56" s="78" t="str">
        <f>Language!$B$61</f>
        <v>Drop-downs</v>
      </c>
      <c r="B56" s="10" t="str">
        <f>Language!$B$67</f>
        <v>User selection is required.</v>
      </c>
    </row>
    <row r="57" spans="1:2" ht="255">
      <c r="A57" s="81" t="str">
        <f>Language!$B$62</f>
        <v>Prefilled data</v>
      </c>
      <c r="B57"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MUpUlTsD+MATXRUxuztIfkmD6J6RU+5OSa9OTzqk2aeVzc72v3EqZfYpFvlDgFu/h6J5qA6UxLlfd0Lw26yOVg==" saltValue="vZRaRKdX7cQ3zBu2c1DZ4g==" spinCount="100000" sheet="1" objects="1" scenarios="1" formatColumns="0" formatRows="0"/>
  <mergeCells count="3">
    <mergeCell ref="A2:J2"/>
    <mergeCell ref="A3:J3"/>
    <mergeCell ref="K4:AD4"/>
  </mergeCells>
  <phoneticPr fontId="4" type="noConversion"/>
  <pageMargins left="0.7" right="0.7" top="0.75" bottom="0.75" header="0.3" footer="0.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1BEA93DD-72C1-47A8-B407-A64A843E2052}">
          <x14:formula1>
            <xm:f>'Drop-downs'!$F$13:$F$16</xm:f>
          </x14:formula1>
          <xm:sqref>C6:C27</xm:sqref>
        </x14:dataValidation>
        <x14:dataValidation type="list" allowBlank="1" showInputMessage="1" showErrorMessage="1" xr:uid="{B188927D-9024-4558-BFB7-6BB9B94B03DA}">
          <x14:formula1>
            <xm:f>'Drop-downs'!$F$7:$F$10</xm:f>
          </x14:formula1>
          <xm:sqref>F27 G6:G26</xm:sqref>
        </x14:dataValidation>
        <x14:dataValidation type="list" allowBlank="1" showInputMessage="1" showErrorMessage="1" xr:uid="{4D281CE7-DC7A-4DC7-BFE5-A03C3E50A714}">
          <x14:formula1>
            <xm:f>'Drop-downs'!$F$19:$F$21</xm:f>
          </x14:formula1>
          <xm:sqref>G27 H6:H26</xm:sqref>
        </x14:dataValidation>
        <x14:dataValidation type="list" allowBlank="1" showInputMessage="1" showErrorMessage="1" xr:uid="{21323A3A-B930-4594-A15D-792A026CB411}">
          <x14:formula1>
            <xm:f>'Drop-downs'!$I$7:$I$8</xm:f>
          </x14:formula1>
          <xm:sqref>J27:AC27 K26:AD26</xm:sqref>
        </x14:dataValidation>
        <x14:dataValidation type="list" allowBlank="1" showInputMessage="1" showErrorMessage="1" xr:uid="{2566D1BD-6411-492A-A004-6835D6290A0D}">
          <x14:formula1>
            <xm:f>'Drop-downs'!$I$84:$I$85</xm:f>
          </x14:formula1>
          <xm:sqref>K5:AD5</xm:sqref>
        </x14:dataValidation>
        <x14:dataValidation type="list" allowBlank="1" showInputMessage="1" showErrorMessage="1" xr:uid="{C7621182-C3E9-40A5-ADF0-8819757118E2}">
          <x14:formula1>
            <xm:f>'Drop-downs'!$I$86:$I$87</xm:f>
          </x14:formula1>
          <xm:sqref>K6:AD25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7014-528A-4134-8267-D21063FD7879}">
  <sheetPr codeName="Sheet2"/>
  <dimension ref="A1:P49"/>
  <sheetViews>
    <sheetView workbookViewId="0">
      <selection activeCell="A6" sqref="A6"/>
    </sheetView>
  </sheetViews>
  <sheetFormatPr defaultRowHeight="15"/>
  <cols>
    <col min="1" max="1" width="27.42578125" customWidth="1"/>
    <col min="2" max="3" width="23" customWidth="1"/>
    <col min="4" max="4" width="16" customWidth="1"/>
    <col min="5" max="5" width="14.140625" customWidth="1"/>
    <col min="6" max="6" width="17.42578125" customWidth="1"/>
    <col min="7" max="7" width="18.28515625" customWidth="1"/>
    <col min="8" max="8" width="17.42578125" customWidth="1"/>
    <col min="9" max="9" width="20.7109375" customWidth="1"/>
    <col min="10" max="10" width="55.5703125" customWidth="1"/>
    <col min="11" max="16" width="12.42578125" customWidth="1"/>
  </cols>
  <sheetData>
    <row r="1" spans="1:16">
      <c r="A1" s="8" t="str">
        <f>Language!B651</f>
        <v xml:space="preserve">Programme staff information </v>
      </c>
      <c r="C1" s="18"/>
    </row>
    <row r="2" spans="1:16" ht="47.25" customHeight="1">
      <c r="A2" s="227" t="str">
        <f>Language!B652</f>
        <v>Spreadsheet description: This spreadsheet collects information on the programme staff that is managing, coordinating and supporting implementation of the iteration of the programme.
Programme staff is here categorized into: programme planning and implementation (e.g., programme coordinator), monitoring and evaluation (e.g., M&amp;E focal point), administrative and logistical needs (e.g., programme assistant).</v>
      </c>
      <c r="B2" s="227"/>
      <c r="C2" s="227"/>
      <c r="D2" s="227"/>
      <c r="E2" s="227"/>
      <c r="F2" s="227"/>
      <c r="G2" s="227"/>
      <c r="H2" s="227"/>
      <c r="I2" s="227"/>
      <c r="J2" s="5"/>
      <c r="K2" s="5"/>
      <c r="L2" s="5"/>
    </row>
    <row r="3" spans="1:16" ht="156" customHeight="1" thickBot="1">
      <c r="A3" s="227" t="str">
        <f>Language!B653</f>
        <v xml:space="preserve">When to fill in this tab: 
1) Prior to the start of the programme when the programme management structure is established - complete all details of each staff member (columns A-J). You can refer to color-coding of the cells at the bottom of the spreadsheet.
2) Throughout the programme as needed if information changes (especially, the number of full time equivalents) or when staff are added or removed from the programme management structure (columns A-J).
Note 1: Full time equivalent is a unit of measurement that refers to the workload of a staff member dedicating to the programme out of the full workload. 1 FTE is comparable to a full-time worker (e.g., 8 hours/day, full working week). If, for instance, a staff members works only 30% of their working schedule on the programme, FTE would be 0.3 (e.g., 2.5 hours/day, full working week).
Note 2: Information needs to be updated if there are any changes at any point as it feeds into reporting forms. </v>
      </c>
      <c r="B3" s="227"/>
      <c r="C3" s="227"/>
      <c r="D3" s="227"/>
      <c r="E3" s="227"/>
      <c r="F3" s="227"/>
      <c r="G3" s="227"/>
      <c r="H3" s="227"/>
      <c r="I3" s="227"/>
      <c r="J3" s="5"/>
      <c r="K3" s="5"/>
      <c r="L3" s="5"/>
    </row>
    <row r="4" spans="1:16" ht="31.5" thickTop="1" thickBot="1">
      <c r="A4" s="184" t="str">
        <f>Language!B1435</f>
        <v>First name</v>
      </c>
      <c r="B4" s="185" t="str">
        <f>Language!B1436</f>
        <v>Last name</v>
      </c>
      <c r="C4" s="30" t="str">
        <f>Language!B1437</f>
        <v>Role</v>
      </c>
      <c r="D4" s="30" t="str">
        <f>Language!B1438</f>
        <v>Gender</v>
      </c>
      <c r="E4" s="30" t="str">
        <f>Language!B1439</f>
        <v>Position</v>
      </c>
      <c r="F4" s="30" t="str">
        <f>Language!B1440</f>
        <v>Organization</v>
      </c>
      <c r="G4" s="30" t="str">
        <f>Language!B1441</f>
        <v>Country</v>
      </c>
      <c r="H4" s="30" t="str">
        <f>Language!B1442</f>
        <v>Email</v>
      </c>
      <c r="I4" s="30" t="str">
        <f>Language!B1443</f>
        <v>Phone number</v>
      </c>
      <c r="J4" s="30" t="str">
        <f>Language!B1444</f>
        <v>Number of full time equivalents (FTEs)  (1 FTE is comparable to a full-time worker)</v>
      </c>
    </row>
    <row r="5" spans="1:16" ht="31.5" thickTop="1" thickBot="1">
      <c r="A5" s="138" t="s">
        <v>70</v>
      </c>
      <c r="B5" s="139" t="s">
        <v>71</v>
      </c>
      <c r="C5" s="139" t="s">
        <v>72</v>
      </c>
      <c r="D5" s="139" t="s">
        <v>73</v>
      </c>
      <c r="E5" s="139" t="s">
        <v>74</v>
      </c>
      <c r="F5" s="139" t="s">
        <v>75</v>
      </c>
      <c r="G5" s="139" t="s">
        <v>76</v>
      </c>
      <c r="H5" s="139" t="s">
        <v>77</v>
      </c>
      <c r="I5" s="140" t="s">
        <v>78</v>
      </c>
      <c r="J5" s="141" t="s">
        <v>79</v>
      </c>
      <c r="K5" s="4"/>
      <c r="L5" s="4"/>
      <c r="M5" s="4"/>
      <c r="N5" s="4"/>
      <c r="O5" s="4"/>
      <c r="P5" s="4"/>
    </row>
    <row r="6" spans="1:16" ht="15.75" thickTop="1">
      <c r="A6" s="104"/>
      <c r="B6" s="104"/>
      <c r="C6" s="106"/>
      <c r="D6" s="106"/>
      <c r="E6" s="104"/>
      <c r="F6" s="104"/>
      <c r="G6" s="104"/>
      <c r="H6" s="104"/>
      <c r="I6" s="104"/>
      <c r="J6" s="107"/>
    </row>
    <row r="7" spans="1:16">
      <c r="A7" s="104"/>
      <c r="B7" s="104"/>
      <c r="C7" s="106"/>
      <c r="D7" s="106"/>
      <c r="E7" s="104"/>
      <c r="F7" s="104"/>
      <c r="G7" s="104"/>
      <c r="H7" s="104"/>
      <c r="I7" s="104"/>
      <c r="J7" s="104"/>
    </row>
    <row r="8" spans="1:16">
      <c r="A8" s="104"/>
      <c r="B8" s="104"/>
      <c r="C8" s="106"/>
      <c r="D8" s="106"/>
      <c r="E8" s="104"/>
      <c r="F8" s="104"/>
      <c r="G8" s="104"/>
      <c r="H8" s="104"/>
      <c r="I8" s="104"/>
      <c r="J8" s="104"/>
    </row>
    <row r="9" spans="1:16">
      <c r="A9" s="104"/>
      <c r="B9" s="104"/>
      <c r="C9" s="106"/>
      <c r="D9" s="106"/>
      <c r="E9" s="104"/>
      <c r="F9" s="104"/>
      <c r="G9" s="104"/>
      <c r="H9" s="104"/>
      <c r="I9" s="104"/>
      <c r="J9" s="104"/>
    </row>
    <row r="10" spans="1:16">
      <c r="A10" s="104"/>
      <c r="B10" s="104"/>
      <c r="C10" s="106"/>
      <c r="D10" s="106"/>
      <c r="E10" s="104"/>
      <c r="F10" s="104"/>
      <c r="G10" s="104"/>
      <c r="H10" s="104"/>
      <c r="I10" s="104"/>
      <c r="J10" s="104"/>
    </row>
    <row r="11" spans="1:16">
      <c r="A11" s="104"/>
      <c r="B11" s="104"/>
      <c r="C11" s="106"/>
      <c r="D11" s="106"/>
      <c r="E11" s="104"/>
      <c r="F11" s="104"/>
      <c r="G11" s="104"/>
      <c r="H11" s="104"/>
      <c r="I11" s="104"/>
      <c r="J11" s="104"/>
    </row>
    <row r="12" spans="1:16">
      <c r="A12" s="104"/>
      <c r="B12" s="104"/>
      <c r="C12" s="106"/>
      <c r="D12" s="106"/>
      <c r="E12" s="104"/>
      <c r="F12" s="104"/>
      <c r="G12" s="104"/>
      <c r="H12" s="104"/>
      <c r="I12" s="104"/>
      <c r="J12" s="104"/>
    </row>
    <row r="13" spans="1:16">
      <c r="A13" s="104"/>
      <c r="B13" s="104"/>
      <c r="C13" s="106"/>
      <c r="D13" s="106"/>
      <c r="E13" s="104"/>
      <c r="F13" s="104"/>
      <c r="G13" s="104"/>
      <c r="H13" s="104"/>
      <c r="I13" s="104"/>
      <c r="J13" s="104"/>
    </row>
    <row r="14" spans="1:16">
      <c r="A14" s="104"/>
      <c r="B14" s="104"/>
      <c r="C14" s="106"/>
      <c r="D14" s="106"/>
      <c r="E14" s="104"/>
      <c r="F14" s="104"/>
      <c r="G14" s="104"/>
      <c r="H14" s="104"/>
      <c r="I14" s="104"/>
      <c r="J14" s="104"/>
    </row>
    <row r="15" spans="1:16">
      <c r="A15" s="104"/>
      <c r="B15" s="104"/>
      <c r="C15" s="106"/>
      <c r="D15" s="106"/>
      <c r="E15" s="104"/>
      <c r="F15" s="104"/>
      <c r="G15" s="104"/>
      <c r="H15" s="104"/>
      <c r="I15" s="104"/>
      <c r="J15" s="104"/>
    </row>
    <row r="16" spans="1:16">
      <c r="A16" s="104"/>
      <c r="B16" s="104"/>
      <c r="C16" s="106"/>
      <c r="D16" s="106"/>
      <c r="E16" s="104"/>
      <c r="F16" s="104"/>
      <c r="G16" s="104"/>
      <c r="H16" s="104"/>
      <c r="I16" s="104"/>
      <c r="J16" s="104"/>
    </row>
    <row r="17" spans="1:10">
      <c r="A17" s="104"/>
      <c r="B17" s="104"/>
      <c r="C17" s="106"/>
      <c r="D17" s="106"/>
      <c r="E17" s="104"/>
      <c r="F17" s="104"/>
      <c r="G17" s="104"/>
      <c r="H17" s="104"/>
      <c r="I17" s="104"/>
      <c r="J17" s="104"/>
    </row>
    <row r="18" spans="1:10">
      <c r="A18" s="104"/>
      <c r="B18" s="104"/>
      <c r="C18" s="106"/>
      <c r="D18" s="106"/>
      <c r="E18" s="104"/>
      <c r="F18" s="104"/>
      <c r="G18" s="104"/>
      <c r="H18" s="104"/>
      <c r="I18" s="104"/>
      <c r="J18" s="104"/>
    </row>
    <row r="19" spans="1:10">
      <c r="A19" s="104"/>
      <c r="B19" s="104"/>
      <c r="C19" s="106"/>
      <c r="D19" s="106"/>
      <c r="E19" s="104"/>
      <c r="F19" s="104"/>
      <c r="G19" s="104"/>
      <c r="H19" s="104"/>
      <c r="I19" s="104"/>
      <c r="J19" s="104"/>
    </row>
    <row r="20" spans="1:10">
      <c r="A20" s="104"/>
      <c r="B20" s="104"/>
      <c r="C20" s="106"/>
      <c r="D20" s="106"/>
      <c r="E20" s="104"/>
      <c r="F20" s="104"/>
      <c r="G20" s="104"/>
      <c r="H20" s="104"/>
      <c r="I20" s="104"/>
      <c r="J20" s="104"/>
    </row>
    <row r="21" spans="1:10">
      <c r="A21" s="104"/>
      <c r="B21" s="104"/>
      <c r="C21" s="106"/>
      <c r="D21" s="106"/>
      <c r="E21" s="104"/>
      <c r="F21" s="104"/>
      <c r="G21" s="104"/>
      <c r="H21" s="104"/>
      <c r="I21" s="104"/>
      <c r="J21" s="104"/>
    </row>
    <row r="22" spans="1:10">
      <c r="A22" s="104"/>
      <c r="B22" s="104"/>
      <c r="C22" s="106"/>
      <c r="D22" s="106"/>
      <c r="E22" s="104"/>
      <c r="F22" s="104"/>
      <c r="G22" s="104"/>
      <c r="H22" s="104"/>
      <c r="I22" s="104"/>
      <c r="J22" s="104"/>
    </row>
    <row r="23" spans="1:10">
      <c r="A23" s="104"/>
      <c r="B23" s="104"/>
      <c r="C23" s="106"/>
      <c r="D23" s="106"/>
      <c r="E23" s="104"/>
      <c r="F23" s="104"/>
      <c r="G23" s="104"/>
      <c r="H23" s="104"/>
      <c r="I23" s="104"/>
      <c r="J23" s="104"/>
    </row>
    <row r="24" spans="1:10">
      <c r="A24" s="104"/>
      <c r="B24" s="104"/>
      <c r="C24" s="106"/>
      <c r="D24" s="106"/>
      <c r="E24" s="104"/>
      <c r="F24" s="104"/>
      <c r="G24" s="104"/>
      <c r="H24" s="104"/>
      <c r="I24" s="104"/>
      <c r="J24" s="104"/>
    </row>
    <row r="25" spans="1:10">
      <c r="A25" s="104"/>
      <c r="B25" s="104"/>
      <c r="C25" s="106"/>
      <c r="D25" s="106"/>
      <c r="E25" s="104"/>
      <c r="F25" s="104"/>
      <c r="G25" s="104"/>
      <c r="H25" s="104"/>
      <c r="I25" s="104"/>
      <c r="J25" s="104"/>
    </row>
    <row r="27" spans="1:10">
      <c r="A27" s="20"/>
      <c r="B27" s="20"/>
    </row>
    <row r="28" spans="1:10" ht="15.75" thickBot="1"/>
    <row r="29" spans="1:10" ht="31.5" thickTop="1" thickBot="1">
      <c r="A29" s="27" t="str">
        <f>Language!B118</f>
        <v>Role</v>
      </c>
      <c r="B29" s="27" t="str">
        <f>Language!B654</f>
        <v>Total FTEs per role</v>
      </c>
      <c r="C29" s="27" t="str">
        <f>Language!B655</f>
        <v>Percentage FTEs per role</v>
      </c>
    </row>
    <row r="30" spans="1:10" ht="16.5" thickTop="1" thickBot="1">
      <c r="A30" s="27" t="str">
        <f>Language!B119</f>
        <v>Programme management</v>
      </c>
      <c r="B30" s="28">
        <f>SUMIF(C6:C25, 'Drop-downs'!F32, J6:J25)</f>
        <v>0</v>
      </c>
      <c r="C30" s="32" t="str">
        <f>IFERROR(B30/(SUMIFS(J6:J25, C6:C25, 'Drop-downs'!F32) + SUMIFS(J6:J25, C6:C25, 'Drop-downs'!F33) + SUMIFS(J6:J25, C6:C25, 'Drop-downs'!F34)),"")</f>
        <v/>
      </c>
    </row>
    <row r="31" spans="1:10" ht="31.5" thickTop="1" thickBot="1">
      <c r="A31" s="27" t="str">
        <f>Language!B120</f>
        <v>Monitoring and evaluation personnel</v>
      </c>
      <c r="B31" s="28">
        <f>SUMIF(C6:C25, 'Drop-downs'!F33, J6:J25)</f>
        <v>0</v>
      </c>
      <c r="C31" s="32" t="str">
        <f>IFERROR(B31/(SUMIFS(J6:J25, C6:C25, 'Drop-downs'!F32) + SUMIFS(J6:J25, C6:C25, 'Drop-downs'!F33) + SUMIFS(J6:J25, C6:C25, 'Drop-downs'!F34)),"")</f>
        <v/>
      </c>
    </row>
    <row r="32" spans="1:10" ht="31.5" thickTop="1" thickBot="1">
      <c r="A32" s="27" t="str">
        <f>Language!B121</f>
        <v>Administrative and logistical personnel</v>
      </c>
      <c r="B32" s="28">
        <f>SUMIF(C6:C25, 'Drop-downs'!F34, J6:J25)</f>
        <v>0</v>
      </c>
      <c r="C32" s="32" t="str">
        <f>IFERROR(B32/(SUMIFS(J6:J25, C6:C25, 'Drop-downs'!F32) + SUMIFS(J6:J25, C6:C25, 'Drop-downs'!F33) + SUMIFS(J6:J25, C6:C25, 'Drop-downs'!F34)),"")</f>
        <v/>
      </c>
    </row>
    <row r="33" spans="1:3" ht="16.5" thickTop="1" thickBot="1">
      <c r="A33" s="27" t="str">
        <f>Language!B279</f>
        <v>Total</v>
      </c>
      <c r="B33" s="29">
        <f>SUM(B30:B32)</f>
        <v>0</v>
      </c>
      <c r="C33" s="13"/>
    </row>
    <row r="34" spans="1:3" ht="16.5" thickTop="1" thickBot="1"/>
    <row r="35" spans="1:3" ht="31.5" thickTop="1" thickBot="1">
      <c r="A35" s="27" t="str">
        <f>Language!B104</f>
        <v>Gender</v>
      </c>
      <c r="B35" s="27" t="str">
        <f>Language!B656</f>
        <v>Total # of personnel per gender</v>
      </c>
      <c r="C35" s="27" t="str">
        <f>Language!B657</f>
        <v>Percentage of personnel per gender</v>
      </c>
    </row>
    <row r="36" spans="1:3" ht="16.5" thickTop="1" thickBot="1">
      <c r="A36" s="27" t="str">
        <f>Language!B105</f>
        <v>Female</v>
      </c>
      <c r="B36" s="28">
        <f>COUNTIF(D6:D25, 'Drop-downs'!F13)</f>
        <v>0</v>
      </c>
      <c r="C36" s="32" t="str" cm="1">
        <f t="array" ref="C36">IFERROR(B36/ SUMPRODUCT((D6:D25='Drop-downs'!F13) + (D6:D25='Drop-downs'!F14) + (D6:D25='Drop-downs'!F15) + (D6:D25='Drop-downs'!F16)), "")</f>
        <v/>
      </c>
    </row>
    <row r="37" spans="1:3" ht="16.5" thickTop="1" thickBot="1">
      <c r="A37" s="27" t="str">
        <f>Language!B106</f>
        <v>Male</v>
      </c>
      <c r="B37" s="28">
        <f>COUNTIF(D6:D25, 'Drop-downs'!F14)</f>
        <v>0</v>
      </c>
      <c r="C37" s="32" t="str" cm="1">
        <f t="array" ref="C37">IFERROR(B37/ SUMPRODUCT((D6:D25='Drop-downs'!F13) + (D6:D25='Drop-downs'!F14) + (D6:D25='Drop-downs'!F15) + (D6:D25='Drop-downs'!F16)), "")</f>
        <v/>
      </c>
    </row>
    <row r="38" spans="1:3" ht="16.5" thickTop="1" thickBot="1">
      <c r="A38" s="27" t="str">
        <f>Language!B107</f>
        <v>Non-binary</v>
      </c>
      <c r="B38" s="28">
        <f>COUNTIF(D6:D25, 'Drop-downs'!F15)</f>
        <v>0</v>
      </c>
      <c r="C38" s="32" t="str" cm="1">
        <f t="array" ref="C38">IFERROR(B38/ SUMPRODUCT((D6:D25='Drop-downs'!F13) + (D6:D25='Drop-downs'!F14) + (D6:D25='Drop-downs'!F15) + (D6:D25='Drop-downs'!F16)), "")</f>
        <v/>
      </c>
    </row>
    <row r="39" spans="1:3" ht="16.5" thickTop="1" thickBot="1">
      <c r="A39" s="27" t="str">
        <f>Language!B108</f>
        <v>Prefer not to say</v>
      </c>
      <c r="B39" s="28">
        <f>COUNTIF(D6:D25, 'Drop-downs'!F16)</f>
        <v>0</v>
      </c>
      <c r="C39" s="32" t="str" cm="1">
        <f t="array" ref="C39">IFERROR(B39/ SUMPRODUCT((D6:D25='Drop-downs'!F13) + (D6:D25='Drop-downs'!F14) + (D6:D25='Drop-downs'!F15) + (D6:D25='Drop-downs'!F16)), "")</f>
        <v/>
      </c>
    </row>
    <row r="40" spans="1:3" ht="16.5" thickTop="1" thickBot="1">
      <c r="A40" s="27" t="str">
        <f>Language!B279</f>
        <v>Total</v>
      </c>
      <c r="B40" s="29">
        <f>SUM(B36:B39)</f>
        <v>0</v>
      </c>
    </row>
    <row r="41" spans="1:3" ht="15.75" thickTop="1"/>
    <row r="43" spans="1:3">
      <c r="A43" s="8" t="str">
        <f>Language!$B$56</f>
        <v>Below is the color-coding of the cells in the tool that can help you navigate and quickly find which cells need to be filled out. It can be found at the bottom of every spreadsheet</v>
      </c>
    </row>
    <row r="44" spans="1:3" ht="30">
      <c r="A44" s="38" t="str">
        <f>Language!$B$57</f>
        <v>Fixed titles and totals</v>
      </c>
      <c r="B44" s="10" t="str">
        <f>Language!$B$63</f>
        <v>Non-editable - no need for user input.</v>
      </c>
    </row>
    <row r="45" spans="1:3" ht="30">
      <c r="A45" s="25" t="str">
        <f>Language!$B$58</f>
        <v>General information and legends</v>
      </c>
      <c r="B45" s="10" t="str">
        <f>Language!$B$64</f>
        <v>Non-editable - no need for user input.</v>
      </c>
    </row>
    <row r="46" spans="1:3" ht="30">
      <c r="A46" s="80" t="str">
        <f>Language!$B$59</f>
        <v>Fixed or formula</v>
      </c>
      <c r="B46" s="10" t="str">
        <f>Language!$B$65</f>
        <v>Non-editable - no need for user input.</v>
      </c>
    </row>
    <row r="47" spans="1:3" ht="30">
      <c r="A47" s="51" t="str">
        <f>Language!$B$60</f>
        <v>Fillable</v>
      </c>
      <c r="B47" s="10" t="str">
        <f>Language!$B$66</f>
        <v>User input required (free text).</v>
      </c>
    </row>
    <row r="48" spans="1:3" ht="30">
      <c r="A48" s="78" t="str">
        <f>Language!$B$61</f>
        <v>Drop-downs</v>
      </c>
      <c r="B48" s="10" t="str">
        <f>Language!$B$67</f>
        <v>User selection is required.</v>
      </c>
    </row>
    <row r="49" spans="1:2" ht="285">
      <c r="A49" s="81" t="str">
        <f>Language!$B$62</f>
        <v>Prefilled data</v>
      </c>
      <c r="B49"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YFgGGMjPoeZojt1Nxgq3Wo73cC9R+qERIsb/viiDCpUVlipe7Nw5vIj69NrgBGqLbRm9xFYeGPgXgNqEkTDKRw==" saltValue="1ft3BLXgGo2scNw7u/ZS6A==" spinCount="100000" sheet="1" objects="1" scenarios="1" formatColumns="0" formatRows="0" autoFilter="0"/>
  <mergeCells count="2">
    <mergeCell ref="A2:I2"/>
    <mergeCell ref="A3:I3"/>
  </mergeCells>
  <phoneticPr fontId="4" type="noConversion"/>
  <dataValidations count="1">
    <dataValidation allowBlank="1" showInputMessage="1" showErrorMessage="1" prompt="Please, indicate the FTEs of personnel involved in the programme per role. Please, use a period (&quot;.&quot;) as a decimal separator (e.g., 0.5, not 0,5). If you do not have personnel for the role, please enter 0." sqref="J5" xr:uid="{4B0384B1-7A7C-4CF2-B1A1-65654EA256EC}"/>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55124B65-572B-40AB-BC4C-F5430D666607}">
          <x14:formula1>
            <xm:f>'Drop-downs'!$F$32:$F$34</xm:f>
          </x14:formula1>
          <xm:sqref>C6:C25</xm:sqref>
        </x14:dataValidation>
        <x14:dataValidation type="list" allowBlank="1" showInputMessage="1" showErrorMessage="1" xr:uid="{AE7C8C31-C890-4573-BDBC-32E48E1AE268}">
          <x14:formula1>
            <xm:f>'Drop-downs'!$F$13:$F$16</xm:f>
          </x14:formula1>
          <xm:sqref>D6:D25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6B2E-82CF-478F-821A-43107F4699F6}">
  <dimension ref="A1:L56"/>
  <sheetViews>
    <sheetView workbookViewId="0">
      <selection activeCell="A5" sqref="A5"/>
    </sheetView>
  </sheetViews>
  <sheetFormatPr defaultRowHeight="15"/>
  <cols>
    <col min="1" max="1" width="24.7109375" customWidth="1"/>
    <col min="2" max="2" width="24.140625" customWidth="1"/>
    <col min="3" max="3" width="22.42578125" customWidth="1"/>
    <col min="4" max="4" width="16" customWidth="1"/>
    <col min="5" max="5" width="25.140625" customWidth="1"/>
    <col min="6" max="6" width="14.5703125" customWidth="1"/>
    <col min="7" max="7" width="13.28515625" customWidth="1"/>
    <col min="8" max="8" width="18" customWidth="1"/>
    <col min="9" max="9" width="17.42578125" customWidth="1"/>
    <col min="10" max="10" width="11.7109375" customWidth="1"/>
  </cols>
  <sheetData>
    <row r="1" spans="1:12">
      <c r="A1" s="8" t="str">
        <f>Language!B658</f>
        <v xml:space="preserve">Selection committee information </v>
      </c>
      <c r="C1" s="18"/>
    </row>
    <row r="2" spans="1:12" ht="31.5" customHeight="1">
      <c r="A2" s="227" t="str">
        <f>Language!B659</f>
        <v>Spreadsheet description: This spreadsheet collects information on the selection committee that selected participants for the iteration. If participants were not selected by a selection committee (or similar function) (e.g., nominated/appointed without selection committee), then leave this sheet blank.</v>
      </c>
      <c r="B2" s="227"/>
      <c r="C2" s="227"/>
      <c r="D2" s="227"/>
      <c r="E2" s="227"/>
      <c r="F2" s="227"/>
      <c r="G2" s="227"/>
      <c r="H2" s="227"/>
      <c r="I2" s="227"/>
      <c r="J2" s="227"/>
      <c r="K2" s="5"/>
      <c r="L2" s="5"/>
    </row>
    <row r="3" spans="1:12" ht="52.5" customHeight="1" thickBot="1">
      <c r="A3" s="272" t="str">
        <f>Language!B660</f>
        <v>When to fill in this tab: 
Prior to the start of the programme when the selection committee is established - complete all details of each member (columns A-J). You can refer to color-coding of the cells at the bottom of the spreadsheet.</v>
      </c>
      <c r="B3" s="272"/>
      <c r="C3" s="272"/>
      <c r="D3" s="272"/>
      <c r="E3" s="272"/>
      <c r="F3" s="272"/>
      <c r="G3" s="272"/>
      <c r="H3" s="272"/>
      <c r="I3" s="272"/>
      <c r="J3" s="272"/>
      <c r="K3" s="5"/>
      <c r="L3" s="5"/>
    </row>
    <row r="4" spans="1:12" ht="46.5" thickTop="1" thickBot="1">
      <c r="A4" s="30" t="str">
        <f>Language!B634</f>
        <v>First name</v>
      </c>
      <c r="B4" s="30" t="str">
        <f>Language!B635</f>
        <v>Last name</v>
      </c>
      <c r="C4" s="30" t="str">
        <f>Language!B636</f>
        <v>Gender</v>
      </c>
      <c r="D4" s="30" t="str">
        <f>Language!B637</f>
        <v>Position</v>
      </c>
      <c r="E4" s="30" t="str">
        <f>Language!B638</f>
        <v>Organization</v>
      </c>
      <c r="F4" s="30" t="str">
        <f>Language!B639</f>
        <v>Country</v>
      </c>
      <c r="G4" s="30" t="str">
        <f>Language!B640</f>
        <v>One Health Sector</v>
      </c>
      <c r="H4" s="30" t="str">
        <f>Language!B641</f>
        <v>Business Sector (public vs. private vs. PPP)</v>
      </c>
      <c r="I4" s="30" t="str">
        <f>Language!B642</f>
        <v>Email</v>
      </c>
      <c r="J4" s="30" t="str">
        <f>Language!B643</f>
        <v>Phone number</v>
      </c>
    </row>
    <row r="5" spans="1:12" ht="15.75" thickTop="1">
      <c r="A5" s="104"/>
      <c r="B5" s="104"/>
      <c r="C5" s="106"/>
      <c r="D5" s="104"/>
      <c r="E5" s="104"/>
      <c r="F5" s="104"/>
      <c r="G5" s="106"/>
      <c r="H5" s="106"/>
      <c r="I5" s="104"/>
      <c r="J5" s="104"/>
    </row>
    <row r="6" spans="1:12">
      <c r="A6" s="104"/>
      <c r="B6" s="104"/>
      <c r="C6" s="106"/>
      <c r="D6" s="104"/>
      <c r="E6" s="104"/>
      <c r="F6" s="104"/>
      <c r="G6" s="106"/>
      <c r="H6" s="106"/>
      <c r="I6" s="104"/>
      <c r="J6" s="104"/>
    </row>
    <row r="7" spans="1:12">
      <c r="A7" s="104"/>
      <c r="B7" s="104"/>
      <c r="C7" s="106"/>
      <c r="D7" s="104"/>
      <c r="E7" s="104"/>
      <c r="F7" s="104"/>
      <c r="G7" s="106"/>
      <c r="H7" s="106"/>
      <c r="I7" s="104"/>
      <c r="J7" s="104"/>
    </row>
    <row r="8" spans="1:12">
      <c r="A8" s="104"/>
      <c r="B8" s="104"/>
      <c r="C8" s="106"/>
      <c r="D8" s="104"/>
      <c r="E8" s="104"/>
      <c r="F8" s="104"/>
      <c r="G8" s="106"/>
      <c r="H8" s="106"/>
      <c r="I8" s="104"/>
      <c r="J8" s="104"/>
    </row>
    <row r="9" spans="1:12">
      <c r="A9" s="104"/>
      <c r="B9" s="104"/>
      <c r="C9" s="106"/>
      <c r="D9" s="104"/>
      <c r="E9" s="104"/>
      <c r="F9" s="104"/>
      <c r="G9" s="106"/>
      <c r="H9" s="106"/>
      <c r="I9" s="104"/>
      <c r="J9" s="104"/>
    </row>
    <row r="10" spans="1:12">
      <c r="A10" s="104"/>
      <c r="B10" s="104"/>
      <c r="C10" s="106"/>
      <c r="D10" s="104"/>
      <c r="E10" s="104"/>
      <c r="F10" s="104"/>
      <c r="G10" s="106"/>
      <c r="H10" s="106"/>
      <c r="I10" s="104"/>
      <c r="J10" s="104"/>
    </row>
    <row r="11" spans="1:12">
      <c r="A11" s="104"/>
      <c r="B11" s="104"/>
      <c r="C11" s="106"/>
      <c r="D11" s="104"/>
      <c r="E11" s="104"/>
      <c r="F11" s="104"/>
      <c r="G11" s="106"/>
      <c r="H11" s="106"/>
      <c r="I11" s="104"/>
      <c r="J11" s="104"/>
    </row>
    <row r="12" spans="1:12">
      <c r="A12" s="104"/>
      <c r="B12" s="104"/>
      <c r="C12" s="106"/>
      <c r="D12" s="104"/>
      <c r="E12" s="104"/>
      <c r="F12" s="104"/>
      <c r="G12" s="106"/>
      <c r="H12" s="106"/>
      <c r="I12" s="104"/>
      <c r="J12" s="104"/>
    </row>
    <row r="13" spans="1:12">
      <c r="A13" s="104"/>
      <c r="B13" s="104"/>
      <c r="C13" s="106"/>
      <c r="D13" s="104"/>
      <c r="E13" s="104"/>
      <c r="F13" s="104"/>
      <c r="G13" s="106"/>
      <c r="H13" s="106"/>
      <c r="I13" s="104"/>
      <c r="J13" s="104"/>
    </row>
    <row r="14" spans="1:12">
      <c r="A14" s="104"/>
      <c r="B14" s="104"/>
      <c r="C14" s="106"/>
      <c r="D14" s="104"/>
      <c r="E14" s="104"/>
      <c r="F14" s="104"/>
      <c r="G14" s="106"/>
      <c r="H14" s="106"/>
      <c r="I14" s="104"/>
      <c r="J14" s="104"/>
    </row>
    <row r="15" spans="1:12">
      <c r="A15" s="104"/>
      <c r="B15" s="104"/>
      <c r="C15" s="106"/>
      <c r="D15" s="104"/>
      <c r="E15" s="104"/>
      <c r="F15" s="104"/>
      <c r="G15" s="106"/>
      <c r="H15" s="106"/>
      <c r="I15" s="104"/>
      <c r="J15" s="104"/>
    </row>
    <row r="16" spans="1:12">
      <c r="A16" s="104"/>
      <c r="B16" s="104"/>
      <c r="C16" s="106"/>
      <c r="D16" s="104"/>
      <c r="E16" s="104"/>
      <c r="F16" s="104"/>
      <c r="G16" s="106"/>
      <c r="H16" s="106"/>
      <c r="I16" s="104"/>
      <c r="J16" s="104"/>
    </row>
    <row r="17" spans="1:10">
      <c r="A17" s="104"/>
      <c r="B17" s="104"/>
      <c r="C17" s="106"/>
      <c r="D17" s="104"/>
      <c r="E17" s="104"/>
      <c r="F17" s="104"/>
      <c r="G17" s="106"/>
      <c r="H17" s="106"/>
      <c r="I17" s="104"/>
      <c r="J17" s="104"/>
    </row>
    <row r="18" spans="1:10">
      <c r="A18" s="104"/>
      <c r="B18" s="104"/>
      <c r="C18" s="106"/>
      <c r="D18" s="104"/>
      <c r="E18" s="104"/>
      <c r="F18" s="104"/>
      <c r="G18" s="106"/>
      <c r="H18" s="106"/>
      <c r="I18" s="104"/>
      <c r="J18" s="104"/>
    </row>
    <row r="19" spans="1:10">
      <c r="A19" s="104"/>
      <c r="B19" s="104"/>
      <c r="C19" s="106"/>
      <c r="D19" s="104"/>
      <c r="E19" s="104"/>
      <c r="F19" s="104"/>
      <c r="G19" s="106"/>
      <c r="H19" s="106"/>
      <c r="I19" s="104"/>
      <c r="J19" s="104"/>
    </row>
    <row r="20" spans="1:10">
      <c r="A20" s="104"/>
      <c r="B20" s="104"/>
      <c r="C20" s="106"/>
      <c r="D20" s="104"/>
      <c r="E20" s="104"/>
      <c r="F20" s="104"/>
      <c r="G20" s="106"/>
      <c r="H20" s="106"/>
      <c r="I20" s="104"/>
      <c r="J20" s="104"/>
    </row>
    <row r="21" spans="1:10">
      <c r="A21" s="104"/>
      <c r="B21" s="104"/>
      <c r="C21" s="106"/>
      <c r="D21" s="104"/>
      <c r="E21" s="104"/>
      <c r="F21" s="104"/>
      <c r="G21" s="106"/>
      <c r="H21" s="106"/>
      <c r="I21" s="104"/>
      <c r="J21" s="104"/>
    </row>
    <row r="22" spans="1:10">
      <c r="A22" s="104"/>
      <c r="B22" s="104"/>
      <c r="C22" s="106"/>
      <c r="D22" s="104"/>
      <c r="E22" s="104"/>
      <c r="F22" s="104"/>
      <c r="G22" s="106"/>
      <c r="H22" s="106"/>
      <c r="I22" s="104"/>
      <c r="J22" s="104"/>
    </row>
    <row r="23" spans="1:10">
      <c r="A23" s="104"/>
      <c r="B23" s="104"/>
      <c r="C23" s="106"/>
      <c r="D23" s="104"/>
      <c r="E23" s="104"/>
      <c r="F23" s="104"/>
      <c r="G23" s="106"/>
      <c r="H23" s="106"/>
      <c r="I23" s="104"/>
      <c r="J23" s="104"/>
    </row>
    <row r="24" spans="1:10">
      <c r="A24" s="104"/>
      <c r="B24" s="104"/>
      <c r="C24" s="106"/>
      <c r="D24" s="104"/>
      <c r="E24" s="104"/>
      <c r="F24" s="104"/>
      <c r="G24" s="106"/>
      <c r="H24" s="106"/>
      <c r="I24" s="104"/>
      <c r="J24" s="104"/>
    </row>
    <row r="25" spans="1:10">
      <c r="A25" s="2"/>
    </row>
    <row r="26" spans="1:10">
      <c r="A26" s="5"/>
      <c r="B26" s="5"/>
    </row>
    <row r="27" spans="1:10" ht="15.75" thickBot="1">
      <c r="A27" s="2"/>
      <c r="B27" s="2"/>
    </row>
    <row r="28" spans="1:10" ht="46.5" thickTop="1" thickBot="1">
      <c r="A28" s="27" t="str">
        <f>Language!B99</f>
        <v>Sector</v>
      </c>
      <c r="B28" s="27" t="str">
        <f>Language!B661</f>
        <v>Number of the selection committee members per sector</v>
      </c>
      <c r="C28" s="27" t="str">
        <f>Language!B662</f>
        <v>Percentage of the selection committee members per sector</v>
      </c>
    </row>
    <row r="29" spans="1:10" ht="16.5" thickTop="1" thickBot="1">
      <c r="A29" s="27" t="str">
        <f>Language!B100</f>
        <v>Human health</v>
      </c>
      <c r="B29" s="28">
        <f>COUNTIF(G5:G24, 'Drop-downs'!F7)</f>
        <v>0</v>
      </c>
      <c r="C29" s="32" t="str" cm="1">
        <f t="array" ref="C29">IFERROR(B29/ SUMPRODUCT((G5:G24='Drop-downs'!F7) + (G5:G24='Drop-downs'!F8) + (G5:G24='Drop-downs'!F9) + (G5:G24='Drop-downs'!F10)), "")</f>
        <v/>
      </c>
    </row>
    <row r="30" spans="1:10" ht="16.5" thickTop="1" thickBot="1">
      <c r="A30" s="27" t="str">
        <f>Language!B101</f>
        <v>Animal health</v>
      </c>
      <c r="B30" s="28">
        <f>COUNTIF(G5:G24, 'Drop-downs'!F8)</f>
        <v>0</v>
      </c>
      <c r="C30" s="32" t="str" cm="1">
        <f t="array" ref="C30">IFERROR(B30/ SUMPRODUCT((G5:G24='Drop-downs'!F7) + (G5:G24='Drop-downs'!F8) + (G5:G24='Drop-downs'!F9) + (G5:G24='Drop-downs'!F10)), "")</f>
        <v/>
      </c>
    </row>
    <row r="31" spans="1:10" ht="16.5" thickTop="1" thickBot="1">
      <c r="A31" s="27" t="str">
        <f>Language!B102</f>
        <v>Environmental health</v>
      </c>
      <c r="B31" s="28">
        <f>COUNTIF(G5:G24, 'Drop-downs'!F9)</f>
        <v>0</v>
      </c>
      <c r="C31" s="32" t="str" cm="1">
        <f t="array" ref="C31">IFERROR(B31/ SUMPRODUCT((G5:G24='Drop-downs'!F7) + (G5:G24='Drop-downs'!F8) + (G5:G24='Drop-downs'!F9) + (G5:G24='Drop-downs'!F10)), "")</f>
        <v/>
      </c>
    </row>
    <row r="32" spans="1:10" ht="16.5" thickTop="1" thickBot="1">
      <c r="A32" s="27" t="str">
        <f>Language!B103</f>
        <v>Other</v>
      </c>
      <c r="B32" s="28">
        <f>COUNTIF(G5:G24, 'Drop-downs'!F10)</f>
        <v>0</v>
      </c>
      <c r="C32" s="32" t="str" cm="1">
        <f t="array" ref="C32">IFERROR(B32/ SUMPRODUCT((G5:G24='Drop-downs'!F7) + (G5:G24='Drop-downs'!F8) + (G5:G24='Drop-downs'!F9) + (G5:G24='Drop-downs'!F10)), "")</f>
        <v/>
      </c>
    </row>
    <row r="33" spans="1:3" ht="16.5" thickTop="1" thickBot="1">
      <c r="A33" s="27" t="str">
        <f>Language!B279</f>
        <v>Total</v>
      </c>
      <c r="B33" s="29">
        <f>SUM(B29:B32)</f>
        <v>0</v>
      </c>
      <c r="C33" s="13"/>
    </row>
    <row r="34" spans="1:3" ht="16.5" thickTop="1" thickBot="1"/>
    <row r="35" spans="1:3" ht="46.5" thickTop="1" thickBot="1">
      <c r="A35" s="27" t="str">
        <f>Language!B104</f>
        <v>Gender</v>
      </c>
      <c r="B35" s="27" t="str">
        <f>Language!B663</f>
        <v>Number of the selection committee members per gender</v>
      </c>
      <c r="C35" s="27" t="str">
        <f>Language!B664</f>
        <v>Percentage of the selection committee members per gender</v>
      </c>
    </row>
    <row r="36" spans="1:3" ht="16.5" thickTop="1" thickBot="1">
      <c r="A36" s="27" t="str">
        <f>Language!B105</f>
        <v>Female</v>
      </c>
      <c r="B36" s="28">
        <f>COUNTIF(C5:C24, 'Drop-downs'!F13)</f>
        <v>0</v>
      </c>
      <c r="C36" s="32" t="str" cm="1">
        <f t="array" ref="C36">IFERROR(B36/ SUMPRODUCT((C5:C24='Drop-downs'!F13) + (C5:C24='Drop-downs'!F14) + (C5:C24='Drop-downs'!F15) + (C5:C24='Drop-downs'!F16)), "")</f>
        <v/>
      </c>
    </row>
    <row r="37" spans="1:3" ht="16.5" thickTop="1" thickBot="1">
      <c r="A37" s="27" t="str">
        <f>Language!B106</f>
        <v>Male</v>
      </c>
      <c r="B37" s="28">
        <f>COUNTIF(C5:C24, 'Drop-downs'!F14)</f>
        <v>0</v>
      </c>
      <c r="C37" s="32" t="str" cm="1">
        <f t="array" ref="C37">IFERROR(B37/ SUMPRODUCT((C5:C24='Drop-downs'!F13) + (C5:C24='Drop-downs'!F14) + (C5:C24='Drop-downs'!F15) + (C5:C24='Drop-downs'!F16)), "")</f>
        <v/>
      </c>
    </row>
    <row r="38" spans="1:3" ht="16.5" thickTop="1" thickBot="1">
      <c r="A38" s="27" t="str">
        <f>Language!B107</f>
        <v>Non-binary</v>
      </c>
      <c r="B38" s="28">
        <f>COUNTIF(C5:C24, 'Drop-downs'!F15)</f>
        <v>0</v>
      </c>
      <c r="C38" s="32" t="str" cm="1">
        <f t="array" ref="C38">IFERROR(B38/ SUMPRODUCT((C5:C24='Drop-downs'!F13) + (C5:C24='Drop-downs'!F14) + (C5:C24='Drop-downs'!F15) + (C5:C24='Drop-downs'!F16)), "")</f>
        <v/>
      </c>
    </row>
    <row r="39" spans="1:3" ht="16.5" thickTop="1" thickBot="1">
      <c r="A39" s="27" t="str">
        <f>Language!B108</f>
        <v>Prefer not to say</v>
      </c>
      <c r="B39" s="28">
        <f>COUNTIF(C5:C24, 'Drop-downs'!F16)</f>
        <v>0</v>
      </c>
      <c r="C39" s="32" t="str" cm="1">
        <f t="array" ref="C39">IFERROR(B39/ SUMPRODUCT((C5:C24='Drop-downs'!F13) + (C5:C24='Drop-downs'!F14) + (C5:C24='Drop-downs'!F15) + (C5:C24='Drop-downs'!F16)), "")</f>
        <v/>
      </c>
    </row>
    <row r="40" spans="1:3" ht="16.5" thickTop="1" thickBot="1">
      <c r="A40" s="27" t="str">
        <f>Language!B279</f>
        <v>Total</v>
      </c>
      <c r="B40" s="29">
        <f>SUM(B36:B39)</f>
        <v>0</v>
      </c>
      <c r="C40" s="13"/>
    </row>
    <row r="41" spans="1:3" ht="16.5" thickTop="1" thickBot="1"/>
    <row r="42" spans="1:3" ht="61.5" thickTop="1" thickBot="1">
      <c r="A42" s="27" t="str">
        <f>Language!B109</f>
        <v>Business sector</v>
      </c>
      <c r="B42" s="27" t="str">
        <f>Language!B665</f>
        <v>Number of the selection committee members per business sector</v>
      </c>
      <c r="C42" s="27" t="str">
        <f>Language!B666</f>
        <v>Percentage of the selection committee members per business sector</v>
      </c>
    </row>
    <row r="43" spans="1:3" ht="16.5" thickTop="1" thickBot="1">
      <c r="A43" s="27" t="str">
        <f>Language!B110</f>
        <v>Public</v>
      </c>
      <c r="B43" s="28">
        <f>COUNTIF(H5:H24, 'Drop-downs'!F19)</f>
        <v>0</v>
      </c>
      <c r="C43" s="32" t="str" cm="1">
        <f t="array" ref="C43">IFERROR(B43/ SUMPRODUCT((H5:H24='Drop-downs'!F19) + (H5:H24='Drop-downs'!F20) + (H5:H24='Drop-downs'!F21)), "")</f>
        <v/>
      </c>
    </row>
    <row r="44" spans="1:3" ht="16.5" thickTop="1" thickBot="1">
      <c r="A44" s="27" t="str">
        <f>Language!B111</f>
        <v>Private</v>
      </c>
      <c r="B44" s="28">
        <f>COUNTIF(H5:H24, 'Drop-downs'!F20)</f>
        <v>0</v>
      </c>
      <c r="C44" s="32" t="str" cm="1">
        <f t="array" ref="C44">IFERROR(B44/ SUMPRODUCT((H5:H24='Drop-downs'!F19) + (H5:H24='Drop-downs'!F20) + (H5:H24='Drop-downs'!F21)), "")</f>
        <v/>
      </c>
    </row>
    <row r="45" spans="1:3" ht="31.5" thickTop="1" thickBot="1">
      <c r="A45" s="27" t="str">
        <f>Language!B112</f>
        <v>Public-private partnerships</v>
      </c>
      <c r="B45" s="28">
        <f>COUNTIF(H5:H24, 'Drop-downs'!F21)</f>
        <v>0</v>
      </c>
      <c r="C45" s="32" t="str" cm="1">
        <f t="array" ref="C45">IFERROR(B45/ SUMPRODUCT((H5:H24='Drop-downs'!F19) + (H5:H24='Drop-downs'!F20) + (H5:H24='Drop-downs'!F21)), "")</f>
        <v/>
      </c>
    </row>
    <row r="46" spans="1:3" ht="16.5" thickTop="1" thickBot="1">
      <c r="A46" s="27" t="str">
        <f>Language!B279</f>
        <v>Total</v>
      </c>
      <c r="B46" s="29">
        <f>SUM(B43:B45)</f>
        <v>0</v>
      </c>
    </row>
    <row r="47" spans="1:3" ht="15.75" thickTop="1"/>
    <row r="50" spans="1:2">
      <c r="A50" s="8" t="str">
        <f>Language!$B$56</f>
        <v>Below is the color-coding of the cells in the tool that can help you navigate and quickly find which cells need to be filled out. It can be found at the bottom of every spreadsheet</v>
      </c>
    </row>
    <row r="51" spans="1:2" ht="30">
      <c r="A51" s="38" t="str">
        <f>Language!$B$57</f>
        <v>Fixed titles and totals</v>
      </c>
      <c r="B51" s="10" t="str">
        <f>Language!$B$63</f>
        <v>Non-editable - no need for user input.</v>
      </c>
    </row>
    <row r="52" spans="1:2" ht="30">
      <c r="A52" s="25" t="str">
        <f>Language!$B$58</f>
        <v>General information and legends</v>
      </c>
      <c r="B52" s="10" t="str">
        <f>Language!$B$64</f>
        <v>Non-editable - no need for user input.</v>
      </c>
    </row>
    <row r="53" spans="1:2" ht="30">
      <c r="A53" s="80" t="str">
        <f>Language!$B$59</f>
        <v>Fixed or formula</v>
      </c>
      <c r="B53" s="10" t="str">
        <f>Language!$B$65</f>
        <v>Non-editable - no need for user input.</v>
      </c>
    </row>
    <row r="54" spans="1:2" ht="30">
      <c r="A54" s="51" t="str">
        <f>Language!$B$60</f>
        <v>Fillable</v>
      </c>
      <c r="B54" s="10" t="str">
        <f>Language!$B$66</f>
        <v>User input required (free text).</v>
      </c>
    </row>
    <row r="55" spans="1:2" ht="30">
      <c r="A55" s="78" t="str">
        <f>Language!$B$61</f>
        <v>Drop-downs</v>
      </c>
      <c r="B55" s="10" t="str">
        <f>Language!$B$67</f>
        <v>User selection is required.</v>
      </c>
    </row>
    <row r="56" spans="1:2" ht="255">
      <c r="A56" s="81" t="str">
        <f>Language!$B$62</f>
        <v>Prefilled data</v>
      </c>
      <c r="B56" s="10" t="str">
        <f>Language!$B$68</f>
        <v>User check is required - Prefilled data or formula that can be edited by the user if needed (Note:  Edit information or value if necessary/with caution as formula will be deleted). These cells take information from other cells in the tool, and if the iteration tool is filled out consistently and correctly, these cells should show correct values/information. These cells are found in the reporting forms.</v>
      </c>
    </row>
  </sheetData>
  <sheetProtection algorithmName="SHA-512" hashValue="xOwFHD7ZazLkVagx48y6Q/ZEe2bu0vSZJpFUclI2WuOEFrNRstaXQQ5rb+91s1HALCUEuXrYPL8Ew95c+xOoCQ==" saltValue="5MrWag9rW5CYy3L/rtACbA==" spinCount="100000" sheet="1" objects="1" scenarios="1" formatColumns="0" formatRows="0"/>
  <mergeCells count="2">
    <mergeCell ref="A2:J2"/>
    <mergeCell ref="A3:J3"/>
  </mergeCells>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B46FB6F-5B94-4BA3-B1FC-0078FE4882D7}">
          <x14:formula1>
            <xm:f>'Drop-downs'!$F$13:$F$16</xm:f>
          </x14:formula1>
          <xm:sqref>C5:C26</xm:sqref>
        </x14:dataValidation>
        <x14:dataValidation type="list" allowBlank="1" showInputMessage="1" showErrorMessage="1" xr:uid="{F481B7FF-1F87-43C7-8F4F-C7A2CC8D62AA}">
          <x14:formula1>
            <xm:f>'Drop-downs'!$F$19:$F$21</xm:f>
          </x14:formula1>
          <xm:sqref>G25:G26 H5:H24</xm:sqref>
        </x14:dataValidation>
        <x14:dataValidation type="list" allowBlank="1" showInputMessage="1" showErrorMessage="1" xr:uid="{B752C9D5-EDFE-44E0-9E3E-816EB4C9E819}">
          <x14:formula1>
            <xm:f>'Drop-downs'!$F$7:$F$10</xm:f>
          </x14:formula1>
          <xm:sqref>F25:F26 G5:G24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05538183E13A4D91A4BD666C52FC81" ma:contentTypeVersion="19" ma:contentTypeDescription="Create a new document." ma:contentTypeScope="" ma:versionID="37119bfc041c8681f97d3b0080710bb5">
  <xsd:schema xmlns:xsd="http://www.w3.org/2001/XMLSchema" xmlns:xs="http://www.w3.org/2001/XMLSchema" xmlns:p="http://schemas.microsoft.com/office/2006/metadata/properties" xmlns:ns2="e6f0be81-9d97-4737-97b2-7789c5062d58" xmlns:ns3="129451d6-aa90-46b8-8fd9-fbe75a80caf6" targetNamespace="http://schemas.microsoft.com/office/2006/metadata/properties" ma:root="true" ma:fieldsID="1a02c8957b1750eac46c5e00cffccf54" ns2:_="" ns3:_="">
    <xsd:import namespace="e6f0be81-9d97-4737-97b2-7789c5062d58"/>
    <xsd:import namespace="129451d6-aa90-46b8-8fd9-fbe75a80caf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0be81-9d97-4737-97b2-7789c5062d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451d6-aa90-46b8-8fd9-fbe75a80ca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64056d1-5fb6-453f-a253-4e72b727c606}" ma:internalName="TaxCatchAll" ma:showField="CatchAllData" ma:web="129451d6-aa90-46b8-8fd9-fbe75a80caf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f0be81-9d97-4737-97b2-7789c5062d58">
      <Terms xmlns="http://schemas.microsoft.com/office/infopath/2007/PartnerControls"/>
    </lcf76f155ced4ddcb4097134ff3c332f>
    <TaxCatchAll xmlns="129451d6-aa90-46b8-8fd9-fbe75a80caf6" xsi:nil="true"/>
  </documentManagement>
</p:properties>
</file>

<file path=customXml/itemProps1.xml><?xml version="1.0" encoding="utf-8"?>
<ds:datastoreItem xmlns:ds="http://schemas.openxmlformats.org/officeDocument/2006/customXml" ds:itemID="{4D707000-B3FE-4F86-BD34-64E9663C8FE6}"/>
</file>

<file path=customXml/itemProps2.xml><?xml version="1.0" encoding="utf-8"?>
<ds:datastoreItem xmlns:ds="http://schemas.openxmlformats.org/officeDocument/2006/customXml" ds:itemID="{51AE13F1-E46C-4710-B1E7-45F401933812}"/>
</file>

<file path=customXml/itemProps3.xml><?xml version="1.0" encoding="utf-8"?>
<ds:datastoreItem xmlns:ds="http://schemas.openxmlformats.org/officeDocument/2006/customXml" ds:itemID="{12436DB9-DC79-49C2-9E84-431A518482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DOLMAZON, Virginie</dc:creator>
  <cp:keywords/>
  <dc:description/>
  <cp:lastModifiedBy>Sedillo, Jennifer | APHL</cp:lastModifiedBy>
  <cp:revision/>
  <dcterms:created xsi:type="dcterms:W3CDTF">2024-07-15T14:13:25Z</dcterms:created>
  <dcterms:modified xsi:type="dcterms:W3CDTF">2026-05-01T12:47:59Z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0x0101009805538183E13A4D91A4BD666C52FC81</vt:lpwstr>
  </property>
  <property fmtid="{D5CDD505-2E9C-101B-9397-08002B2CF9AE}" pid="3" name="MediaServiceImageTags">
    <vt:lpwstr/>
  </property>
</Properties>
</file>